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kulha\Downloads\"/>
    </mc:Choice>
  </mc:AlternateContent>
  <xr:revisionPtr revIDLastSave="0" documentId="13_ncr:1_{E1136A22-9CDD-42A1-8DB6-610D55D4B24D}" xr6:coauthVersionLast="47" xr6:coauthVersionMax="47" xr10:uidLastSave="{00000000-0000-0000-0000-000000000000}"/>
  <bookViews>
    <workbookView xWindow="-108" yWindow="-108" windowWidth="23256" windowHeight="12456" firstSheet="3" activeTab="7" xr2:uid="{00000000-000D-0000-FFFF-FFFF00000000}"/>
  </bookViews>
  <sheets>
    <sheet name="Dashboard" sheetId="7" r:id="rId1"/>
    <sheet name="Employees" sheetId="2" r:id="rId2"/>
    <sheet name="Inventory" sheetId="1" r:id="rId3"/>
    <sheet name="Categories" sheetId="3" r:id="rId4"/>
    <sheet name="Customers" sheetId="8" r:id="rId5"/>
    <sheet name="Producta" sheetId="11" r:id="rId6"/>
    <sheet name="Dashboard1" sheetId="13" r:id="rId7"/>
    <sheet name="Sales Data" sheetId="4" r:id="rId8"/>
    <sheet name="Sheet6" sheetId="14" r:id="rId9"/>
    <sheet name="Sheet7" sheetId="15" r:id="rId10"/>
  </sheets>
  <definedNames>
    <definedName name="_xlnm._FilterDatabase" localSheetId="2" hidden="1">Inventory!$C$6:$J$23</definedName>
    <definedName name="Slicer_Category">#N/A</definedName>
    <definedName name="Slicer_Territory">#N/A</definedName>
  </definedNames>
  <calcPr calcId="191029"/>
  <pivotCaches>
    <pivotCache cacheId="18"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7" i="7" l="1"/>
  <c r="H14" i="7"/>
  <c r="D17" i="2"/>
  <c r="C7" i="2" s="1"/>
  <c r="E14" i="7"/>
  <c r="E13" i="7"/>
  <c r="D14" i="7"/>
  <c r="D13" i="7"/>
  <c r="H15" i="7"/>
  <c r="H16" i="7"/>
  <c r="H13" i="7"/>
  <c r="I5" i="4"/>
  <c r="I6" i="4"/>
  <c r="I4" i="4"/>
  <c r="E3" i="1"/>
  <c r="F3" i="1"/>
  <c r="G3" i="1"/>
  <c r="D3" i="1"/>
  <c r="C5" i="2"/>
  <c r="B5" i="2"/>
  <c r="F5" i="3"/>
  <c r="H8" i="7"/>
  <c r="H7" i="7"/>
  <c r="D7" i="7"/>
  <c r="D9" i="7"/>
  <c r="D8" i="7"/>
  <c r="B3" i="2"/>
  <c r="G12" i="2"/>
  <c r="G10" i="2"/>
  <c r="G11" i="2"/>
  <c r="G13" i="2"/>
  <c r="G9" i="2"/>
  <c r="F9" i="2"/>
  <c r="F10" i="2"/>
  <c r="F11" i="2"/>
  <c r="F12" i="2"/>
  <c r="F13" i="2"/>
  <c r="E10" i="2"/>
  <c r="I10" i="2" s="1"/>
  <c r="E11" i="2"/>
  <c r="I11" i="2" s="1"/>
  <c r="E12" i="2"/>
  <c r="I12" i="2" s="1"/>
  <c r="E13" i="2"/>
  <c r="I13" i="2" s="1"/>
  <c r="E9" i="2"/>
  <c r="I9" i="2" s="1"/>
  <c r="H19" i="1"/>
  <c r="I19" i="1"/>
  <c r="J19" i="1" s="1"/>
  <c r="H7" i="1"/>
  <c r="I7" i="1"/>
  <c r="J7" i="1"/>
  <c r="H16" i="1"/>
  <c r="I16" i="1"/>
  <c r="J16" i="1"/>
  <c r="H12" i="1"/>
  <c r="I12" i="1"/>
  <c r="J12" i="1"/>
  <c r="H9" i="1"/>
  <c r="I9" i="1"/>
  <c r="J9" i="1" s="1"/>
  <c r="H11" i="1"/>
  <c r="I11" i="1"/>
  <c r="J11" i="1"/>
  <c r="H8" i="1"/>
  <c r="I8" i="1"/>
  <c r="J8" i="1"/>
  <c r="H21" i="1"/>
  <c r="I21" i="1"/>
  <c r="J21" i="1"/>
  <c r="H20" i="1"/>
  <c r="I20" i="1"/>
  <c r="J20" i="1"/>
  <c r="H23" i="1"/>
  <c r="I23" i="1"/>
  <c r="J23" i="1"/>
  <c r="H22" i="1"/>
  <c r="I22" i="1"/>
  <c r="J22" i="1"/>
  <c r="I15" i="1"/>
  <c r="J15" i="1" s="1"/>
  <c r="H15" i="1"/>
  <c r="I17" i="1"/>
  <c r="J17" i="1" s="1"/>
  <c r="H17" i="1"/>
  <c r="I10" i="1"/>
  <c r="J10" i="1" s="1"/>
  <c r="H10" i="1"/>
  <c r="I18" i="1"/>
  <c r="J18" i="1" s="1"/>
  <c r="H18" i="1"/>
  <c r="I14" i="1"/>
  <c r="J14" i="1" s="1"/>
  <c r="H14" i="1"/>
  <c r="I13" i="1"/>
  <c r="H13" i="1"/>
  <c r="H9" i="7" l="1"/>
  <c r="C6" i="2"/>
  <c r="J13" i="1"/>
</calcChain>
</file>

<file path=xl/sharedStrings.xml><?xml version="1.0" encoding="utf-8"?>
<sst xmlns="http://schemas.openxmlformats.org/spreadsheetml/2006/main" count="21436" uniqueCount="446">
  <si>
    <t>https://onedrive.live.com/edit.aspx?resid=8C793A1300AB9CB1!134&amp;app=Excel&amp;wdnd=1&amp;wdPreviousSession=15f9c3f3%2D3aac%2D4b14%2Db67c%2D057a211af64c</t>
  </si>
  <si>
    <t>Staff</t>
  </si>
  <si>
    <t>Inventory</t>
  </si>
  <si>
    <t>Number</t>
  </si>
  <si>
    <t>Unique Items</t>
  </si>
  <si>
    <t>Annual Cost</t>
  </si>
  <si>
    <t>Quantity on Hand</t>
  </si>
  <si>
    <t>Median Salary</t>
  </si>
  <si>
    <t>Total Value</t>
  </si>
  <si>
    <t>Sales count</t>
  </si>
  <si>
    <t>Sales average</t>
  </si>
  <si>
    <t>Sales</t>
  </si>
  <si>
    <t>David</t>
  </si>
  <si>
    <t>Total</t>
  </si>
  <si>
    <t>(total sales)</t>
  </si>
  <si>
    <t>Sally</t>
  </si>
  <si>
    <t>Motorcycles</t>
  </si>
  <si>
    <t>(category sales)</t>
  </si>
  <si>
    <t>Classic Cars</t>
  </si>
  <si>
    <t>Vintage Cars</t>
  </si>
  <si>
    <t>(sales since date)</t>
  </si>
  <si>
    <t>Total Employees</t>
  </si>
  <si>
    <t>SUMIFS</t>
  </si>
  <si>
    <t>AVERAGEIFS</t>
  </si>
  <si>
    <t>Name</t>
  </si>
  <si>
    <t>Start Date</t>
  </si>
  <si>
    <t>Salary</t>
  </si>
  <si>
    <t>Position</t>
  </si>
  <si>
    <t>End Probation</t>
  </si>
  <si>
    <t>Length</t>
  </si>
  <si>
    <t>End Date</t>
  </si>
  <si>
    <t>Status</t>
  </si>
  <si>
    <t>Linus Torvalds</t>
  </si>
  <si>
    <t>IT Support</t>
  </si>
  <si>
    <t>Edward Falzon</t>
  </si>
  <si>
    <t>Sally Albright</t>
  </si>
  <si>
    <t>Jane Hopper</t>
  </si>
  <si>
    <t>Morgan Freeman</t>
  </si>
  <si>
    <t>CEO</t>
  </si>
  <si>
    <t>Bill</t>
  </si>
  <si>
    <t>1 USD =</t>
  </si>
  <si>
    <t>GBP</t>
  </si>
  <si>
    <t>Clock</t>
  </si>
  <si>
    <t>Product Name</t>
  </si>
  <si>
    <t>Category</t>
  </si>
  <si>
    <t>Qty</t>
  </si>
  <si>
    <t>Cost</t>
  </si>
  <si>
    <t>Sale USD</t>
  </si>
  <si>
    <t>Sale GBP</t>
  </si>
  <si>
    <t>$ Inv</t>
  </si>
  <si>
    <t>GBP Inv</t>
  </si>
  <si>
    <t>Bowl</t>
  </si>
  <si>
    <t>Dining</t>
  </si>
  <si>
    <t>Chair</t>
  </si>
  <si>
    <t>Living</t>
  </si>
  <si>
    <t>Laundry</t>
  </si>
  <si>
    <t>Desk</t>
  </si>
  <si>
    <t>Bedroom</t>
  </si>
  <si>
    <t>Fan</t>
  </si>
  <si>
    <t>Office</t>
  </si>
  <si>
    <t>Fork</t>
  </si>
  <si>
    <t>Iron</t>
  </si>
  <si>
    <t>Ironing board</t>
  </si>
  <si>
    <t>Kettle</t>
  </si>
  <si>
    <t>Kitchen</t>
  </si>
  <si>
    <t>Knife</t>
  </si>
  <si>
    <t>Mug</t>
  </si>
  <si>
    <t>Pillow</t>
  </si>
  <si>
    <t>Plate</t>
  </si>
  <si>
    <t>Power cord</t>
  </si>
  <si>
    <t>Misc</t>
  </si>
  <si>
    <t>Power strip</t>
  </si>
  <si>
    <t>Scale</t>
  </si>
  <si>
    <t>Vacuum</t>
  </si>
  <si>
    <t>Categories</t>
  </si>
  <si>
    <t>a</t>
  </si>
  <si>
    <t>d</t>
  </si>
  <si>
    <t>s</t>
  </si>
  <si>
    <t>g</t>
  </si>
  <si>
    <t>Territory</t>
  </si>
  <si>
    <t>Country</t>
  </si>
  <si>
    <t>Customer</t>
  </si>
  <si>
    <t>Sum of $ Total</t>
  </si>
  <si>
    <t>Sum of $ Total2</t>
  </si>
  <si>
    <t>APAC</t>
  </si>
  <si>
    <t>Australia</t>
  </si>
  <si>
    <t>Australian Collectors, Co.</t>
  </si>
  <si>
    <t>Annas Decorations, Ltd</t>
  </si>
  <si>
    <t>Souveniers And Things Co.</t>
  </si>
  <si>
    <t>Australian Collectables, Ltd</t>
  </si>
  <si>
    <t>Australian Gift Network, Co</t>
  </si>
  <si>
    <t>Singapore</t>
  </si>
  <si>
    <t>Handji Gifts&amp; Co</t>
  </si>
  <si>
    <t>EMEA</t>
  </si>
  <si>
    <t>Austria</t>
  </si>
  <si>
    <t>Salzburg Collectables</t>
  </si>
  <si>
    <t>Mini Auto Werke</t>
  </si>
  <si>
    <t>Belgium</t>
  </si>
  <si>
    <t>Petit Auto</t>
  </si>
  <si>
    <t>Royale Belge</t>
  </si>
  <si>
    <t>Denmark</t>
  </si>
  <si>
    <t>Danish Wholesale Imports</t>
  </si>
  <si>
    <t>Heintze Collectables</t>
  </si>
  <si>
    <t>Finland</t>
  </si>
  <si>
    <t>Suominen Souveniers</t>
  </si>
  <si>
    <t>Toys of Finland, Co.</t>
  </si>
  <si>
    <t>Oulu Toy Supplies, Inc.</t>
  </si>
  <si>
    <t>France</t>
  </si>
  <si>
    <t>La Rochelle Gifts</t>
  </si>
  <si>
    <t>Saveley &amp; Henriot, Co.</t>
  </si>
  <si>
    <t>Reims Collectables</t>
  </si>
  <si>
    <t>La Corne Dabondance, Co.</t>
  </si>
  <si>
    <t>Auto Canal Petit</t>
  </si>
  <si>
    <t>Mini Caravy</t>
  </si>
  <si>
    <t>Lyon Souveniers</t>
  </si>
  <si>
    <t>Marseille Mini Autos</t>
  </si>
  <si>
    <t>Alpha Cognac</t>
  </si>
  <si>
    <t>Daedalus Designs Imports</t>
  </si>
  <si>
    <t>Auto Assoc. &amp; Cie.</t>
  </si>
  <si>
    <t>Atelier graphique</t>
  </si>
  <si>
    <t>Germany</t>
  </si>
  <si>
    <t>Toms Spezialitten, Ltd</t>
  </si>
  <si>
    <t>Blauer See Auto, Co.</t>
  </si>
  <si>
    <t>Bavarian Collectables Imports, Co.</t>
  </si>
  <si>
    <t>Ireland</t>
  </si>
  <si>
    <t>Clover Collections, Co.</t>
  </si>
  <si>
    <t>Italy</t>
  </si>
  <si>
    <t>Lordine Souveniers</t>
  </si>
  <si>
    <t>Rovelli Gifts</t>
  </si>
  <si>
    <t>Amica Models &amp; Co.</t>
  </si>
  <si>
    <t>Norway</t>
  </si>
  <si>
    <t>Baane Mini Imports</t>
  </si>
  <si>
    <t>Herkku Gifts</t>
  </si>
  <si>
    <t>Norway Gifts By Mail, Co.</t>
  </si>
  <si>
    <t>Spain</t>
  </si>
  <si>
    <t>Euro Shopping Channel</t>
  </si>
  <si>
    <t>Corrida Auto Replicas, Ltd</t>
  </si>
  <si>
    <t>Enaco Distributors</t>
  </si>
  <si>
    <t>Iberia Gift Imports, Corp.</t>
  </si>
  <si>
    <t>CAF Imports</t>
  </si>
  <si>
    <t>Sweden</t>
  </si>
  <si>
    <t>Scandinavian Gift Ideas</t>
  </si>
  <si>
    <t>Volvo Model Replicas, Co</t>
  </si>
  <si>
    <t>Switzerland</t>
  </si>
  <si>
    <t>Vida Sport, Ltd</t>
  </si>
  <si>
    <t>UK</t>
  </si>
  <si>
    <t>AV Stores, Co.</t>
  </si>
  <si>
    <t>UK Collectables, Ltd.</t>
  </si>
  <si>
    <t>Stylish Desk Decors, Co.</t>
  </si>
  <si>
    <t>giftsbymail.co.uk</t>
  </si>
  <si>
    <t>Double Decker Gift Stores, Ltd</t>
  </si>
  <si>
    <t>Japan</t>
  </si>
  <si>
    <t>Tokyo Collectables, Ltd</t>
  </si>
  <si>
    <t>Osaka Souveniers Co.</t>
  </si>
  <si>
    <t>Philippines</t>
  </si>
  <si>
    <t>Cruz &amp; Sons Co.</t>
  </si>
  <si>
    <t>Dragon Souveniers, Ltd.</t>
  </si>
  <si>
    <t>NA</t>
  </si>
  <si>
    <t>Canada</t>
  </si>
  <si>
    <t>Canadian Gift Exchange Network</t>
  </si>
  <si>
    <t>Royal Canadian Collectables, Ltd.</t>
  </si>
  <si>
    <t>Quebec Home Shopping Network</t>
  </si>
  <si>
    <t>USA</t>
  </si>
  <si>
    <t>Mini Gifts Distributors Ltd.</t>
  </si>
  <si>
    <t>Muscle Machine Inc</t>
  </si>
  <si>
    <t>Land of Toys Inc.</t>
  </si>
  <si>
    <t>The Sharp Gifts Warehouse</t>
  </si>
  <si>
    <t>Corporate Gift Ideas Co.</t>
  </si>
  <si>
    <t>Online Diecast Creations Co.</t>
  </si>
  <si>
    <t>Diecast Classics Inc.</t>
  </si>
  <si>
    <t>Technics Stores Inc.</t>
  </si>
  <si>
    <t>Mini Creations Ltd.</t>
  </si>
  <si>
    <t>Toys4GrownUps.com</t>
  </si>
  <si>
    <t>Martas Replicas Co.</t>
  </si>
  <si>
    <t>Gift Depot Inc.</t>
  </si>
  <si>
    <t>FunGiftIdeas.com</t>
  </si>
  <si>
    <t>Vitachrome Inc.</t>
  </si>
  <si>
    <t>Collectable Mini Designs Co.</t>
  </si>
  <si>
    <t>Mini Classics</t>
  </si>
  <si>
    <t>Motor Mint Distributors Inc.</t>
  </si>
  <si>
    <t>Tekni Collectables Inc.</t>
  </si>
  <si>
    <t>Gifts4AllAges.com</t>
  </si>
  <si>
    <t>Signal Gift Stores</t>
  </si>
  <si>
    <t>Collectables For Less Inc.</t>
  </si>
  <si>
    <t>Super Scale Inc.</t>
  </si>
  <si>
    <t>Classic Legends Inc.</t>
  </si>
  <si>
    <t>Mini Wheels Co.</t>
  </si>
  <si>
    <t>Diecast Collectables</t>
  </si>
  <si>
    <t>Classic Gift Ideas, Inc</t>
  </si>
  <si>
    <t>Gift Ideas Corp.</t>
  </si>
  <si>
    <t>Online Mini Collectables</t>
  </si>
  <si>
    <t>Signal Collectibles Ltd.</t>
  </si>
  <si>
    <t>Men R US Retailers, Ltd.</t>
  </si>
  <si>
    <t>West Coast Collectables Co.</t>
  </si>
  <si>
    <t>Cambridge Collectables Co.</t>
  </si>
  <si>
    <t>Microscale Inc.</t>
  </si>
  <si>
    <t>Auto-Moto Classics Inc.</t>
  </si>
  <si>
    <t>Boards &amp; Toys Co.</t>
  </si>
  <si>
    <t>Grand Total</t>
  </si>
  <si>
    <t>Sample sales data obtained from</t>
  </si>
  <si>
    <t>https://www.kaggle.com/datasets/kyanyoga/sample-sales-data</t>
  </si>
  <si>
    <t>Order #:</t>
  </si>
  <si>
    <t>Prod Code</t>
  </si>
  <si>
    <t>Sales Agent</t>
  </si>
  <si>
    <t>Date</t>
  </si>
  <si>
    <t>Order #</t>
  </si>
  <si>
    <t>Line #</t>
  </si>
  <si>
    <t>$ Ea.</t>
  </si>
  <si>
    <t>$ Total</t>
  </si>
  <si>
    <t>City</t>
  </si>
  <si>
    <t>State</t>
  </si>
  <si>
    <t>S10_1678</t>
  </si>
  <si>
    <t>Shipped</t>
  </si>
  <si>
    <t>NYC</t>
  </si>
  <si>
    <t>NY</t>
  </si>
  <si>
    <t>Reims</t>
  </si>
  <si>
    <t>Paris</t>
  </si>
  <si>
    <t>Pasadena</t>
  </si>
  <si>
    <t>CA</t>
  </si>
  <si>
    <t>San Francisco</t>
  </si>
  <si>
    <t>Burlingame</t>
  </si>
  <si>
    <t>Lille</t>
  </si>
  <si>
    <t>Bergen</t>
  </si>
  <si>
    <t>Melbourne</t>
  </si>
  <si>
    <t>Victoria</t>
  </si>
  <si>
    <t>Newark</t>
  </si>
  <si>
    <t>NJ</t>
  </si>
  <si>
    <t>Bridgewater</t>
  </si>
  <si>
    <t>CT</t>
  </si>
  <si>
    <t>Nantes</t>
  </si>
  <si>
    <t>Cambridge</t>
  </si>
  <si>
    <t>MA</t>
  </si>
  <si>
    <t>Helsinki</t>
  </si>
  <si>
    <t>Stavern</t>
  </si>
  <si>
    <t>Allentown</t>
  </si>
  <si>
    <t>PA</t>
  </si>
  <si>
    <t>Salzburg</t>
  </si>
  <si>
    <t>Chatswood</t>
  </si>
  <si>
    <t>NSW</t>
  </si>
  <si>
    <t>New Bedford</t>
  </si>
  <si>
    <t>Liverpool</t>
  </si>
  <si>
    <t>Disputed</t>
  </si>
  <si>
    <t>Madrid</t>
  </si>
  <si>
    <t>S10_1949</t>
  </si>
  <si>
    <t>Lule</t>
  </si>
  <si>
    <t>South Brisbane</t>
  </si>
  <si>
    <t>Queensland</t>
  </si>
  <si>
    <t>Philadelphia</t>
  </si>
  <si>
    <t>Lyon</t>
  </si>
  <si>
    <t>Vancouver</t>
  </si>
  <si>
    <t>BC</t>
  </si>
  <si>
    <t>Burbank</t>
  </si>
  <si>
    <t>New Haven</t>
  </si>
  <si>
    <t>Minato-ku</t>
  </si>
  <si>
    <t>Tokyo</t>
  </si>
  <si>
    <t>Torino</t>
  </si>
  <si>
    <t>Boras</t>
  </si>
  <si>
    <t>Versailles</t>
  </si>
  <si>
    <t>San Rafael</t>
  </si>
  <si>
    <t>Nashua</t>
  </si>
  <si>
    <t>NH</t>
  </si>
  <si>
    <t>Brickhaven</t>
  </si>
  <si>
    <t>North Sydney</t>
  </si>
  <si>
    <t>Montreal</t>
  </si>
  <si>
    <t>Quebec</t>
  </si>
  <si>
    <t>In Process</t>
  </si>
  <si>
    <t>S10_2016</t>
  </si>
  <si>
    <t>Osaka</t>
  </si>
  <si>
    <t>White Plains</t>
  </si>
  <si>
    <t>S10_4698</t>
  </si>
  <si>
    <t>S10_4757</t>
  </si>
  <si>
    <t>Kobenhavn</t>
  </si>
  <si>
    <t>London</t>
  </si>
  <si>
    <t>Cancelled</t>
  </si>
  <si>
    <t>Toulouse</t>
  </si>
  <si>
    <t>Barcelona</t>
  </si>
  <si>
    <t>Los Angeles</t>
  </si>
  <si>
    <t>San Diego</t>
  </si>
  <si>
    <t>Bruxelles</t>
  </si>
  <si>
    <t>Tsawassen</t>
  </si>
  <si>
    <t>Boston</t>
  </si>
  <si>
    <t>Cowes</t>
  </si>
  <si>
    <t>Isle of Wight</t>
  </si>
  <si>
    <t>Oulu</t>
  </si>
  <si>
    <t>San Jose</t>
  </si>
  <si>
    <t>On Hold</t>
  </si>
  <si>
    <t>S10_4962</t>
  </si>
  <si>
    <t>Resolved</t>
  </si>
  <si>
    <t>Graz</t>
  </si>
  <si>
    <t>S12_1099</t>
  </si>
  <si>
    <t>Makati City</t>
  </si>
  <si>
    <t>Marseille</t>
  </si>
  <si>
    <t>Koln</t>
  </si>
  <si>
    <t>Gensve</t>
  </si>
  <si>
    <t>Reggio Emilia</t>
  </si>
  <si>
    <t>Frankfurt</t>
  </si>
  <si>
    <t>Espoo</t>
  </si>
  <si>
    <t>S12_1108</t>
  </si>
  <si>
    <t>Dublin</t>
  </si>
  <si>
    <t>Manchester</t>
  </si>
  <si>
    <t>Aaarhus</t>
  </si>
  <si>
    <t>S12_1666</t>
  </si>
  <si>
    <t>Trucks and Buses</t>
  </si>
  <si>
    <t>S12_2823</t>
  </si>
  <si>
    <t>S12_3148</t>
  </si>
  <si>
    <t>S12_3380</t>
  </si>
  <si>
    <t>Glendale</t>
  </si>
  <si>
    <t>S12_3891</t>
  </si>
  <si>
    <t>S12_3990</t>
  </si>
  <si>
    <t>S12_4473</t>
  </si>
  <si>
    <t>Sevilla</t>
  </si>
  <si>
    <t>Brisbane</t>
  </si>
  <si>
    <t>S12_4675</t>
  </si>
  <si>
    <t>Strasbourg</t>
  </si>
  <si>
    <t>S18_1097</t>
  </si>
  <si>
    <t>S18_1129</t>
  </si>
  <si>
    <t>Las Vegas</t>
  </si>
  <si>
    <t>NV</t>
  </si>
  <si>
    <t>Oslo</t>
  </si>
  <si>
    <t>S18_1342</t>
  </si>
  <si>
    <t>Bergamo</t>
  </si>
  <si>
    <t>Glen Waverly</t>
  </si>
  <si>
    <t>S18_1367</t>
  </si>
  <si>
    <t>S18_1589</t>
  </si>
  <si>
    <t>S18_1662</t>
  </si>
  <si>
    <t>Planes</t>
  </si>
  <si>
    <t>Munich</t>
  </si>
  <si>
    <t>Charleroi</t>
  </si>
  <si>
    <t>S18_1749</t>
  </si>
  <si>
    <t>S18_1889</t>
  </si>
  <si>
    <t>S18_1984</t>
  </si>
  <si>
    <t>S18_2238</t>
  </si>
  <si>
    <t>S18_2248</t>
  </si>
  <si>
    <t>S18_2319</t>
  </si>
  <si>
    <t>S18_2325</t>
  </si>
  <si>
    <t>S18_2432</t>
  </si>
  <si>
    <t>S18_2581</t>
  </si>
  <si>
    <t>S18_2625</t>
  </si>
  <si>
    <t>S18_2795</t>
  </si>
  <si>
    <t>S18_2870</t>
  </si>
  <si>
    <t>S18_2949</t>
  </si>
  <si>
    <t>S18_2957</t>
  </si>
  <si>
    <t>S18_3029</t>
  </si>
  <si>
    <t>Ships</t>
  </si>
  <si>
    <t>S18_3136</t>
  </si>
  <si>
    <t>S18_3140</t>
  </si>
  <si>
    <t>S18_3232</t>
  </si>
  <si>
    <t>S18_3259</t>
  </si>
  <si>
    <t>Trains</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</si>
  <si>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</si>
  <si>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</si>
  <si>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</si>
  <si>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</si>
  <si>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</si>
  <si>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</si>
  <si>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</si>
  <si>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</si>
  <si>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</si>
  <si>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</si>
  <si>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</si>
  <si>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</si>
  <si>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</si>
  <si>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</si>
  <si>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</si>
  <si>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</si>
  <si>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</si>
  <si>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</si>
  <si>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</si>
  <si>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</si>
  <si>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</si>
  <si>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</si>
  <si>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</si>
  <si>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</si>
  <si>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</si>
  <si>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</si>
  <si>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</si>
  <si>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</si>
  <si>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</si>
  <si>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</si>
  <si>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</si>
  <si>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</si>
  <si>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</si>
  <si>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</si>
  <si>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</si>
  <si>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</si>
  <si>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</si>
  <si>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</si>
  <si>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</si>
  <si>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</si>
  <si>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</si>
  <si>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</si>
  <si>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</si>
  <si>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</si>
  <si>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</si>
  <si>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</si>
  <si>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</si>
  <si>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</si>
  <si>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</si>
  <si>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</si>
  <si>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</si>
  <si>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</si>
  <si>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</si>
  <si>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</si>
  <si>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</si>
  <si>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</si>
  <si>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</si>
  <si>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</si>
  <si>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</si>
  <si>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</si>
  <si>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</si>
  <si>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</si>
  <si>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</si>
  <si>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</si>
  <si>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</si>
  <si>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</si>
  <si>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</si>
  <si>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</si>
  <si>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Row Labels</t>
  </si>
  <si>
    <t>(All)</t>
  </si>
  <si>
    <t>Column Labels</t>
  </si>
  <si>
    <t>CT Total</t>
  </si>
  <si>
    <t>MA Total</t>
  </si>
  <si>
    <t>NH Total</t>
  </si>
  <si>
    <t>NJ Total</t>
  </si>
  <si>
    <t>NV Total</t>
  </si>
  <si>
    <t>NY Total</t>
  </si>
  <si>
    <t>PA Total</t>
  </si>
  <si>
    <t>2003</t>
  </si>
  <si>
    <t>2004</t>
  </si>
  <si>
    <t>2005</t>
  </si>
  <si>
    <t>Mar</t>
  </si>
  <si>
    <t>Jul</t>
  </si>
  <si>
    <t>Aug</t>
  </si>
  <si>
    <t>Sep</t>
  </si>
  <si>
    <t>Oct</t>
  </si>
  <si>
    <t>Nov</t>
  </si>
  <si>
    <t>Dec</t>
  </si>
  <si>
    <t>Jan</t>
  </si>
  <si>
    <t>Feb</t>
  </si>
  <si>
    <t>May</t>
  </si>
  <si>
    <t>Jun</t>
  </si>
  <si>
    <t>Apr</t>
  </si>
  <si>
    <t>Values</t>
  </si>
  <si>
    <t>Total Sum of $ Total</t>
  </si>
  <si>
    <t>Total Sum of $ Total2</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</si>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</sst>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8" formatCode="&quot;$&quot;#,##0.00_);[Red]\(&quot;$&quot;#,##0.00\)"/>
    <numFmt numFmtId="43" formatCode="_(* #,##0.00_);_(* \(#,##0.00\);_(* &quot;-&quot;??_);_(@_)"/>
    <numFmt numFmtId="164" formatCode="_-* #,##0_-;\-* #,##0_-;_-* &quot;-&quot;??_-;_-@_-"/>
    <numFmt numFmtId="165" formatCode="&quot;$&quot;#,##0.00"/>
    <numFmt numFmtId="166" formatCode="[$£-809]#,##0.00"/>
    <numFmt numFmtId="167" formatCode="[$-C09]dd\-mmm\-yy;@"/>
    <numFmt numFmtId="168" formatCode="&quot;$&quot;#,##0"/>
    <numFmt numFmtId="169" formatCode="_-* #,##0.0_-;\-* #,##0.0_-;_-* &quot;-&quot;??_-;_-@_-"/>
    <numFmt numFmtId="170" formatCode="_(* #,##0_);_(* \(#,##0\);_(* &quot;-&quot;??_);_(@_)"/>
    <numFmt numFmtId="171" formatCode="[$-409]d\-mmm\-yyyy;@"/>
    <numFmt numFmtId="172" formatCode="&quot;₹&quot;\ #,##0"/>
    <numFmt numFmtId="173" formatCode="_ [$₹-439]* #,##0.00_ ;_ [$₹-439]* \-#,##0.00_ ;_ [$₹-439]* &quot;-&quot;??_ ;_ @_ "/>
    <numFmt numFmtId="174" formatCode="[$₹-446]\ #,##0.00"/>
    <numFmt numFmtId="175" formatCode="[$₹-4009]\ #,##0.00"/>
  </numFmts>
  <fonts count="7">
    <font>
      <sz val="11"/>
      <color theme="1"/>
      <name val="Calibri"/>
      <family val="2"/>
      <scheme val="minor"/>
    </font>
    <font>
      <b/>
      <sz val="11"/>
      <color rgb="FF548235"/>
      <name val="Calibri"/>
      <family val="2"/>
      <scheme val="minor"/>
    </font>
    <font>
      <b/>
      <sz val="11"/>
      <color theme="1"/>
      <name val="Calibri"/>
      <family val="2"/>
      <scheme val="minor"/>
    </font>
    <font>
      <b/>
      <sz val="11"/>
      <color rgb="FF305496"/>
      <name val="Calibri"/>
      <family val="2"/>
      <scheme val="minor"/>
    </font>
    <font>
      <b/>
      <sz val="10"/>
      <color theme="1"/>
      <name val="Liberation Sans"/>
      <charset val="1"/>
    </font>
    <font>
      <sz val="10"/>
      <color theme="1"/>
      <name val="Liberation Sans"/>
      <charset val="1"/>
    </font>
    <font>
      <u/>
      <sz val="11"/>
      <color theme="10"/>
      <name val="Calibri"/>
      <family val="2"/>
      <scheme val="minor"/>
    </font>
  </fonts>
  <fills count="3">
    <fill>
      <patternFill patternType="none"/>
    </fill>
    <fill>
      <patternFill patternType="gray125"/>
    </fill>
    <fill>
      <patternFill patternType="solid">
        <fgColor rgb="FFE7E6E6"/>
        <bgColor indexed="64"/>
      </patternFill>
    </fill>
  </fills>
  <borders count="4">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xf numFmtId="0" fontId="0" fillId="0" borderId="0" xfId="0" applyAlignment="1">
      <alignment horizontal="right"/>
    </xf>
    <xf numFmtId="0" fontId="1" fillId="2" borderId="1" xfId="0" applyFont="1" applyFill="1" applyBorder="1" applyAlignment="1">
      <alignment horizontal="center"/>
    </xf>
    <xf numFmtId="164" fontId="0" fillId="0" borderId="0" xfId="0" applyNumberFormat="1"/>
    <xf numFmtId="165" fontId="0" fillId="0" borderId="0" xfId="0" applyNumberFormat="1"/>
    <xf numFmtId="166" fontId="0" fillId="0" borderId="0" xfId="0" applyNumberFormat="1"/>
    <xf numFmtId="165" fontId="2" fillId="0" borderId="0" xfId="0" applyNumberFormat="1" applyFont="1"/>
    <xf numFmtId="166" fontId="2" fillId="0" borderId="0" xfId="0" applyNumberFormat="1" applyFont="1"/>
    <xf numFmtId="0" fontId="3" fillId="2" borderId="1" xfId="0" applyFont="1" applyFill="1" applyBorder="1" applyAlignment="1">
      <alignment horizontal="center"/>
    </xf>
    <xf numFmtId="167" fontId="0" fillId="0" borderId="0" xfId="0" applyNumberFormat="1"/>
    <xf numFmtId="168" fontId="0" fillId="0" borderId="0" xfId="0" applyNumberFormat="1"/>
    <xf numFmtId="0" fontId="2" fillId="0" borderId="0" xfId="0" applyFont="1"/>
    <xf numFmtId="169" fontId="0" fillId="0" borderId="0" xfId="0" applyNumberFormat="1"/>
    <xf numFmtId="0" fontId="4" fillId="0" borderId="0" xfId="0" applyFont="1" applyAlignment="1">
      <alignment horizontal="right"/>
    </xf>
    <xf numFmtId="0" fontId="4" fillId="0" borderId="0" xfId="0" applyFont="1"/>
    <xf numFmtId="15" fontId="5" fillId="0" borderId="0" xfId="0" applyNumberFormat="1" applyFont="1"/>
    <xf numFmtId="0" fontId="5" fillId="0" borderId="0" xfId="0" applyFont="1"/>
    <xf numFmtId="8" fontId="5" fillId="0" borderId="0" xfId="0" applyNumberFormat="1" applyFont="1"/>
    <xf numFmtId="170" fontId="0" fillId="0" borderId="0" xfId="0" applyNumberFormat="1"/>
    <xf numFmtId="43" fontId="0" fillId="0" borderId="0" xfId="0" applyNumberFormat="1" applyAlignment="1">
      <alignment horizontal="right"/>
    </xf>
    <xf numFmtId="15" fontId="0" fillId="0" borderId="0" xfId="0" applyNumberFormat="1" applyAlignment="1">
      <alignment horizontal="right"/>
    </xf>
    <xf numFmtId="14" fontId="0" fillId="0" borderId="0" xfId="0" applyNumberFormat="1"/>
    <xf numFmtId="14" fontId="0" fillId="0" borderId="0" xfId="0" applyNumberFormat="1" applyAlignment="1">
      <alignment horizontal="right"/>
    </xf>
    <xf numFmtId="0" fontId="6" fillId="0" borderId="0" xfId="1"/>
    <xf numFmtId="171" fontId="0" fillId="0" borderId="0" xfId="0" applyNumberFormat="1"/>
    <xf numFmtId="0" fontId="2" fillId="0" borderId="0" xfId="0" applyFont="1" applyAlignment="1">
      <alignment horizontal="center"/>
    </xf>
    <xf numFmtId="6" fontId="0" fillId="0" borderId="0" xfId="0" applyNumberFormat="1"/>
    <xf numFmtId="15" fontId="0" fillId="0" borderId="0" xfId="0" applyNumberFormat="1"/>
    <xf numFmtId="0" fontId="0" fillId="0" borderId="0" xfId="0" pivotButton="1"/>
    <xf numFmtId="172" fontId="0" fillId="0" borderId="0" xfId="0" applyNumberFormat="1"/>
    <xf numFmtId="10" fontId="0" fillId="0" borderId="0" xfId="0" applyNumberFormat="1"/>
    <xf numFmtId="0" fontId="2" fillId="0" borderId="0" xfId="0" applyFont="1" applyAlignment="1">
      <alignment horizontal="center"/>
    </xf>
    <xf numFmtId="0" fontId="0" fillId="0" borderId="0" xfId="0" applyAlignment="1">
      <alignment horizontal="left"/>
    </xf>
    <xf numFmtId="0" fontId="0" fillId="0" borderId="0" xfId="0" applyNumberFormat="1"/>
    <xf numFmtId="0" fontId="0" fillId="0" borderId="2" xfId="0" pivotButton="1" applyBorder="1"/>
    <xf numFmtId="0" fontId="0" fillId="0" borderId="2" xfId="0" applyBorder="1"/>
    <xf numFmtId="0" fontId="0" fillId="0" borderId="2" xfId="0" applyBorder="1" applyAlignment="1">
      <alignment horizontal="left"/>
    </xf>
    <xf numFmtId="173" fontId="0" fillId="0" borderId="2" xfId="0" applyNumberFormat="1" applyBorder="1"/>
    <xf numFmtId="0" fontId="0" fillId="0" borderId="3" xfId="0" applyBorder="1"/>
    <xf numFmtId="0" fontId="0" fillId="0" borderId="0" xfId="0" applyBorder="1"/>
    <xf numFmtId="174" fontId="0" fillId="0" borderId="0" xfId="0" applyNumberFormat="1"/>
    <xf numFmtId="175" fontId="0" fillId="0" borderId="0" xfId="0" applyNumberFormat="1"/>
  </cellXfs>
  <cellStyles count="2">
    <cellStyle name="Hyperlink" xfId="1" builtinId="8"/>
    <cellStyle name="Normal" xfId="0" builtinId="0"/>
  </cellStyles>
  <dxfs count="6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numFmt numFmtId="12" formatCode="&quot;$&quot;#,##0.00_);[Red]\(&quot;$&quot;#,##0.00\)"/>
    </dxf>
    <dxf>
      <font>
        <b val="0"/>
        <i val="0"/>
        <strike val="0"/>
        <condense val="0"/>
        <extend val="0"/>
        <outline val="0"/>
        <shadow val="0"/>
        <u val="none"/>
        <vertAlign val="baseline"/>
        <sz val="10"/>
        <color theme="1"/>
        <name val="Liberation Sans"/>
        <charset val="1"/>
        <scheme val="none"/>
      </font>
      <numFmt numFmtId="12" formatCode="&quot;$&quot;#,##0.00_);[Red]\(&quot;$&quot;#,##0.00\)"/>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dxf>
    <dxf>
      <font>
        <b val="0"/>
        <i val="0"/>
        <strike val="0"/>
        <condense val="0"/>
        <extend val="0"/>
        <outline val="0"/>
        <shadow val="0"/>
        <u val="none"/>
        <vertAlign val="baseline"/>
        <sz val="10"/>
        <color theme="1"/>
        <name val="Liberation Sans"/>
        <charset val="1"/>
        <scheme val="none"/>
      </font>
      <numFmt numFmtId="20" formatCode="d\-mmm\-yy"/>
    </dxf>
    <dxf>
      <font>
        <b val="0"/>
        <i val="0"/>
        <strike val="0"/>
        <condense val="0"/>
        <extend val="0"/>
        <outline val="0"/>
        <shadow val="0"/>
        <u val="none"/>
        <vertAlign val="baseline"/>
        <sz val="10"/>
        <color theme="1"/>
        <name val="Liberation Sans"/>
        <charset val="1"/>
        <scheme val="none"/>
      </font>
    </dxf>
    <dxf>
      <font>
        <b/>
        <i val="0"/>
        <strike val="0"/>
        <condense val="0"/>
        <extend val="0"/>
        <outline val="0"/>
        <shadow val="0"/>
        <u val="none"/>
        <vertAlign val="baseline"/>
        <sz val="10"/>
        <color theme="1"/>
        <name val="Liberation Sans"/>
        <charset val="1"/>
        <scheme val="none"/>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Beginners - Pivot Tables.xlsx]Customers!PivotTable1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Customers!$C$3:$C$5</c:f>
              <c:strCache>
                <c:ptCount val="1"/>
                <c:pt idx="0">
                  <c:v>Sum of $ Total - Australia</c:v>
                </c:pt>
              </c:strCache>
            </c:strRef>
          </c:tx>
          <c:spPr>
            <a:solidFill>
              <a:schemeClr val="accent1"/>
            </a:solidFill>
            <a:ln>
              <a:noFill/>
            </a:ln>
            <a:effectLst/>
          </c:spPr>
          <c:invertIfNegative val="0"/>
          <c:cat>
            <c:strRef>
              <c:f>Customers!$B$6:$B$10</c:f>
              <c:strCache>
                <c:ptCount val="4"/>
                <c:pt idx="0">
                  <c:v>APAC</c:v>
                </c:pt>
                <c:pt idx="1">
                  <c:v>EMEA</c:v>
                </c:pt>
                <c:pt idx="2">
                  <c:v>Japan</c:v>
                </c:pt>
                <c:pt idx="3">
                  <c:v>NA</c:v>
                </c:pt>
              </c:strCache>
            </c:strRef>
          </c:cat>
          <c:val>
            <c:numRef>
              <c:f>Customers!$C$6:$C$10</c:f>
              <c:numCache>
                <c:formatCode>"₹"\ #,##0</c:formatCode>
                <c:ptCount val="4"/>
                <c:pt idx="0">
                  <c:v>74853.870000000024</c:v>
                </c:pt>
              </c:numCache>
            </c:numRef>
          </c:val>
          <c:extLst>
            <c:ext xmlns:c16="http://schemas.microsoft.com/office/drawing/2014/chart" uri="{C3380CC4-5D6E-409C-BE32-E72D297353CC}">
              <c16:uniqueId val="{00000000-A09C-49E4-A7C1-2049D4F48A33}"/>
            </c:ext>
          </c:extLst>
        </c:ser>
        <c:ser>
          <c:idx val="1"/>
          <c:order val="1"/>
          <c:tx>
            <c:strRef>
              <c:f>Customers!$D$3:$D$5</c:f>
              <c:strCache>
                <c:ptCount val="1"/>
                <c:pt idx="0">
                  <c:v>Sum of $ Total - Austria</c:v>
                </c:pt>
              </c:strCache>
            </c:strRef>
          </c:tx>
          <c:spPr>
            <a:solidFill>
              <a:schemeClr val="accent2"/>
            </a:solidFill>
            <a:ln>
              <a:noFill/>
            </a:ln>
            <a:effectLst/>
          </c:spPr>
          <c:invertIfNegative val="0"/>
          <c:cat>
            <c:strRef>
              <c:f>Customers!$B$6:$B$10</c:f>
              <c:strCache>
                <c:ptCount val="4"/>
                <c:pt idx="0">
                  <c:v>APAC</c:v>
                </c:pt>
                <c:pt idx="1">
                  <c:v>EMEA</c:v>
                </c:pt>
                <c:pt idx="2">
                  <c:v>Japan</c:v>
                </c:pt>
                <c:pt idx="3">
                  <c:v>NA</c:v>
                </c:pt>
              </c:strCache>
            </c:strRef>
          </c:cat>
          <c:val>
            <c:numRef>
              <c:f>Customers!$D$6:$D$10</c:f>
              <c:numCache>
                <c:formatCode>"₹"\ #,##0</c:formatCode>
                <c:ptCount val="4"/>
                <c:pt idx="1">
                  <c:v>17860.440000000002</c:v>
                </c:pt>
              </c:numCache>
            </c:numRef>
          </c:val>
          <c:extLst>
            <c:ext xmlns:c16="http://schemas.microsoft.com/office/drawing/2014/chart" uri="{C3380CC4-5D6E-409C-BE32-E72D297353CC}">
              <c16:uniqueId val="{00000001-A09C-49E4-A7C1-2049D4F48A33}"/>
            </c:ext>
          </c:extLst>
        </c:ser>
        <c:ser>
          <c:idx val="2"/>
          <c:order val="2"/>
          <c:tx>
            <c:strRef>
              <c:f>Customers!$E$3:$E$5</c:f>
              <c:strCache>
                <c:ptCount val="1"/>
                <c:pt idx="0">
                  <c:v>Sum of $ Total - Belgium</c:v>
                </c:pt>
              </c:strCache>
            </c:strRef>
          </c:tx>
          <c:spPr>
            <a:solidFill>
              <a:schemeClr val="accent3"/>
            </a:solidFill>
            <a:ln>
              <a:noFill/>
            </a:ln>
            <a:effectLst/>
          </c:spPr>
          <c:invertIfNegative val="0"/>
          <c:cat>
            <c:strRef>
              <c:f>Customers!$B$6:$B$10</c:f>
              <c:strCache>
                <c:ptCount val="4"/>
                <c:pt idx="0">
                  <c:v>APAC</c:v>
                </c:pt>
                <c:pt idx="1">
                  <c:v>EMEA</c:v>
                </c:pt>
                <c:pt idx="2">
                  <c:v>Japan</c:v>
                </c:pt>
                <c:pt idx="3">
                  <c:v>NA</c:v>
                </c:pt>
              </c:strCache>
            </c:strRef>
          </c:cat>
          <c:val>
            <c:numRef>
              <c:f>Customers!$E$6:$E$10</c:f>
              <c:numCache>
                <c:formatCode>"₹"\ #,##0</c:formatCode>
                <c:ptCount val="4"/>
                <c:pt idx="1">
                  <c:v>5624.79</c:v>
                </c:pt>
              </c:numCache>
            </c:numRef>
          </c:val>
          <c:extLst>
            <c:ext xmlns:c16="http://schemas.microsoft.com/office/drawing/2014/chart" uri="{C3380CC4-5D6E-409C-BE32-E72D297353CC}">
              <c16:uniqueId val="{00000003-A09C-49E4-A7C1-2049D4F48A33}"/>
            </c:ext>
          </c:extLst>
        </c:ser>
        <c:ser>
          <c:idx val="3"/>
          <c:order val="3"/>
          <c:tx>
            <c:strRef>
              <c:f>Customers!$F$3:$F$5</c:f>
              <c:strCache>
                <c:ptCount val="1"/>
                <c:pt idx="0">
                  <c:v>Sum of $ Total - Canada</c:v>
                </c:pt>
              </c:strCache>
            </c:strRef>
          </c:tx>
          <c:spPr>
            <a:solidFill>
              <a:schemeClr val="accent4"/>
            </a:solidFill>
            <a:ln>
              <a:noFill/>
            </a:ln>
            <a:effectLst/>
          </c:spPr>
          <c:invertIfNegative val="0"/>
          <c:cat>
            <c:strRef>
              <c:f>Customers!$B$6:$B$10</c:f>
              <c:strCache>
                <c:ptCount val="4"/>
                <c:pt idx="0">
                  <c:v>APAC</c:v>
                </c:pt>
                <c:pt idx="1">
                  <c:v>EMEA</c:v>
                </c:pt>
                <c:pt idx="2">
                  <c:v>Japan</c:v>
                </c:pt>
                <c:pt idx="3">
                  <c:v>NA</c:v>
                </c:pt>
              </c:strCache>
            </c:strRef>
          </c:cat>
          <c:val>
            <c:numRef>
              <c:f>Customers!$F$6:$F$10</c:f>
              <c:numCache>
                <c:formatCode>"₹"\ #,##0</c:formatCode>
                <c:ptCount val="4"/>
                <c:pt idx="3">
                  <c:v>25510.07</c:v>
                </c:pt>
              </c:numCache>
            </c:numRef>
          </c:val>
          <c:extLst>
            <c:ext xmlns:c16="http://schemas.microsoft.com/office/drawing/2014/chart" uri="{C3380CC4-5D6E-409C-BE32-E72D297353CC}">
              <c16:uniqueId val="{00000004-A09C-49E4-A7C1-2049D4F48A33}"/>
            </c:ext>
          </c:extLst>
        </c:ser>
        <c:ser>
          <c:idx val="4"/>
          <c:order val="4"/>
          <c:tx>
            <c:strRef>
              <c:f>Customers!$G$3:$G$5</c:f>
              <c:strCache>
                <c:ptCount val="1"/>
                <c:pt idx="0">
                  <c:v>Sum of $ Total - Denmark</c:v>
                </c:pt>
              </c:strCache>
            </c:strRef>
          </c:tx>
          <c:spPr>
            <a:solidFill>
              <a:schemeClr val="accent5"/>
            </a:solidFill>
            <a:ln>
              <a:noFill/>
            </a:ln>
            <a:effectLst/>
          </c:spPr>
          <c:invertIfNegative val="0"/>
          <c:cat>
            <c:strRef>
              <c:f>Customers!$B$6:$B$10</c:f>
              <c:strCache>
                <c:ptCount val="4"/>
                <c:pt idx="0">
                  <c:v>APAC</c:v>
                </c:pt>
                <c:pt idx="1">
                  <c:v>EMEA</c:v>
                </c:pt>
                <c:pt idx="2">
                  <c:v>Japan</c:v>
                </c:pt>
                <c:pt idx="3">
                  <c:v>NA</c:v>
                </c:pt>
              </c:strCache>
            </c:strRef>
          </c:cat>
          <c:val>
            <c:numRef>
              <c:f>Customers!$G$6:$G$10</c:f>
              <c:numCache>
                <c:formatCode>"₹"\ #,##0</c:formatCode>
                <c:ptCount val="4"/>
                <c:pt idx="1">
                  <c:v>7586.45</c:v>
                </c:pt>
              </c:numCache>
            </c:numRef>
          </c:val>
          <c:extLst>
            <c:ext xmlns:c16="http://schemas.microsoft.com/office/drawing/2014/chart" uri="{C3380CC4-5D6E-409C-BE32-E72D297353CC}">
              <c16:uniqueId val="{00000005-A09C-49E4-A7C1-2049D4F48A33}"/>
            </c:ext>
          </c:extLst>
        </c:ser>
        <c:ser>
          <c:idx val="5"/>
          <c:order val="5"/>
          <c:tx>
            <c:strRef>
              <c:f>Customers!$H$3:$H$5</c:f>
              <c:strCache>
                <c:ptCount val="1"/>
                <c:pt idx="0">
                  <c:v>Sum of $ Total - Finland</c:v>
                </c:pt>
              </c:strCache>
            </c:strRef>
          </c:tx>
          <c:spPr>
            <a:solidFill>
              <a:schemeClr val="accent6"/>
            </a:solidFill>
            <a:ln>
              <a:noFill/>
            </a:ln>
            <a:effectLst/>
          </c:spPr>
          <c:invertIfNegative val="0"/>
          <c:cat>
            <c:strRef>
              <c:f>Customers!$B$6:$B$10</c:f>
              <c:strCache>
                <c:ptCount val="4"/>
                <c:pt idx="0">
                  <c:v>APAC</c:v>
                </c:pt>
                <c:pt idx="1">
                  <c:v>EMEA</c:v>
                </c:pt>
                <c:pt idx="2">
                  <c:v>Japan</c:v>
                </c:pt>
                <c:pt idx="3">
                  <c:v>NA</c:v>
                </c:pt>
              </c:strCache>
            </c:strRef>
          </c:cat>
          <c:val>
            <c:numRef>
              <c:f>Customers!$H$6:$H$10</c:f>
              <c:numCache>
                <c:formatCode>"₹"\ #,##0</c:formatCode>
                <c:ptCount val="4"/>
                <c:pt idx="1">
                  <c:v>34375.130000000005</c:v>
                </c:pt>
              </c:numCache>
            </c:numRef>
          </c:val>
          <c:extLst>
            <c:ext xmlns:c16="http://schemas.microsoft.com/office/drawing/2014/chart" uri="{C3380CC4-5D6E-409C-BE32-E72D297353CC}">
              <c16:uniqueId val="{00000006-A09C-49E4-A7C1-2049D4F48A33}"/>
            </c:ext>
          </c:extLst>
        </c:ser>
        <c:ser>
          <c:idx val="6"/>
          <c:order val="6"/>
          <c:tx>
            <c:strRef>
              <c:f>Customers!$I$3:$I$5</c:f>
              <c:strCache>
                <c:ptCount val="1"/>
                <c:pt idx="0">
                  <c:v>Sum of $ Total - France</c:v>
                </c:pt>
              </c:strCache>
            </c:strRef>
          </c:tx>
          <c:spPr>
            <a:solidFill>
              <a:schemeClr val="accent1">
                <a:lumMod val="60000"/>
              </a:schemeClr>
            </a:solidFill>
            <a:ln>
              <a:noFill/>
            </a:ln>
            <a:effectLst/>
          </c:spPr>
          <c:invertIfNegative val="0"/>
          <c:cat>
            <c:strRef>
              <c:f>Customers!$B$6:$B$10</c:f>
              <c:strCache>
                <c:ptCount val="4"/>
                <c:pt idx="0">
                  <c:v>APAC</c:v>
                </c:pt>
                <c:pt idx="1">
                  <c:v>EMEA</c:v>
                </c:pt>
                <c:pt idx="2">
                  <c:v>Japan</c:v>
                </c:pt>
                <c:pt idx="3">
                  <c:v>NA</c:v>
                </c:pt>
              </c:strCache>
            </c:strRef>
          </c:cat>
          <c:val>
            <c:numRef>
              <c:f>Customers!$I$6:$I$10</c:f>
              <c:numCache>
                <c:formatCode>"₹"\ #,##0</c:formatCode>
                <c:ptCount val="4"/>
                <c:pt idx="1">
                  <c:v>108155.50999999998</c:v>
                </c:pt>
              </c:numCache>
            </c:numRef>
          </c:val>
          <c:extLst>
            <c:ext xmlns:c16="http://schemas.microsoft.com/office/drawing/2014/chart" uri="{C3380CC4-5D6E-409C-BE32-E72D297353CC}">
              <c16:uniqueId val="{00000007-A09C-49E4-A7C1-2049D4F48A33}"/>
            </c:ext>
          </c:extLst>
        </c:ser>
        <c:ser>
          <c:idx val="7"/>
          <c:order val="7"/>
          <c:tx>
            <c:strRef>
              <c:f>Customers!$J$3:$J$5</c:f>
              <c:strCache>
                <c:ptCount val="1"/>
                <c:pt idx="0">
                  <c:v>Sum of $ Total - Germany</c:v>
                </c:pt>
              </c:strCache>
            </c:strRef>
          </c:tx>
          <c:spPr>
            <a:solidFill>
              <a:schemeClr val="accent2">
                <a:lumMod val="60000"/>
              </a:schemeClr>
            </a:solidFill>
            <a:ln>
              <a:noFill/>
            </a:ln>
            <a:effectLst/>
          </c:spPr>
          <c:invertIfNegative val="0"/>
          <c:cat>
            <c:strRef>
              <c:f>Customers!$B$6:$B$10</c:f>
              <c:strCache>
                <c:ptCount val="4"/>
                <c:pt idx="0">
                  <c:v>APAC</c:v>
                </c:pt>
                <c:pt idx="1">
                  <c:v>EMEA</c:v>
                </c:pt>
                <c:pt idx="2">
                  <c:v>Japan</c:v>
                </c:pt>
                <c:pt idx="3">
                  <c:v>NA</c:v>
                </c:pt>
              </c:strCache>
            </c:strRef>
          </c:cat>
          <c:val>
            <c:numRef>
              <c:f>Customers!$J$6:$J$10</c:f>
              <c:numCache>
                <c:formatCode>"₹"\ #,##0</c:formatCode>
                <c:ptCount val="4"/>
                <c:pt idx="1">
                  <c:v>23001.260000000002</c:v>
                </c:pt>
              </c:numCache>
            </c:numRef>
          </c:val>
          <c:extLst>
            <c:ext xmlns:c16="http://schemas.microsoft.com/office/drawing/2014/chart" uri="{C3380CC4-5D6E-409C-BE32-E72D297353CC}">
              <c16:uniqueId val="{00000008-A09C-49E4-A7C1-2049D4F48A33}"/>
            </c:ext>
          </c:extLst>
        </c:ser>
        <c:ser>
          <c:idx val="8"/>
          <c:order val="8"/>
          <c:tx>
            <c:strRef>
              <c:f>Customers!$K$3:$K$5</c:f>
              <c:strCache>
                <c:ptCount val="1"/>
                <c:pt idx="0">
                  <c:v>Sum of $ Total - Ireland</c:v>
                </c:pt>
              </c:strCache>
            </c:strRef>
          </c:tx>
          <c:spPr>
            <a:solidFill>
              <a:schemeClr val="accent3">
                <a:lumMod val="60000"/>
              </a:schemeClr>
            </a:solidFill>
            <a:ln>
              <a:noFill/>
            </a:ln>
            <a:effectLst/>
          </c:spPr>
          <c:invertIfNegative val="0"/>
          <c:cat>
            <c:strRef>
              <c:f>Customers!$B$6:$B$10</c:f>
              <c:strCache>
                <c:ptCount val="4"/>
                <c:pt idx="0">
                  <c:v>APAC</c:v>
                </c:pt>
                <c:pt idx="1">
                  <c:v>EMEA</c:v>
                </c:pt>
                <c:pt idx="2">
                  <c:v>Japan</c:v>
                </c:pt>
                <c:pt idx="3">
                  <c:v>NA</c:v>
                </c:pt>
              </c:strCache>
            </c:strRef>
          </c:cat>
          <c:val>
            <c:numRef>
              <c:f>Customers!$K$6:$K$10</c:f>
              <c:numCache>
                <c:formatCode>"₹"\ #,##0</c:formatCode>
                <c:ptCount val="4"/>
                <c:pt idx="1">
                  <c:v>11784.36</c:v>
                </c:pt>
              </c:numCache>
            </c:numRef>
          </c:val>
          <c:extLst>
            <c:ext xmlns:c16="http://schemas.microsoft.com/office/drawing/2014/chart" uri="{C3380CC4-5D6E-409C-BE32-E72D297353CC}">
              <c16:uniqueId val="{00000009-A09C-49E4-A7C1-2049D4F48A33}"/>
            </c:ext>
          </c:extLst>
        </c:ser>
        <c:ser>
          <c:idx val="9"/>
          <c:order val="9"/>
          <c:tx>
            <c:strRef>
              <c:f>Customers!$L$3:$L$5</c:f>
              <c:strCache>
                <c:ptCount val="1"/>
                <c:pt idx="0">
                  <c:v>Sum of $ Total - Italy</c:v>
                </c:pt>
              </c:strCache>
            </c:strRef>
          </c:tx>
          <c:spPr>
            <a:solidFill>
              <a:schemeClr val="accent4">
                <a:lumMod val="60000"/>
              </a:schemeClr>
            </a:solidFill>
            <a:ln>
              <a:noFill/>
            </a:ln>
            <a:effectLst/>
          </c:spPr>
          <c:invertIfNegative val="0"/>
          <c:cat>
            <c:strRef>
              <c:f>Customers!$B$6:$B$10</c:f>
              <c:strCache>
                <c:ptCount val="4"/>
                <c:pt idx="0">
                  <c:v>APAC</c:v>
                </c:pt>
                <c:pt idx="1">
                  <c:v>EMEA</c:v>
                </c:pt>
                <c:pt idx="2">
                  <c:v>Japan</c:v>
                </c:pt>
                <c:pt idx="3">
                  <c:v>NA</c:v>
                </c:pt>
              </c:strCache>
            </c:strRef>
          </c:cat>
          <c:val>
            <c:numRef>
              <c:f>Customers!$L$6:$L$10</c:f>
              <c:numCache>
                <c:formatCode>"₹"\ #,##0</c:formatCode>
                <c:ptCount val="4"/>
                <c:pt idx="1">
                  <c:v>98185.650000000023</c:v>
                </c:pt>
              </c:numCache>
            </c:numRef>
          </c:val>
          <c:extLst>
            <c:ext xmlns:c16="http://schemas.microsoft.com/office/drawing/2014/chart" uri="{C3380CC4-5D6E-409C-BE32-E72D297353CC}">
              <c16:uniqueId val="{0000000A-A09C-49E4-A7C1-2049D4F48A33}"/>
            </c:ext>
          </c:extLst>
        </c:ser>
        <c:ser>
          <c:idx val="10"/>
          <c:order val="10"/>
          <c:tx>
            <c:strRef>
              <c:f>Customers!$M$3:$M$5</c:f>
              <c:strCache>
                <c:ptCount val="1"/>
                <c:pt idx="0">
                  <c:v>Sum of $ Total - Japan</c:v>
                </c:pt>
              </c:strCache>
            </c:strRef>
          </c:tx>
          <c:spPr>
            <a:solidFill>
              <a:schemeClr val="accent5">
                <a:lumMod val="60000"/>
              </a:schemeClr>
            </a:solidFill>
            <a:ln>
              <a:noFill/>
            </a:ln>
            <a:effectLst/>
          </c:spPr>
          <c:invertIfNegative val="0"/>
          <c:cat>
            <c:strRef>
              <c:f>Customers!$B$6:$B$10</c:f>
              <c:strCache>
                <c:ptCount val="4"/>
                <c:pt idx="0">
                  <c:v>APAC</c:v>
                </c:pt>
                <c:pt idx="1">
                  <c:v>EMEA</c:v>
                </c:pt>
                <c:pt idx="2">
                  <c:v>Japan</c:v>
                </c:pt>
                <c:pt idx="3">
                  <c:v>NA</c:v>
                </c:pt>
              </c:strCache>
            </c:strRef>
          </c:cat>
          <c:val>
            <c:numRef>
              <c:f>Customers!$M$6:$M$10</c:f>
              <c:numCache>
                <c:formatCode>"₹"\ #,##0</c:formatCode>
                <c:ptCount val="4"/>
                <c:pt idx="2">
                  <c:v>49176.959999999992</c:v>
                </c:pt>
              </c:numCache>
            </c:numRef>
          </c:val>
          <c:extLst>
            <c:ext xmlns:c16="http://schemas.microsoft.com/office/drawing/2014/chart" uri="{C3380CC4-5D6E-409C-BE32-E72D297353CC}">
              <c16:uniqueId val="{0000000B-A09C-49E4-A7C1-2049D4F48A33}"/>
            </c:ext>
          </c:extLst>
        </c:ser>
        <c:ser>
          <c:idx val="11"/>
          <c:order val="11"/>
          <c:tx>
            <c:strRef>
              <c:f>Customers!$N$3:$N$5</c:f>
              <c:strCache>
                <c:ptCount val="1"/>
                <c:pt idx="0">
                  <c:v>Sum of $ Total - Norway</c:v>
                </c:pt>
              </c:strCache>
            </c:strRef>
          </c:tx>
          <c:spPr>
            <a:solidFill>
              <a:schemeClr val="accent6">
                <a:lumMod val="60000"/>
              </a:schemeClr>
            </a:solidFill>
            <a:ln>
              <a:noFill/>
            </a:ln>
            <a:effectLst/>
          </c:spPr>
          <c:invertIfNegative val="0"/>
          <c:cat>
            <c:strRef>
              <c:f>Customers!$B$6:$B$10</c:f>
              <c:strCache>
                <c:ptCount val="4"/>
                <c:pt idx="0">
                  <c:v>APAC</c:v>
                </c:pt>
                <c:pt idx="1">
                  <c:v>EMEA</c:v>
                </c:pt>
                <c:pt idx="2">
                  <c:v>Japan</c:v>
                </c:pt>
                <c:pt idx="3">
                  <c:v>NA</c:v>
                </c:pt>
              </c:strCache>
            </c:strRef>
          </c:cat>
          <c:val>
            <c:numRef>
              <c:f>Customers!$N$6:$N$10</c:f>
              <c:numCache>
                <c:formatCode>"₹"\ #,##0</c:formatCode>
                <c:ptCount val="4"/>
                <c:pt idx="1">
                  <c:v>29500.700000000004</c:v>
                </c:pt>
              </c:numCache>
            </c:numRef>
          </c:val>
          <c:extLst>
            <c:ext xmlns:c16="http://schemas.microsoft.com/office/drawing/2014/chart" uri="{C3380CC4-5D6E-409C-BE32-E72D297353CC}">
              <c16:uniqueId val="{0000000C-A09C-49E4-A7C1-2049D4F48A33}"/>
            </c:ext>
          </c:extLst>
        </c:ser>
        <c:ser>
          <c:idx val="12"/>
          <c:order val="12"/>
          <c:tx>
            <c:strRef>
              <c:f>Customers!$O$3:$O$5</c:f>
              <c:strCache>
                <c:ptCount val="1"/>
                <c:pt idx="0">
                  <c:v>Sum of $ Total - Philippines</c:v>
                </c:pt>
              </c:strCache>
            </c:strRef>
          </c:tx>
          <c:spPr>
            <a:solidFill>
              <a:schemeClr val="accent1">
                <a:lumMod val="80000"/>
                <a:lumOff val="20000"/>
              </a:schemeClr>
            </a:solidFill>
            <a:ln>
              <a:noFill/>
            </a:ln>
            <a:effectLst/>
          </c:spPr>
          <c:invertIfNegative val="0"/>
          <c:cat>
            <c:strRef>
              <c:f>Customers!$B$6:$B$10</c:f>
              <c:strCache>
                <c:ptCount val="4"/>
                <c:pt idx="0">
                  <c:v>APAC</c:v>
                </c:pt>
                <c:pt idx="1">
                  <c:v>EMEA</c:v>
                </c:pt>
                <c:pt idx="2">
                  <c:v>Japan</c:v>
                </c:pt>
                <c:pt idx="3">
                  <c:v>NA</c:v>
                </c:pt>
              </c:strCache>
            </c:strRef>
          </c:cat>
          <c:val>
            <c:numRef>
              <c:f>Customers!$O$6:$O$10</c:f>
              <c:numCache>
                <c:formatCode>"₹"\ #,##0</c:formatCode>
                <c:ptCount val="4"/>
                <c:pt idx="2">
                  <c:v>20906.870000000003</c:v>
                </c:pt>
              </c:numCache>
            </c:numRef>
          </c:val>
          <c:extLst>
            <c:ext xmlns:c16="http://schemas.microsoft.com/office/drawing/2014/chart" uri="{C3380CC4-5D6E-409C-BE32-E72D297353CC}">
              <c16:uniqueId val="{0000000D-A09C-49E4-A7C1-2049D4F48A33}"/>
            </c:ext>
          </c:extLst>
        </c:ser>
        <c:ser>
          <c:idx val="13"/>
          <c:order val="13"/>
          <c:tx>
            <c:strRef>
              <c:f>Customers!$P$3:$P$5</c:f>
              <c:strCache>
                <c:ptCount val="1"/>
                <c:pt idx="0">
                  <c:v>Sum of $ Total - Spain</c:v>
                </c:pt>
              </c:strCache>
            </c:strRef>
          </c:tx>
          <c:spPr>
            <a:solidFill>
              <a:schemeClr val="accent2">
                <a:lumMod val="80000"/>
                <a:lumOff val="20000"/>
              </a:schemeClr>
            </a:solidFill>
            <a:ln>
              <a:noFill/>
            </a:ln>
            <a:effectLst/>
          </c:spPr>
          <c:invertIfNegative val="0"/>
          <c:cat>
            <c:strRef>
              <c:f>Customers!$B$6:$B$10</c:f>
              <c:strCache>
                <c:ptCount val="4"/>
                <c:pt idx="0">
                  <c:v>APAC</c:v>
                </c:pt>
                <c:pt idx="1">
                  <c:v>EMEA</c:v>
                </c:pt>
                <c:pt idx="2">
                  <c:v>Japan</c:v>
                </c:pt>
                <c:pt idx="3">
                  <c:v>NA</c:v>
                </c:pt>
              </c:strCache>
            </c:strRef>
          </c:cat>
          <c:val>
            <c:numRef>
              <c:f>Customers!$P$6:$P$10</c:f>
              <c:numCache>
                <c:formatCode>"₹"\ #,##0</c:formatCode>
                <c:ptCount val="4"/>
                <c:pt idx="1">
                  <c:v>89985.510000000009</c:v>
                </c:pt>
              </c:numCache>
            </c:numRef>
          </c:val>
          <c:extLst>
            <c:ext xmlns:c16="http://schemas.microsoft.com/office/drawing/2014/chart" uri="{C3380CC4-5D6E-409C-BE32-E72D297353CC}">
              <c16:uniqueId val="{0000000E-A09C-49E4-A7C1-2049D4F48A33}"/>
            </c:ext>
          </c:extLst>
        </c:ser>
        <c:ser>
          <c:idx val="14"/>
          <c:order val="14"/>
          <c:tx>
            <c:strRef>
              <c:f>Customers!$Q$3:$Q$5</c:f>
              <c:strCache>
                <c:ptCount val="1"/>
                <c:pt idx="0">
                  <c:v>Sum of $ Total - Sweden</c:v>
                </c:pt>
              </c:strCache>
            </c:strRef>
          </c:tx>
          <c:spPr>
            <a:solidFill>
              <a:schemeClr val="accent3">
                <a:lumMod val="80000"/>
                <a:lumOff val="20000"/>
              </a:schemeClr>
            </a:solidFill>
            <a:ln>
              <a:noFill/>
            </a:ln>
            <a:effectLst/>
          </c:spPr>
          <c:invertIfNegative val="0"/>
          <c:cat>
            <c:strRef>
              <c:f>Customers!$B$6:$B$10</c:f>
              <c:strCache>
                <c:ptCount val="4"/>
                <c:pt idx="0">
                  <c:v>APAC</c:v>
                </c:pt>
                <c:pt idx="1">
                  <c:v>EMEA</c:v>
                </c:pt>
                <c:pt idx="2">
                  <c:v>Japan</c:v>
                </c:pt>
                <c:pt idx="3">
                  <c:v>NA</c:v>
                </c:pt>
              </c:strCache>
            </c:strRef>
          </c:cat>
          <c:val>
            <c:numRef>
              <c:f>Customers!$Q$6:$Q$10</c:f>
              <c:numCache>
                <c:formatCode>"₹"\ #,##0</c:formatCode>
                <c:ptCount val="4"/>
                <c:pt idx="1">
                  <c:v>8899.6</c:v>
                </c:pt>
              </c:numCache>
            </c:numRef>
          </c:val>
          <c:extLst>
            <c:ext xmlns:c16="http://schemas.microsoft.com/office/drawing/2014/chart" uri="{C3380CC4-5D6E-409C-BE32-E72D297353CC}">
              <c16:uniqueId val="{0000000F-A09C-49E4-A7C1-2049D4F48A33}"/>
            </c:ext>
          </c:extLst>
        </c:ser>
        <c:ser>
          <c:idx val="15"/>
          <c:order val="15"/>
          <c:tx>
            <c:strRef>
              <c:f>Customers!$R$3:$R$5</c:f>
              <c:strCache>
                <c:ptCount val="1"/>
                <c:pt idx="0">
                  <c:v>Sum of $ Total - UK</c:v>
                </c:pt>
              </c:strCache>
            </c:strRef>
          </c:tx>
          <c:spPr>
            <a:solidFill>
              <a:schemeClr val="accent4">
                <a:lumMod val="80000"/>
                <a:lumOff val="20000"/>
              </a:schemeClr>
            </a:solidFill>
            <a:ln>
              <a:noFill/>
            </a:ln>
            <a:effectLst/>
          </c:spPr>
          <c:invertIfNegative val="0"/>
          <c:cat>
            <c:strRef>
              <c:f>Customers!$B$6:$B$10</c:f>
              <c:strCache>
                <c:ptCount val="4"/>
                <c:pt idx="0">
                  <c:v>APAC</c:v>
                </c:pt>
                <c:pt idx="1">
                  <c:v>EMEA</c:v>
                </c:pt>
                <c:pt idx="2">
                  <c:v>Japan</c:v>
                </c:pt>
                <c:pt idx="3">
                  <c:v>NA</c:v>
                </c:pt>
              </c:strCache>
            </c:strRef>
          </c:cat>
          <c:val>
            <c:numRef>
              <c:f>Customers!$R$6:$R$10</c:f>
              <c:numCache>
                <c:formatCode>"₹"\ #,##0</c:formatCode>
                <c:ptCount val="4"/>
                <c:pt idx="1">
                  <c:v>41163.51</c:v>
                </c:pt>
              </c:numCache>
            </c:numRef>
          </c:val>
          <c:extLst>
            <c:ext xmlns:c16="http://schemas.microsoft.com/office/drawing/2014/chart" uri="{C3380CC4-5D6E-409C-BE32-E72D297353CC}">
              <c16:uniqueId val="{00000010-A09C-49E4-A7C1-2049D4F48A33}"/>
            </c:ext>
          </c:extLst>
        </c:ser>
        <c:ser>
          <c:idx val="16"/>
          <c:order val="16"/>
          <c:tx>
            <c:strRef>
              <c:f>Customers!$S$3:$S$5</c:f>
              <c:strCache>
                <c:ptCount val="1"/>
                <c:pt idx="0">
                  <c:v>Sum of $ Total - USA</c:v>
                </c:pt>
              </c:strCache>
            </c:strRef>
          </c:tx>
          <c:spPr>
            <a:solidFill>
              <a:schemeClr val="accent5">
                <a:lumMod val="80000"/>
                <a:lumOff val="20000"/>
              </a:schemeClr>
            </a:solidFill>
            <a:ln>
              <a:noFill/>
            </a:ln>
            <a:effectLst/>
          </c:spPr>
          <c:invertIfNegative val="0"/>
          <c:cat>
            <c:strRef>
              <c:f>Customers!$B$6:$B$10</c:f>
              <c:strCache>
                <c:ptCount val="4"/>
                <c:pt idx="0">
                  <c:v>APAC</c:v>
                </c:pt>
                <c:pt idx="1">
                  <c:v>EMEA</c:v>
                </c:pt>
                <c:pt idx="2">
                  <c:v>Japan</c:v>
                </c:pt>
                <c:pt idx="3">
                  <c:v>NA</c:v>
                </c:pt>
              </c:strCache>
            </c:strRef>
          </c:cat>
          <c:val>
            <c:numRef>
              <c:f>Customers!$S$6:$S$10</c:f>
              <c:numCache>
                <c:formatCode>"₹"\ #,##0</c:formatCode>
                <c:ptCount val="4"/>
                <c:pt idx="3">
                  <c:v>328432.88999999996</c:v>
                </c:pt>
              </c:numCache>
            </c:numRef>
          </c:val>
          <c:extLst>
            <c:ext xmlns:c16="http://schemas.microsoft.com/office/drawing/2014/chart" uri="{C3380CC4-5D6E-409C-BE32-E72D297353CC}">
              <c16:uniqueId val="{00000011-A09C-49E4-A7C1-2049D4F48A33}"/>
            </c:ext>
          </c:extLst>
        </c:ser>
        <c:ser>
          <c:idx val="17"/>
          <c:order val="17"/>
          <c:tx>
            <c:strRef>
              <c:f>Customers!$T$3:$T$5</c:f>
              <c:strCache>
                <c:ptCount val="1"/>
                <c:pt idx="0">
                  <c:v>Sum of $ Total2 - Australia</c:v>
                </c:pt>
              </c:strCache>
            </c:strRef>
          </c:tx>
          <c:spPr>
            <a:solidFill>
              <a:schemeClr val="accent6">
                <a:lumMod val="80000"/>
                <a:lumOff val="20000"/>
              </a:schemeClr>
            </a:solidFill>
            <a:ln>
              <a:noFill/>
            </a:ln>
            <a:effectLst/>
          </c:spPr>
          <c:invertIfNegative val="0"/>
          <c:cat>
            <c:strRef>
              <c:f>Customers!$B$6:$B$10</c:f>
              <c:strCache>
                <c:ptCount val="4"/>
                <c:pt idx="0">
                  <c:v>APAC</c:v>
                </c:pt>
                <c:pt idx="1">
                  <c:v>EMEA</c:v>
                </c:pt>
                <c:pt idx="2">
                  <c:v>Japan</c:v>
                </c:pt>
                <c:pt idx="3">
                  <c:v>NA</c:v>
                </c:pt>
              </c:strCache>
            </c:strRef>
          </c:cat>
          <c:val>
            <c:numRef>
              <c:f>Customers!$T$6:$T$10</c:f>
              <c:numCache>
                <c:formatCode>0.00%</c:formatCode>
                <c:ptCount val="4"/>
                <c:pt idx="0">
                  <c:v>1</c:v>
                </c:pt>
                <c:pt idx="1">
                  <c:v>0</c:v>
                </c:pt>
                <c:pt idx="2">
                  <c:v>0</c:v>
                </c:pt>
                <c:pt idx="3">
                  <c:v>0</c:v>
                </c:pt>
              </c:numCache>
            </c:numRef>
          </c:val>
          <c:extLst>
            <c:ext xmlns:c16="http://schemas.microsoft.com/office/drawing/2014/chart" uri="{C3380CC4-5D6E-409C-BE32-E72D297353CC}">
              <c16:uniqueId val="{00000012-A09C-49E4-A7C1-2049D4F48A33}"/>
            </c:ext>
          </c:extLst>
        </c:ser>
        <c:ser>
          <c:idx val="18"/>
          <c:order val="18"/>
          <c:tx>
            <c:strRef>
              <c:f>Customers!$U$3:$U$5</c:f>
              <c:strCache>
                <c:ptCount val="1"/>
                <c:pt idx="0">
                  <c:v>Sum of $ Total2 - Austria</c:v>
                </c:pt>
              </c:strCache>
            </c:strRef>
          </c:tx>
          <c:spPr>
            <a:solidFill>
              <a:schemeClr val="accent1">
                <a:lumMod val="80000"/>
              </a:schemeClr>
            </a:solidFill>
            <a:ln>
              <a:noFill/>
            </a:ln>
            <a:effectLst/>
          </c:spPr>
          <c:invertIfNegative val="0"/>
          <c:cat>
            <c:strRef>
              <c:f>Customers!$B$6:$B$10</c:f>
              <c:strCache>
                <c:ptCount val="4"/>
                <c:pt idx="0">
                  <c:v>APAC</c:v>
                </c:pt>
                <c:pt idx="1">
                  <c:v>EMEA</c:v>
                </c:pt>
                <c:pt idx="2">
                  <c:v>Japan</c:v>
                </c:pt>
                <c:pt idx="3">
                  <c:v>NA</c:v>
                </c:pt>
              </c:strCache>
            </c:strRef>
          </c:cat>
          <c:val>
            <c:numRef>
              <c:f>Customers!$U$6:$U$10</c:f>
              <c:numCache>
                <c:formatCode>0.00%</c:formatCode>
                <c:ptCount val="4"/>
                <c:pt idx="0">
                  <c:v>0</c:v>
                </c:pt>
                <c:pt idx="1">
                  <c:v>1</c:v>
                </c:pt>
                <c:pt idx="2">
                  <c:v>0</c:v>
                </c:pt>
                <c:pt idx="3">
                  <c:v>0</c:v>
                </c:pt>
              </c:numCache>
            </c:numRef>
          </c:val>
          <c:extLst>
            <c:ext xmlns:c16="http://schemas.microsoft.com/office/drawing/2014/chart" uri="{C3380CC4-5D6E-409C-BE32-E72D297353CC}">
              <c16:uniqueId val="{00000013-A09C-49E4-A7C1-2049D4F48A33}"/>
            </c:ext>
          </c:extLst>
        </c:ser>
        <c:ser>
          <c:idx val="19"/>
          <c:order val="19"/>
          <c:tx>
            <c:strRef>
              <c:f>Customers!$V$3:$V$5</c:f>
              <c:strCache>
                <c:ptCount val="1"/>
                <c:pt idx="0">
                  <c:v>Sum of $ Total2 - Belgium</c:v>
                </c:pt>
              </c:strCache>
            </c:strRef>
          </c:tx>
          <c:spPr>
            <a:solidFill>
              <a:schemeClr val="accent2">
                <a:lumMod val="80000"/>
              </a:schemeClr>
            </a:solidFill>
            <a:ln>
              <a:noFill/>
            </a:ln>
            <a:effectLst/>
          </c:spPr>
          <c:invertIfNegative val="0"/>
          <c:cat>
            <c:strRef>
              <c:f>Customers!$B$6:$B$10</c:f>
              <c:strCache>
                <c:ptCount val="4"/>
                <c:pt idx="0">
                  <c:v>APAC</c:v>
                </c:pt>
                <c:pt idx="1">
                  <c:v>EMEA</c:v>
                </c:pt>
                <c:pt idx="2">
                  <c:v>Japan</c:v>
                </c:pt>
                <c:pt idx="3">
                  <c:v>NA</c:v>
                </c:pt>
              </c:strCache>
            </c:strRef>
          </c:cat>
          <c:val>
            <c:numRef>
              <c:f>Customers!$V$6:$V$10</c:f>
              <c:numCache>
                <c:formatCode>0.00%</c:formatCode>
                <c:ptCount val="4"/>
                <c:pt idx="0">
                  <c:v>0</c:v>
                </c:pt>
                <c:pt idx="1">
                  <c:v>1</c:v>
                </c:pt>
                <c:pt idx="2">
                  <c:v>0</c:v>
                </c:pt>
                <c:pt idx="3">
                  <c:v>0</c:v>
                </c:pt>
              </c:numCache>
            </c:numRef>
          </c:val>
          <c:extLst>
            <c:ext xmlns:c16="http://schemas.microsoft.com/office/drawing/2014/chart" uri="{C3380CC4-5D6E-409C-BE32-E72D297353CC}">
              <c16:uniqueId val="{00000014-A09C-49E4-A7C1-2049D4F48A33}"/>
            </c:ext>
          </c:extLst>
        </c:ser>
        <c:ser>
          <c:idx val="20"/>
          <c:order val="20"/>
          <c:tx>
            <c:strRef>
              <c:f>Customers!$W$3:$W$5</c:f>
              <c:strCache>
                <c:ptCount val="1"/>
                <c:pt idx="0">
                  <c:v>Sum of $ Total2 - Canada</c:v>
                </c:pt>
              </c:strCache>
            </c:strRef>
          </c:tx>
          <c:spPr>
            <a:solidFill>
              <a:schemeClr val="accent3">
                <a:lumMod val="80000"/>
              </a:schemeClr>
            </a:solidFill>
            <a:ln>
              <a:noFill/>
            </a:ln>
            <a:effectLst/>
          </c:spPr>
          <c:invertIfNegative val="0"/>
          <c:cat>
            <c:strRef>
              <c:f>Customers!$B$6:$B$10</c:f>
              <c:strCache>
                <c:ptCount val="4"/>
                <c:pt idx="0">
                  <c:v>APAC</c:v>
                </c:pt>
                <c:pt idx="1">
                  <c:v>EMEA</c:v>
                </c:pt>
                <c:pt idx="2">
                  <c:v>Japan</c:v>
                </c:pt>
                <c:pt idx="3">
                  <c:v>NA</c:v>
                </c:pt>
              </c:strCache>
            </c:strRef>
          </c:cat>
          <c:val>
            <c:numRef>
              <c:f>Customers!$W$6:$W$10</c:f>
              <c:numCache>
                <c:formatCode>0.00%</c:formatCode>
                <c:ptCount val="4"/>
                <c:pt idx="0">
                  <c:v>0</c:v>
                </c:pt>
                <c:pt idx="1">
                  <c:v>0</c:v>
                </c:pt>
                <c:pt idx="2">
                  <c:v>0</c:v>
                </c:pt>
                <c:pt idx="3">
                  <c:v>1</c:v>
                </c:pt>
              </c:numCache>
            </c:numRef>
          </c:val>
          <c:extLst>
            <c:ext xmlns:c16="http://schemas.microsoft.com/office/drawing/2014/chart" uri="{C3380CC4-5D6E-409C-BE32-E72D297353CC}">
              <c16:uniqueId val="{00000015-A09C-49E4-A7C1-2049D4F48A33}"/>
            </c:ext>
          </c:extLst>
        </c:ser>
        <c:ser>
          <c:idx val="21"/>
          <c:order val="21"/>
          <c:tx>
            <c:strRef>
              <c:f>Customers!$X$3:$X$5</c:f>
              <c:strCache>
                <c:ptCount val="1"/>
                <c:pt idx="0">
                  <c:v>Sum of $ Total2 - Denmark</c:v>
                </c:pt>
              </c:strCache>
            </c:strRef>
          </c:tx>
          <c:spPr>
            <a:solidFill>
              <a:schemeClr val="accent4">
                <a:lumMod val="80000"/>
              </a:schemeClr>
            </a:solidFill>
            <a:ln>
              <a:noFill/>
            </a:ln>
            <a:effectLst/>
          </c:spPr>
          <c:invertIfNegative val="0"/>
          <c:cat>
            <c:strRef>
              <c:f>Customers!$B$6:$B$10</c:f>
              <c:strCache>
                <c:ptCount val="4"/>
                <c:pt idx="0">
                  <c:v>APAC</c:v>
                </c:pt>
                <c:pt idx="1">
                  <c:v>EMEA</c:v>
                </c:pt>
                <c:pt idx="2">
                  <c:v>Japan</c:v>
                </c:pt>
                <c:pt idx="3">
                  <c:v>NA</c:v>
                </c:pt>
              </c:strCache>
            </c:strRef>
          </c:cat>
          <c:val>
            <c:numRef>
              <c:f>Customers!$X$6:$X$10</c:f>
              <c:numCache>
                <c:formatCode>0.00%</c:formatCode>
                <c:ptCount val="4"/>
                <c:pt idx="0">
                  <c:v>0</c:v>
                </c:pt>
                <c:pt idx="1">
                  <c:v>1</c:v>
                </c:pt>
                <c:pt idx="2">
                  <c:v>0</c:v>
                </c:pt>
                <c:pt idx="3">
                  <c:v>0</c:v>
                </c:pt>
              </c:numCache>
            </c:numRef>
          </c:val>
          <c:extLst>
            <c:ext xmlns:c16="http://schemas.microsoft.com/office/drawing/2014/chart" uri="{C3380CC4-5D6E-409C-BE32-E72D297353CC}">
              <c16:uniqueId val="{00000016-A09C-49E4-A7C1-2049D4F48A33}"/>
            </c:ext>
          </c:extLst>
        </c:ser>
        <c:ser>
          <c:idx val="22"/>
          <c:order val="22"/>
          <c:tx>
            <c:strRef>
              <c:f>Customers!$Y$3:$Y$5</c:f>
              <c:strCache>
                <c:ptCount val="1"/>
                <c:pt idx="0">
                  <c:v>Sum of $ Total2 - Finland</c:v>
                </c:pt>
              </c:strCache>
            </c:strRef>
          </c:tx>
          <c:spPr>
            <a:solidFill>
              <a:schemeClr val="accent5">
                <a:lumMod val="80000"/>
              </a:schemeClr>
            </a:solidFill>
            <a:ln>
              <a:noFill/>
            </a:ln>
            <a:effectLst/>
          </c:spPr>
          <c:invertIfNegative val="0"/>
          <c:cat>
            <c:strRef>
              <c:f>Customers!$B$6:$B$10</c:f>
              <c:strCache>
                <c:ptCount val="4"/>
                <c:pt idx="0">
                  <c:v>APAC</c:v>
                </c:pt>
                <c:pt idx="1">
                  <c:v>EMEA</c:v>
                </c:pt>
                <c:pt idx="2">
                  <c:v>Japan</c:v>
                </c:pt>
                <c:pt idx="3">
                  <c:v>NA</c:v>
                </c:pt>
              </c:strCache>
            </c:strRef>
          </c:cat>
          <c:val>
            <c:numRef>
              <c:f>Customers!$Y$6:$Y$10</c:f>
              <c:numCache>
                <c:formatCode>0.00%</c:formatCode>
                <c:ptCount val="4"/>
                <c:pt idx="0">
                  <c:v>0</c:v>
                </c:pt>
                <c:pt idx="1">
                  <c:v>1</c:v>
                </c:pt>
                <c:pt idx="2">
                  <c:v>0</c:v>
                </c:pt>
                <c:pt idx="3">
                  <c:v>0</c:v>
                </c:pt>
              </c:numCache>
            </c:numRef>
          </c:val>
          <c:extLst>
            <c:ext xmlns:c16="http://schemas.microsoft.com/office/drawing/2014/chart" uri="{C3380CC4-5D6E-409C-BE32-E72D297353CC}">
              <c16:uniqueId val="{00000017-A09C-49E4-A7C1-2049D4F48A33}"/>
            </c:ext>
          </c:extLst>
        </c:ser>
        <c:ser>
          <c:idx val="23"/>
          <c:order val="23"/>
          <c:tx>
            <c:strRef>
              <c:f>Customers!$Z$3:$Z$5</c:f>
              <c:strCache>
                <c:ptCount val="1"/>
                <c:pt idx="0">
                  <c:v>Sum of $ Total2 - France</c:v>
                </c:pt>
              </c:strCache>
            </c:strRef>
          </c:tx>
          <c:spPr>
            <a:solidFill>
              <a:schemeClr val="accent6">
                <a:lumMod val="80000"/>
              </a:schemeClr>
            </a:solidFill>
            <a:ln>
              <a:noFill/>
            </a:ln>
            <a:effectLst/>
          </c:spPr>
          <c:invertIfNegative val="0"/>
          <c:cat>
            <c:strRef>
              <c:f>Customers!$B$6:$B$10</c:f>
              <c:strCache>
                <c:ptCount val="4"/>
                <c:pt idx="0">
                  <c:v>APAC</c:v>
                </c:pt>
                <c:pt idx="1">
                  <c:v>EMEA</c:v>
                </c:pt>
                <c:pt idx="2">
                  <c:v>Japan</c:v>
                </c:pt>
                <c:pt idx="3">
                  <c:v>NA</c:v>
                </c:pt>
              </c:strCache>
            </c:strRef>
          </c:cat>
          <c:val>
            <c:numRef>
              <c:f>Customers!$Z$6:$Z$10</c:f>
              <c:numCache>
                <c:formatCode>0.00%</c:formatCode>
                <c:ptCount val="4"/>
                <c:pt idx="0">
                  <c:v>0</c:v>
                </c:pt>
                <c:pt idx="1">
                  <c:v>1</c:v>
                </c:pt>
                <c:pt idx="2">
                  <c:v>0</c:v>
                </c:pt>
                <c:pt idx="3">
                  <c:v>0</c:v>
                </c:pt>
              </c:numCache>
            </c:numRef>
          </c:val>
          <c:extLst>
            <c:ext xmlns:c16="http://schemas.microsoft.com/office/drawing/2014/chart" uri="{C3380CC4-5D6E-409C-BE32-E72D297353CC}">
              <c16:uniqueId val="{00000018-A09C-49E4-A7C1-2049D4F48A33}"/>
            </c:ext>
          </c:extLst>
        </c:ser>
        <c:ser>
          <c:idx val="24"/>
          <c:order val="24"/>
          <c:tx>
            <c:strRef>
              <c:f>Customers!$AA$3:$AA$5</c:f>
              <c:strCache>
                <c:ptCount val="1"/>
                <c:pt idx="0">
                  <c:v>Sum of $ Total2 - Germany</c:v>
                </c:pt>
              </c:strCache>
            </c:strRef>
          </c:tx>
          <c:spPr>
            <a:solidFill>
              <a:schemeClr val="accent1">
                <a:lumMod val="60000"/>
                <a:lumOff val="40000"/>
              </a:schemeClr>
            </a:solidFill>
            <a:ln>
              <a:noFill/>
            </a:ln>
            <a:effectLst/>
          </c:spPr>
          <c:invertIfNegative val="0"/>
          <c:cat>
            <c:strRef>
              <c:f>Customers!$B$6:$B$10</c:f>
              <c:strCache>
                <c:ptCount val="4"/>
                <c:pt idx="0">
                  <c:v>APAC</c:v>
                </c:pt>
                <c:pt idx="1">
                  <c:v>EMEA</c:v>
                </c:pt>
                <c:pt idx="2">
                  <c:v>Japan</c:v>
                </c:pt>
                <c:pt idx="3">
                  <c:v>NA</c:v>
                </c:pt>
              </c:strCache>
            </c:strRef>
          </c:cat>
          <c:val>
            <c:numRef>
              <c:f>Customers!$AA$6:$AA$10</c:f>
              <c:numCache>
                <c:formatCode>0.00%</c:formatCode>
                <c:ptCount val="4"/>
                <c:pt idx="0">
                  <c:v>0</c:v>
                </c:pt>
                <c:pt idx="1">
                  <c:v>1</c:v>
                </c:pt>
                <c:pt idx="2">
                  <c:v>0</c:v>
                </c:pt>
                <c:pt idx="3">
                  <c:v>0</c:v>
                </c:pt>
              </c:numCache>
            </c:numRef>
          </c:val>
          <c:extLst>
            <c:ext xmlns:c16="http://schemas.microsoft.com/office/drawing/2014/chart" uri="{C3380CC4-5D6E-409C-BE32-E72D297353CC}">
              <c16:uniqueId val="{00000019-A09C-49E4-A7C1-2049D4F48A33}"/>
            </c:ext>
          </c:extLst>
        </c:ser>
        <c:ser>
          <c:idx val="25"/>
          <c:order val="25"/>
          <c:tx>
            <c:strRef>
              <c:f>Customers!$AB$3:$AB$5</c:f>
              <c:strCache>
                <c:ptCount val="1"/>
                <c:pt idx="0">
                  <c:v>Sum of $ Total2 - Ireland</c:v>
                </c:pt>
              </c:strCache>
            </c:strRef>
          </c:tx>
          <c:spPr>
            <a:solidFill>
              <a:schemeClr val="accent2">
                <a:lumMod val="60000"/>
                <a:lumOff val="40000"/>
              </a:schemeClr>
            </a:solidFill>
            <a:ln>
              <a:noFill/>
            </a:ln>
            <a:effectLst/>
          </c:spPr>
          <c:invertIfNegative val="0"/>
          <c:cat>
            <c:strRef>
              <c:f>Customers!$B$6:$B$10</c:f>
              <c:strCache>
                <c:ptCount val="4"/>
                <c:pt idx="0">
                  <c:v>APAC</c:v>
                </c:pt>
                <c:pt idx="1">
                  <c:v>EMEA</c:v>
                </c:pt>
                <c:pt idx="2">
                  <c:v>Japan</c:v>
                </c:pt>
                <c:pt idx="3">
                  <c:v>NA</c:v>
                </c:pt>
              </c:strCache>
            </c:strRef>
          </c:cat>
          <c:val>
            <c:numRef>
              <c:f>Customers!$AB$6:$AB$10</c:f>
              <c:numCache>
                <c:formatCode>0.00%</c:formatCode>
                <c:ptCount val="4"/>
                <c:pt idx="0">
                  <c:v>0</c:v>
                </c:pt>
                <c:pt idx="1">
                  <c:v>1</c:v>
                </c:pt>
                <c:pt idx="2">
                  <c:v>0</c:v>
                </c:pt>
                <c:pt idx="3">
                  <c:v>0</c:v>
                </c:pt>
              </c:numCache>
            </c:numRef>
          </c:val>
          <c:extLst>
            <c:ext xmlns:c16="http://schemas.microsoft.com/office/drawing/2014/chart" uri="{C3380CC4-5D6E-409C-BE32-E72D297353CC}">
              <c16:uniqueId val="{0000001A-A09C-49E4-A7C1-2049D4F48A33}"/>
            </c:ext>
          </c:extLst>
        </c:ser>
        <c:ser>
          <c:idx val="26"/>
          <c:order val="26"/>
          <c:tx>
            <c:strRef>
              <c:f>Customers!$AC$3:$AC$5</c:f>
              <c:strCache>
                <c:ptCount val="1"/>
                <c:pt idx="0">
                  <c:v>Sum of $ Total2 - Italy</c:v>
                </c:pt>
              </c:strCache>
            </c:strRef>
          </c:tx>
          <c:spPr>
            <a:solidFill>
              <a:schemeClr val="accent3">
                <a:lumMod val="60000"/>
                <a:lumOff val="40000"/>
              </a:schemeClr>
            </a:solidFill>
            <a:ln>
              <a:noFill/>
            </a:ln>
            <a:effectLst/>
          </c:spPr>
          <c:invertIfNegative val="0"/>
          <c:cat>
            <c:strRef>
              <c:f>Customers!$B$6:$B$10</c:f>
              <c:strCache>
                <c:ptCount val="4"/>
                <c:pt idx="0">
                  <c:v>APAC</c:v>
                </c:pt>
                <c:pt idx="1">
                  <c:v>EMEA</c:v>
                </c:pt>
                <c:pt idx="2">
                  <c:v>Japan</c:v>
                </c:pt>
                <c:pt idx="3">
                  <c:v>NA</c:v>
                </c:pt>
              </c:strCache>
            </c:strRef>
          </c:cat>
          <c:val>
            <c:numRef>
              <c:f>Customers!$AC$6:$AC$10</c:f>
              <c:numCache>
                <c:formatCode>0.00%</c:formatCode>
                <c:ptCount val="4"/>
                <c:pt idx="0">
                  <c:v>0</c:v>
                </c:pt>
                <c:pt idx="1">
                  <c:v>1</c:v>
                </c:pt>
                <c:pt idx="2">
                  <c:v>0</c:v>
                </c:pt>
                <c:pt idx="3">
                  <c:v>0</c:v>
                </c:pt>
              </c:numCache>
            </c:numRef>
          </c:val>
          <c:extLst>
            <c:ext xmlns:c16="http://schemas.microsoft.com/office/drawing/2014/chart" uri="{C3380CC4-5D6E-409C-BE32-E72D297353CC}">
              <c16:uniqueId val="{0000001B-A09C-49E4-A7C1-2049D4F48A33}"/>
            </c:ext>
          </c:extLst>
        </c:ser>
        <c:ser>
          <c:idx val="27"/>
          <c:order val="27"/>
          <c:tx>
            <c:strRef>
              <c:f>Customers!$AD$3:$AD$5</c:f>
              <c:strCache>
                <c:ptCount val="1"/>
                <c:pt idx="0">
                  <c:v>Sum of $ Total2 - Japan</c:v>
                </c:pt>
              </c:strCache>
            </c:strRef>
          </c:tx>
          <c:spPr>
            <a:solidFill>
              <a:schemeClr val="accent4">
                <a:lumMod val="60000"/>
                <a:lumOff val="40000"/>
              </a:schemeClr>
            </a:solidFill>
            <a:ln>
              <a:noFill/>
            </a:ln>
            <a:effectLst/>
          </c:spPr>
          <c:invertIfNegative val="0"/>
          <c:cat>
            <c:strRef>
              <c:f>Customers!$B$6:$B$10</c:f>
              <c:strCache>
                <c:ptCount val="4"/>
                <c:pt idx="0">
                  <c:v>APAC</c:v>
                </c:pt>
                <c:pt idx="1">
                  <c:v>EMEA</c:v>
                </c:pt>
                <c:pt idx="2">
                  <c:v>Japan</c:v>
                </c:pt>
                <c:pt idx="3">
                  <c:v>NA</c:v>
                </c:pt>
              </c:strCache>
            </c:strRef>
          </c:cat>
          <c:val>
            <c:numRef>
              <c:f>Customers!$AD$6:$AD$10</c:f>
              <c:numCache>
                <c:formatCode>0.00%</c:formatCode>
                <c:ptCount val="4"/>
                <c:pt idx="0">
                  <c:v>0</c:v>
                </c:pt>
                <c:pt idx="1">
                  <c:v>0</c:v>
                </c:pt>
                <c:pt idx="2">
                  <c:v>1</c:v>
                </c:pt>
                <c:pt idx="3">
                  <c:v>0</c:v>
                </c:pt>
              </c:numCache>
            </c:numRef>
          </c:val>
          <c:extLst>
            <c:ext xmlns:c16="http://schemas.microsoft.com/office/drawing/2014/chart" uri="{C3380CC4-5D6E-409C-BE32-E72D297353CC}">
              <c16:uniqueId val="{0000001C-A09C-49E4-A7C1-2049D4F48A33}"/>
            </c:ext>
          </c:extLst>
        </c:ser>
        <c:ser>
          <c:idx val="28"/>
          <c:order val="28"/>
          <c:tx>
            <c:strRef>
              <c:f>Customers!$AE$3:$AE$5</c:f>
              <c:strCache>
                <c:ptCount val="1"/>
                <c:pt idx="0">
                  <c:v>Sum of $ Total2 - Norway</c:v>
                </c:pt>
              </c:strCache>
            </c:strRef>
          </c:tx>
          <c:spPr>
            <a:solidFill>
              <a:schemeClr val="accent5">
                <a:lumMod val="60000"/>
                <a:lumOff val="40000"/>
              </a:schemeClr>
            </a:solidFill>
            <a:ln>
              <a:noFill/>
            </a:ln>
            <a:effectLst/>
          </c:spPr>
          <c:invertIfNegative val="0"/>
          <c:cat>
            <c:strRef>
              <c:f>Customers!$B$6:$B$10</c:f>
              <c:strCache>
                <c:ptCount val="4"/>
                <c:pt idx="0">
                  <c:v>APAC</c:v>
                </c:pt>
                <c:pt idx="1">
                  <c:v>EMEA</c:v>
                </c:pt>
                <c:pt idx="2">
                  <c:v>Japan</c:v>
                </c:pt>
                <c:pt idx="3">
                  <c:v>NA</c:v>
                </c:pt>
              </c:strCache>
            </c:strRef>
          </c:cat>
          <c:val>
            <c:numRef>
              <c:f>Customers!$AE$6:$AE$10</c:f>
              <c:numCache>
                <c:formatCode>0.00%</c:formatCode>
                <c:ptCount val="4"/>
                <c:pt idx="0">
                  <c:v>0</c:v>
                </c:pt>
                <c:pt idx="1">
                  <c:v>1</c:v>
                </c:pt>
                <c:pt idx="2">
                  <c:v>0</c:v>
                </c:pt>
                <c:pt idx="3">
                  <c:v>0</c:v>
                </c:pt>
              </c:numCache>
            </c:numRef>
          </c:val>
          <c:extLst>
            <c:ext xmlns:c16="http://schemas.microsoft.com/office/drawing/2014/chart" uri="{C3380CC4-5D6E-409C-BE32-E72D297353CC}">
              <c16:uniqueId val="{0000001D-A09C-49E4-A7C1-2049D4F48A33}"/>
            </c:ext>
          </c:extLst>
        </c:ser>
        <c:ser>
          <c:idx val="29"/>
          <c:order val="29"/>
          <c:tx>
            <c:strRef>
              <c:f>Customers!$AF$3:$AF$5</c:f>
              <c:strCache>
                <c:ptCount val="1"/>
                <c:pt idx="0">
                  <c:v>Sum of $ Total2 - Philippines</c:v>
                </c:pt>
              </c:strCache>
            </c:strRef>
          </c:tx>
          <c:spPr>
            <a:solidFill>
              <a:schemeClr val="accent6">
                <a:lumMod val="60000"/>
                <a:lumOff val="40000"/>
              </a:schemeClr>
            </a:solidFill>
            <a:ln>
              <a:noFill/>
            </a:ln>
            <a:effectLst/>
          </c:spPr>
          <c:invertIfNegative val="0"/>
          <c:cat>
            <c:strRef>
              <c:f>Customers!$B$6:$B$10</c:f>
              <c:strCache>
                <c:ptCount val="4"/>
                <c:pt idx="0">
                  <c:v>APAC</c:v>
                </c:pt>
                <c:pt idx="1">
                  <c:v>EMEA</c:v>
                </c:pt>
                <c:pt idx="2">
                  <c:v>Japan</c:v>
                </c:pt>
                <c:pt idx="3">
                  <c:v>NA</c:v>
                </c:pt>
              </c:strCache>
            </c:strRef>
          </c:cat>
          <c:val>
            <c:numRef>
              <c:f>Customers!$AF$6:$AF$10</c:f>
              <c:numCache>
                <c:formatCode>0.00%</c:formatCode>
                <c:ptCount val="4"/>
                <c:pt idx="0">
                  <c:v>0</c:v>
                </c:pt>
                <c:pt idx="1">
                  <c:v>0</c:v>
                </c:pt>
                <c:pt idx="2">
                  <c:v>1</c:v>
                </c:pt>
                <c:pt idx="3">
                  <c:v>0</c:v>
                </c:pt>
              </c:numCache>
            </c:numRef>
          </c:val>
          <c:extLst>
            <c:ext xmlns:c16="http://schemas.microsoft.com/office/drawing/2014/chart" uri="{C3380CC4-5D6E-409C-BE32-E72D297353CC}">
              <c16:uniqueId val="{0000001E-A09C-49E4-A7C1-2049D4F48A33}"/>
            </c:ext>
          </c:extLst>
        </c:ser>
        <c:ser>
          <c:idx val="30"/>
          <c:order val="30"/>
          <c:tx>
            <c:strRef>
              <c:f>Customers!$AG$3:$AG$5</c:f>
              <c:strCache>
                <c:ptCount val="1"/>
                <c:pt idx="0">
                  <c:v>Sum of $ Total2 - Spain</c:v>
                </c:pt>
              </c:strCache>
            </c:strRef>
          </c:tx>
          <c:spPr>
            <a:solidFill>
              <a:schemeClr val="accent1">
                <a:lumMod val="50000"/>
              </a:schemeClr>
            </a:solidFill>
            <a:ln>
              <a:noFill/>
            </a:ln>
            <a:effectLst/>
          </c:spPr>
          <c:invertIfNegative val="0"/>
          <c:cat>
            <c:strRef>
              <c:f>Customers!$B$6:$B$10</c:f>
              <c:strCache>
                <c:ptCount val="4"/>
                <c:pt idx="0">
                  <c:v>APAC</c:v>
                </c:pt>
                <c:pt idx="1">
                  <c:v>EMEA</c:v>
                </c:pt>
                <c:pt idx="2">
                  <c:v>Japan</c:v>
                </c:pt>
                <c:pt idx="3">
                  <c:v>NA</c:v>
                </c:pt>
              </c:strCache>
            </c:strRef>
          </c:cat>
          <c:val>
            <c:numRef>
              <c:f>Customers!$AG$6:$AG$10</c:f>
              <c:numCache>
                <c:formatCode>0.00%</c:formatCode>
                <c:ptCount val="4"/>
                <c:pt idx="0">
                  <c:v>0</c:v>
                </c:pt>
                <c:pt idx="1">
                  <c:v>1</c:v>
                </c:pt>
                <c:pt idx="2">
                  <c:v>0</c:v>
                </c:pt>
                <c:pt idx="3">
                  <c:v>0</c:v>
                </c:pt>
              </c:numCache>
            </c:numRef>
          </c:val>
          <c:extLst>
            <c:ext xmlns:c16="http://schemas.microsoft.com/office/drawing/2014/chart" uri="{C3380CC4-5D6E-409C-BE32-E72D297353CC}">
              <c16:uniqueId val="{000000C7-A09C-49E4-A7C1-2049D4F48A33}"/>
            </c:ext>
          </c:extLst>
        </c:ser>
        <c:ser>
          <c:idx val="31"/>
          <c:order val="31"/>
          <c:tx>
            <c:strRef>
              <c:f>Customers!$AH$3:$AH$5</c:f>
              <c:strCache>
                <c:ptCount val="1"/>
                <c:pt idx="0">
                  <c:v>Sum of $ Total2 - Sweden</c:v>
                </c:pt>
              </c:strCache>
            </c:strRef>
          </c:tx>
          <c:spPr>
            <a:solidFill>
              <a:schemeClr val="accent2">
                <a:lumMod val="50000"/>
              </a:schemeClr>
            </a:solidFill>
            <a:ln>
              <a:noFill/>
            </a:ln>
            <a:effectLst/>
          </c:spPr>
          <c:invertIfNegative val="0"/>
          <c:cat>
            <c:strRef>
              <c:f>Customers!$B$6:$B$10</c:f>
              <c:strCache>
                <c:ptCount val="4"/>
                <c:pt idx="0">
                  <c:v>APAC</c:v>
                </c:pt>
                <c:pt idx="1">
                  <c:v>EMEA</c:v>
                </c:pt>
                <c:pt idx="2">
                  <c:v>Japan</c:v>
                </c:pt>
                <c:pt idx="3">
                  <c:v>NA</c:v>
                </c:pt>
              </c:strCache>
            </c:strRef>
          </c:cat>
          <c:val>
            <c:numRef>
              <c:f>Customers!$AH$6:$AH$10</c:f>
              <c:numCache>
                <c:formatCode>0.00%</c:formatCode>
                <c:ptCount val="4"/>
                <c:pt idx="0">
                  <c:v>0</c:v>
                </c:pt>
                <c:pt idx="1">
                  <c:v>1</c:v>
                </c:pt>
                <c:pt idx="2">
                  <c:v>0</c:v>
                </c:pt>
                <c:pt idx="3">
                  <c:v>0</c:v>
                </c:pt>
              </c:numCache>
            </c:numRef>
          </c:val>
          <c:extLst>
            <c:ext xmlns:c16="http://schemas.microsoft.com/office/drawing/2014/chart" uri="{C3380CC4-5D6E-409C-BE32-E72D297353CC}">
              <c16:uniqueId val="{000000C8-A09C-49E4-A7C1-2049D4F48A33}"/>
            </c:ext>
          </c:extLst>
        </c:ser>
        <c:ser>
          <c:idx val="32"/>
          <c:order val="32"/>
          <c:tx>
            <c:strRef>
              <c:f>Customers!$AI$3:$AI$5</c:f>
              <c:strCache>
                <c:ptCount val="1"/>
                <c:pt idx="0">
                  <c:v>Sum of $ Total2 - UK</c:v>
                </c:pt>
              </c:strCache>
            </c:strRef>
          </c:tx>
          <c:spPr>
            <a:solidFill>
              <a:schemeClr val="accent3">
                <a:lumMod val="50000"/>
              </a:schemeClr>
            </a:solidFill>
            <a:ln>
              <a:noFill/>
            </a:ln>
            <a:effectLst/>
          </c:spPr>
          <c:invertIfNegative val="0"/>
          <c:cat>
            <c:strRef>
              <c:f>Customers!$B$6:$B$10</c:f>
              <c:strCache>
                <c:ptCount val="4"/>
                <c:pt idx="0">
                  <c:v>APAC</c:v>
                </c:pt>
                <c:pt idx="1">
                  <c:v>EMEA</c:v>
                </c:pt>
                <c:pt idx="2">
                  <c:v>Japan</c:v>
                </c:pt>
                <c:pt idx="3">
                  <c:v>NA</c:v>
                </c:pt>
              </c:strCache>
            </c:strRef>
          </c:cat>
          <c:val>
            <c:numRef>
              <c:f>Customers!$AI$6:$AI$10</c:f>
              <c:numCache>
                <c:formatCode>0.00%</c:formatCode>
                <c:ptCount val="4"/>
                <c:pt idx="0">
                  <c:v>0</c:v>
                </c:pt>
                <c:pt idx="1">
                  <c:v>1</c:v>
                </c:pt>
                <c:pt idx="2">
                  <c:v>0</c:v>
                </c:pt>
                <c:pt idx="3">
                  <c:v>0</c:v>
                </c:pt>
              </c:numCache>
            </c:numRef>
          </c:val>
          <c:extLst>
            <c:ext xmlns:c16="http://schemas.microsoft.com/office/drawing/2014/chart" uri="{C3380CC4-5D6E-409C-BE32-E72D297353CC}">
              <c16:uniqueId val="{000000C9-A09C-49E4-A7C1-2049D4F48A33}"/>
            </c:ext>
          </c:extLst>
        </c:ser>
        <c:ser>
          <c:idx val="33"/>
          <c:order val="33"/>
          <c:tx>
            <c:strRef>
              <c:f>Customers!$AJ$3:$AJ$5</c:f>
              <c:strCache>
                <c:ptCount val="1"/>
                <c:pt idx="0">
                  <c:v>Sum of $ Total2 - USA</c:v>
                </c:pt>
              </c:strCache>
            </c:strRef>
          </c:tx>
          <c:spPr>
            <a:solidFill>
              <a:schemeClr val="accent4">
                <a:lumMod val="50000"/>
              </a:schemeClr>
            </a:solidFill>
            <a:ln>
              <a:noFill/>
            </a:ln>
            <a:effectLst/>
          </c:spPr>
          <c:invertIfNegative val="0"/>
          <c:cat>
            <c:strRef>
              <c:f>Customers!$B$6:$B$10</c:f>
              <c:strCache>
                <c:ptCount val="4"/>
                <c:pt idx="0">
                  <c:v>APAC</c:v>
                </c:pt>
                <c:pt idx="1">
                  <c:v>EMEA</c:v>
                </c:pt>
                <c:pt idx="2">
                  <c:v>Japan</c:v>
                </c:pt>
                <c:pt idx="3">
                  <c:v>NA</c:v>
                </c:pt>
              </c:strCache>
            </c:strRef>
          </c:cat>
          <c:val>
            <c:numRef>
              <c:f>Customers!$AJ$6:$AJ$10</c:f>
              <c:numCache>
                <c:formatCode>0.00%</c:formatCode>
                <c:ptCount val="4"/>
                <c:pt idx="0">
                  <c:v>0</c:v>
                </c:pt>
                <c:pt idx="1">
                  <c:v>0</c:v>
                </c:pt>
                <c:pt idx="2">
                  <c:v>0</c:v>
                </c:pt>
                <c:pt idx="3">
                  <c:v>1</c:v>
                </c:pt>
              </c:numCache>
            </c:numRef>
          </c:val>
          <c:extLst>
            <c:ext xmlns:c16="http://schemas.microsoft.com/office/drawing/2014/chart" uri="{C3380CC4-5D6E-409C-BE32-E72D297353CC}">
              <c16:uniqueId val="{000000CA-A09C-49E4-A7C1-2049D4F48A33}"/>
            </c:ext>
          </c:extLst>
        </c:ser>
        <c:dLbls>
          <c:showLegendKey val="0"/>
          <c:showVal val="0"/>
          <c:showCatName val="0"/>
          <c:showSerName val="0"/>
          <c:showPercent val="0"/>
          <c:showBubbleSize val="0"/>
        </c:dLbls>
        <c:gapWidth val="150"/>
        <c:overlap val="100"/>
        <c:axId val="2023609055"/>
        <c:axId val="2023097631"/>
      </c:barChart>
      <c:catAx>
        <c:axId val="202360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097631"/>
        <c:crosses val="autoZero"/>
        <c:auto val="1"/>
        <c:lblAlgn val="ctr"/>
        <c:lblOffset val="100"/>
        <c:noMultiLvlLbl val="0"/>
      </c:catAx>
      <c:valAx>
        <c:axId val="20230976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60905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Beginners - Pivot Tables.xlsx]Producta!PivotTable2</c:name>
    <c:fmtId val="9"/>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Producta!$B$3:$B$5</c:f>
              <c:strCache>
                <c:ptCount val="1"/>
                <c:pt idx="0">
                  <c:v>CA</c:v>
                </c:pt>
              </c:strCache>
            </c:strRef>
          </c:tx>
          <c:spPr>
            <a:ln w="28575" cap="rnd">
              <a:solidFill>
                <a:schemeClr val="accent1"/>
              </a:solidFill>
              <a:round/>
            </a:ln>
            <a:effectLst/>
          </c:spPr>
          <c:marker>
            <c:symbol val="none"/>
          </c:marker>
          <c:cat>
            <c:strRef>
              <c:f>Producta!$A$6:$A$9</c:f>
              <c:strCache>
                <c:ptCount val="3"/>
                <c:pt idx="0">
                  <c:v>2003</c:v>
                </c:pt>
                <c:pt idx="1">
                  <c:v>2004</c:v>
                </c:pt>
                <c:pt idx="2">
                  <c:v>2005</c:v>
                </c:pt>
              </c:strCache>
            </c:strRef>
          </c:cat>
          <c:val>
            <c:numRef>
              <c:f>Producta!$B$6:$B$9</c:f>
              <c:numCache>
                <c:formatCode>_ [$₹-439]* #,##0.00_ ;_ [$₹-439]* \-#,##0.00_ ;_ [$₹-439]* "-"??_ ;_ @_ </c:formatCode>
                <c:ptCount val="3"/>
                <c:pt idx="0">
                  <c:v>561196.23999999987</c:v>
                </c:pt>
                <c:pt idx="1">
                  <c:v>519686.63000000024</c:v>
                </c:pt>
                <c:pt idx="2">
                  <c:v>424659.36000000004</c:v>
                </c:pt>
              </c:numCache>
            </c:numRef>
          </c:val>
          <c:smooth val="0"/>
          <c:extLst>
            <c:ext xmlns:c16="http://schemas.microsoft.com/office/drawing/2014/chart" uri="{C3380CC4-5D6E-409C-BE32-E72D297353CC}">
              <c16:uniqueId val="{00000000-988C-4D6E-9B54-F366CDAA9177}"/>
            </c:ext>
          </c:extLst>
        </c:ser>
        <c:ser>
          <c:idx val="1"/>
          <c:order val="1"/>
          <c:tx>
            <c:strRef>
              <c:f>Producta!$C$3:$C$5</c:f>
              <c:strCache>
                <c:ptCount val="1"/>
                <c:pt idx="0">
                  <c:v>CT - Classic Cars</c:v>
                </c:pt>
              </c:strCache>
            </c:strRef>
          </c:tx>
          <c:spPr>
            <a:ln w="28575" cap="rnd">
              <a:solidFill>
                <a:schemeClr val="accent2"/>
              </a:solidFill>
              <a:round/>
            </a:ln>
            <a:effectLst/>
          </c:spPr>
          <c:marker>
            <c:symbol val="none"/>
          </c:marker>
          <c:cat>
            <c:strRef>
              <c:f>Producta!$A$6:$A$9</c:f>
              <c:strCache>
                <c:ptCount val="3"/>
                <c:pt idx="0">
                  <c:v>2003</c:v>
                </c:pt>
                <c:pt idx="1">
                  <c:v>2004</c:v>
                </c:pt>
                <c:pt idx="2">
                  <c:v>2005</c:v>
                </c:pt>
              </c:strCache>
            </c:strRef>
          </c:cat>
          <c:val>
            <c:numRef>
              <c:f>Producta!$C$6:$C$9</c:f>
              <c:numCache>
                <c:formatCode>_ [$₹-439]* #,##0.00_ ;_ [$₹-439]* \-#,##0.00_ ;_ [$₹-439]* "-"??_ ;_ @_ </c:formatCode>
                <c:ptCount val="3"/>
                <c:pt idx="0">
                  <c:v>55024.4</c:v>
                </c:pt>
                <c:pt idx="1">
                  <c:v>15340.86</c:v>
                </c:pt>
                <c:pt idx="2">
                  <c:v>27199.079999999998</c:v>
                </c:pt>
              </c:numCache>
            </c:numRef>
          </c:val>
          <c:smooth val="0"/>
          <c:extLst>
            <c:ext xmlns:c16="http://schemas.microsoft.com/office/drawing/2014/chart" uri="{C3380CC4-5D6E-409C-BE32-E72D297353CC}">
              <c16:uniqueId val="{00000001-988C-4D6E-9B54-F366CDAA9177}"/>
            </c:ext>
          </c:extLst>
        </c:ser>
        <c:ser>
          <c:idx val="2"/>
          <c:order val="2"/>
          <c:tx>
            <c:strRef>
              <c:f>Producta!$D$3:$D$5</c:f>
              <c:strCache>
                <c:ptCount val="1"/>
                <c:pt idx="0">
                  <c:v>CT - Motorcycles</c:v>
                </c:pt>
              </c:strCache>
            </c:strRef>
          </c:tx>
          <c:spPr>
            <a:ln w="28575" cap="rnd">
              <a:solidFill>
                <a:schemeClr val="accent3"/>
              </a:solidFill>
              <a:round/>
            </a:ln>
            <a:effectLst/>
          </c:spPr>
          <c:marker>
            <c:symbol val="none"/>
          </c:marker>
          <c:cat>
            <c:strRef>
              <c:f>Producta!$A$6:$A$9</c:f>
              <c:strCache>
                <c:ptCount val="3"/>
                <c:pt idx="0">
                  <c:v>2003</c:v>
                </c:pt>
                <c:pt idx="1">
                  <c:v>2004</c:v>
                </c:pt>
                <c:pt idx="2">
                  <c:v>2005</c:v>
                </c:pt>
              </c:strCache>
            </c:strRef>
          </c:cat>
          <c:val>
            <c:numRef>
              <c:f>Producta!$D$6:$D$9</c:f>
              <c:numCache>
                <c:formatCode>_ [$₹-439]* #,##0.00_ ;_ [$₹-439]* \-#,##0.00_ ;_ [$₹-439]* "-"??_ ;_ @_ </c:formatCode>
                <c:ptCount val="3"/>
                <c:pt idx="0">
                  <c:v>3155.58</c:v>
                </c:pt>
                <c:pt idx="1">
                  <c:v>37747.17</c:v>
                </c:pt>
              </c:numCache>
            </c:numRef>
          </c:val>
          <c:smooth val="0"/>
          <c:extLst>
            <c:ext xmlns:c16="http://schemas.microsoft.com/office/drawing/2014/chart" uri="{C3380CC4-5D6E-409C-BE32-E72D297353CC}">
              <c16:uniqueId val="{00000002-988C-4D6E-9B54-F366CDAA9177}"/>
            </c:ext>
          </c:extLst>
        </c:ser>
        <c:ser>
          <c:idx val="3"/>
          <c:order val="3"/>
          <c:tx>
            <c:strRef>
              <c:f>Producta!$E$3:$E$5</c:f>
              <c:strCache>
                <c:ptCount val="1"/>
                <c:pt idx="0">
                  <c:v>CT - Planes</c:v>
                </c:pt>
              </c:strCache>
            </c:strRef>
          </c:tx>
          <c:spPr>
            <a:ln w="28575" cap="rnd">
              <a:solidFill>
                <a:schemeClr val="accent4"/>
              </a:solidFill>
              <a:round/>
            </a:ln>
            <a:effectLst/>
          </c:spPr>
          <c:marker>
            <c:symbol val="none"/>
          </c:marker>
          <c:cat>
            <c:strRef>
              <c:f>Producta!$A$6:$A$9</c:f>
              <c:strCache>
                <c:ptCount val="3"/>
                <c:pt idx="0">
                  <c:v>2003</c:v>
                </c:pt>
                <c:pt idx="1">
                  <c:v>2004</c:v>
                </c:pt>
                <c:pt idx="2">
                  <c:v>2005</c:v>
                </c:pt>
              </c:strCache>
            </c:strRef>
          </c:cat>
          <c:val>
            <c:numRef>
              <c:f>Producta!$E$6:$E$9</c:f>
              <c:numCache>
                <c:formatCode>_ [$₹-439]* #,##0.00_ ;_ [$₹-439]* \-#,##0.00_ ;_ [$₹-439]* "-"??_ ;_ @_ </c:formatCode>
                <c:ptCount val="3"/>
                <c:pt idx="0">
                  <c:v>16742.95</c:v>
                </c:pt>
                <c:pt idx="1">
                  <c:v>30657.9</c:v>
                </c:pt>
              </c:numCache>
            </c:numRef>
          </c:val>
          <c:smooth val="0"/>
          <c:extLst>
            <c:ext xmlns:c16="http://schemas.microsoft.com/office/drawing/2014/chart" uri="{C3380CC4-5D6E-409C-BE32-E72D297353CC}">
              <c16:uniqueId val="{00000003-988C-4D6E-9B54-F366CDAA9177}"/>
            </c:ext>
          </c:extLst>
        </c:ser>
        <c:ser>
          <c:idx val="4"/>
          <c:order val="4"/>
          <c:tx>
            <c:strRef>
              <c:f>Producta!$F$3:$F$5</c:f>
              <c:strCache>
                <c:ptCount val="1"/>
                <c:pt idx="0">
                  <c:v>CT - Ships</c:v>
                </c:pt>
              </c:strCache>
            </c:strRef>
          </c:tx>
          <c:spPr>
            <a:ln w="28575" cap="rnd">
              <a:solidFill>
                <a:schemeClr val="accent5"/>
              </a:solidFill>
              <a:round/>
            </a:ln>
            <a:effectLst/>
          </c:spPr>
          <c:marker>
            <c:symbol val="none"/>
          </c:marker>
          <c:cat>
            <c:strRef>
              <c:f>Producta!$A$6:$A$9</c:f>
              <c:strCache>
                <c:ptCount val="3"/>
                <c:pt idx="0">
                  <c:v>2003</c:v>
                </c:pt>
                <c:pt idx="1">
                  <c:v>2004</c:v>
                </c:pt>
                <c:pt idx="2">
                  <c:v>2005</c:v>
                </c:pt>
              </c:strCache>
            </c:strRef>
          </c:cat>
          <c:val>
            <c:numRef>
              <c:f>Producta!$F$6:$F$9</c:f>
              <c:numCache>
                <c:formatCode>_ [$₹-439]* #,##0.00_ ;_ [$₹-439]* \-#,##0.00_ ;_ [$₹-439]* "-"??_ ;_ @_ </c:formatCode>
                <c:ptCount val="3"/>
                <c:pt idx="0">
                  <c:v>6611.78</c:v>
                </c:pt>
              </c:numCache>
            </c:numRef>
          </c:val>
          <c:smooth val="0"/>
          <c:extLst>
            <c:ext xmlns:c16="http://schemas.microsoft.com/office/drawing/2014/chart" uri="{C3380CC4-5D6E-409C-BE32-E72D297353CC}">
              <c16:uniqueId val="{00000004-988C-4D6E-9B54-F366CDAA9177}"/>
            </c:ext>
          </c:extLst>
        </c:ser>
        <c:ser>
          <c:idx val="5"/>
          <c:order val="5"/>
          <c:tx>
            <c:strRef>
              <c:f>Producta!$G$3:$G$5</c:f>
              <c:strCache>
                <c:ptCount val="1"/>
                <c:pt idx="0">
                  <c:v>CT - Trains</c:v>
                </c:pt>
              </c:strCache>
            </c:strRef>
          </c:tx>
          <c:spPr>
            <a:ln w="28575" cap="rnd">
              <a:solidFill>
                <a:schemeClr val="accent6"/>
              </a:solidFill>
              <a:round/>
            </a:ln>
            <a:effectLst/>
          </c:spPr>
          <c:marker>
            <c:symbol val="none"/>
          </c:marker>
          <c:cat>
            <c:strRef>
              <c:f>Producta!$A$6:$A$9</c:f>
              <c:strCache>
                <c:ptCount val="3"/>
                <c:pt idx="0">
                  <c:v>2003</c:v>
                </c:pt>
                <c:pt idx="1">
                  <c:v>2004</c:v>
                </c:pt>
                <c:pt idx="2">
                  <c:v>2005</c:v>
                </c:pt>
              </c:strCache>
            </c:strRef>
          </c:cat>
          <c:val>
            <c:numRef>
              <c:f>Producta!$G$6:$G$9</c:f>
              <c:numCache>
                <c:formatCode>_ [$₹-439]* #,##0.00_ ;_ [$₹-439]* \-#,##0.00_ ;_ [$₹-439]* "-"??_ ;_ @_ </c:formatCode>
                <c:ptCount val="3"/>
                <c:pt idx="0">
                  <c:v>6420.8899999999994</c:v>
                </c:pt>
                <c:pt idx="2">
                  <c:v>4449.3899999999994</c:v>
                </c:pt>
              </c:numCache>
            </c:numRef>
          </c:val>
          <c:smooth val="0"/>
          <c:extLst>
            <c:ext xmlns:c16="http://schemas.microsoft.com/office/drawing/2014/chart" uri="{C3380CC4-5D6E-409C-BE32-E72D297353CC}">
              <c16:uniqueId val="{00000005-988C-4D6E-9B54-F366CDAA9177}"/>
            </c:ext>
          </c:extLst>
        </c:ser>
        <c:ser>
          <c:idx val="6"/>
          <c:order val="6"/>
          <c:tx>
            <c:strRef>
              <c:f>Producta!$H$3:$H$5</c:f>
              <c:strCache>
                <c:ptCount val="1"/>
                <c:pt idx="0">
                  <c:v>CT - Trucks and Buses</c:v>
                </c:pt>
              </c:strCache>
            </c:strRef>
          </c:tx>
          <c:spPr>
            <a:ln w="28575" cap="rnd">
              <a:solidFill>
                <a:schemeClr val="accent1">
                  <a:lumMod val="60000"/>
                </a:schemeClr>
              </a:solidFill>
              <a:round/>
            </a:ln>
            <a:effectLst/>
          </c:spPr>
          <c:marker>
            <c:symbol val="none"/>
          </c:marker>
          <c:cat>
            <c:strRef>
              <c:f>Producta!$A$6:$A$9</c:f>
              <c:strCache>
                <c:ptCount val="3"/>
                <c:pt idx="0">
                  <c:v>2003</c:v>
                </c:pt>
                <c:pt idx="1">
                  <c:v>2004</c:v>
                </c:pt>
                <c:pt idx="2">
                  <c:v>2005</c:v>
                </c:pt>
              </c:strCache>
            </c:strRef>
          </c:cat>
          <c:val>
            <c:numRef>
              <c:f>Producta!$H$6:$H$9</c:f>
              <c:numCache>
                <c:formatCode>_ [$₹-439]* #,##0.00_ ;_ [$₹-439]* \-#,##0.00_ ;_ [$₹-439]* "-"??_ ;_ @_ </c:formatCode>
                <c:ptCount val="3"/>
                <c:pt idx="1">
                  <c:v>18938.3</c:v>
                </c:pt>
              </c:numCache>
            </c:numRef>
          </c:val>
          <c:smooth val="0"/>
          <c:extLst>
            <c:ext xmlns:c16="http://schemas.microsoft.com/office/drawing/2014/chart" uri="{C3380CC4-5D6E-409C-BE32-E72D297353CC}">
              <c16:uniqueId val="{00000006-988C-4D6E-9B54-F366CDAA9177}"/>
            </c:ext>
          </c:extLst>
        </c:ser>
        <c:ser>
          <c:idx val="7"/>
          <c:order val="7"/>
          <c:tx>
            <c:strRef>
              <c:f>Producta!$I$3:$I$5</c:f>
              <c:strCache>
                <c:ptCount val="1"/>
                <c:pt idx="0">
                  <c:v>CT - Vintage Cars</c:v>
                </c:pt>
              </c:strCache>
            </c:strRef>
          </c:tx>
          <c:spPr>
            <a:ln w="28575" cap="rnd">
              <a:solidFill>
                <a:schemeClr val="accent2">
                  <a:lumMod val="60000"/>
                </a:schemeClr>
              </a:solidFill>
              <a:round/>
            </a:ln>
            <a:effectLst/>
          </c:spPr>
          <c:marker>
            <c:symbol val="none"/>
          </c:marker>
          <c:cat>
            <c:strRef>
              <c:f>Producta!$A$6:$A$9</c:f>
              <c:strCache>
                <c:ptCount val="3"/>
                <c:pt idx="0">
                  <c:v>2003</c:v>
                </c:pt>
                <c:pt idx="1">
                  <c:v>2004</c:v>
                </c:pt>
                <c:pt idx="2">
                  <c:v>2005</c:v>
                </c:pt>
              </c:strCache>
            </c:strRef>
          </c:cat>
          <c:val>
            <c:numRef>
              <c:f>Producta!$I$6:$I$9</c:f>
              <c:numCache>
                <c:formatCode>_ [$₹-439]* #,##0.00_ ;_ [$₹-439]* \-#,##0.00_ ;_ [$₹-439]* "-"??_ ;_ @_ </c:formatCode>
                <c:ptCount val="3"/>
                <c:pt idx="0">
                  <c:v>8610.0300000000007</c:v>
                </c:pt>
                <c:pt idx="1">
                  <c:v>7762.9500000000007</c:v>
                </c:pt>
              </c:numCache>
            </c:numRef>
          </c:val>
          <c:smooth val="0"/>
          <c:extLst>
            <c:ext xmlns:c16="http://schemas.microsoft.com/office/drawing/2014/chart" uri="{C3380CC4-5D6E-409C-BE32-E72D297353CC}">
              <c16:uniqueId val="{00000007-988C-4D6E-9B54-F366CDAA9177}"/>
            </c:ext>
          </c:extLst>
        </c:ser>
        <c:ser>
          <c:idx val="8"/>
          <c:order val="8"/>
          <c:tx>
            <c:strRef>
              <c:f>Producta!$K$3:$K$5</c:f>
              <c:strCache>
                <c:ptCount val="1"/>
                <c:pt idx="0">
                  <c:v>MA - Classic Cars</c:v>
                </c:pt>
              </c:strCache>
            </c:strRef>
          </c:tx>
          <c:spPr>
            <a:ln w="28575" cap="rnd">
              <a:solidFill>
                <a:schemeClr val="accent3">
                  <a:lumMod val="60000"/>
                </a:schemeClr>
              </a:solidFill>
              <a:round/>
            </a:ln>
            <a:effectLst/>
          </c:spPr>
          <c:marker>
            <c:symbol val="none"/>
          </c:marker>
          <c:cat>
            <c:strRef>
              <c:f>Producta!$A$6:$A$9</c:f>
              <c:strCache>
                <c:ptCount val="3"/>
                <c:pt idx="0">
                  <c:v>2003</c:v>
                </c:pt>
                <c:pt idx="1">
                  <c:v>2004</c:v>
                </c:pt>
                <c:pt idx="2">
                  <c:v>2005</c:v>
                </c:pt>
              </c:strCache>
            </c:strRef>
          </c:cat>
          <c:val>
            <c:numRef>
              <c:f>Producta!$K$6:$K$9</c:f>
              <c:numCache>
                <c:formatCode>_ [$₹-439]* #,##0.00_ ;_ [$₹-439]* \-#,##0.00_ ;_ [$₹-439]* "-"??_ ;_ @_ </c:formatCode>
                <c:ptCount val="3"/>
                <c:pt idx="0">
                  <c:v>89237.88</c:v>
                </c:pt>
                <c:pt idx="1">
                  <c:v>128135.42999999996</c:v>
                </c:pt>
                <c:pt idx="2">
                  <c:v>9891.6</c:v>
                </c:pt>
              </c:numCache>
            </c:numRef>
          </c:val>
          <c:smooth val="0"/>
          <c:extLst>
            <c:ext xmlns:c16="http://schemas.microsoft.com/office/drawing/2014/chart" uri="{C3380CC4-5D6E-409C-BE32-E72D297353CC}">
              <c16:uniqueId val="{0000005B-988C-4D6E-9B54-F366CDAA9177}"/>
            </c:ext>
          </c:extLst>
        </c:ser>
        <c:ser>
          <c:idx val="9"/>
          <c:order val="9"/>
          <c:tx>
            <c:strRef>
              <c:f>Producta!$L$3:$L$5</c:f>
              <c:strCache>
                <c:ptCount val="1"/>
                <c:pt idx="0">
                  <c:v>MA - Motorcycles</c:v>
                </c:pt>
              </c:strCache>
            </c:strRef>
          </c:tx>
          <c:spPr>
            <a:ln w="28575" cap="rnd">
              <a:solidFill>
                <a:schemeClr val="accent4">
                  <a:lumMod val="60000"/>
                </a:schemeClr>
              </a:solidFill>
              <a:round/>
            </a:ln>
            <a:effectLst/>
          </c:spPr>
          <c:marker>
            <c:symbol val="none"/>
          </c:marker>
          <c:cat>
            <c:strRef>
              <c:f>Producta!$A$6:$A$9</c:f>
              <c:strCache>
                <c:ptCount val="3"/>
                <c:pt idx="0">
                  <c:v>2003</c:v>
                </c:pt>
                <c:pt idx="1">
                  <c:v>2004</c:v>
                </c:pt>
                <c:pt idx="2">
                  <c:v>2005</c:v>
                </c:pt>
              </c:strCache>
            </c:strRef>
          </c:cat>
          <c:val>
            <c:numRef>
              <c:f>Producta!$L$6:$L$9</c:f>
              <c:numCache>
                <c:formatCode>_ [$₹-439]* #,##0.00_ ;_ [$₹-439]* \-#,##0.00_ ;_ [$₹-439]* "-"??_ ;_ @_ </c:formatCode>
                <c:ptCount val="3"/>
                <c:pt idx="1">
                  <c:v>73755.390000000014</c:v>
                </c:pt>
                <c:pt idx="2">
                  <c:v>21615.73</c:v>
                </c:pt>
              </c:numCache>
            </c:numRef>
          </c:val>
          <c:smooth val="0"/>
          <c:extLst>
            <c:ext xmlns:c16="http://schemas.microsoft.com/office/drawing/2014/chart" uri="{C3380CC4-5D6E-409C-BE32-E72D297353CC}">
              <c16:uniqueId val="{0000005C-988C-4D6E-9B54-F366CDAA9177}"/>
            </c:ext>
          </c:extLst>
        </c:ser>
        <c:ser>
          <c:idx val="10"/>
          <c:order val="10"/>
          <c:tx>
            <c:strRef>
              <c:f>Producta!$M$3:$M$5</c:f>
              <c:strCache>
                <c:ptCount val="1"/>
                <c:pt idx="0">
                  <c:v>MA - Planes</c:v>
                </c:pt>
              </c:strCache>
            </c:strRef>
          </c:tx>
          <c:spPr>
            <a:ln w="28575" cap="rnd">
              <a:solidFill>
                <a:schemeClr val="accent5">
                  <a:lumMod val="60000"/>
                </a:schemeClr>
              </a:solidFill>
              <a:round/>
            </a:ln>
            <a:effectLst/>
          </c:spPr>
          <c:marker>
            <c:symbol val="none"/>
          </c:marker>
          <c:cat>
            <c:strRef>
              <c:f>Producta!$A$6:$A$9</c:f>
              <c:strCache>
                <c:ptCount val="3"/>
                <c:pt idx="0">
                  <c:v>2003</c:v>
                </c:pt>
                <c:pt idx="1">
                  <c:v>2004</c:v>
                </c:pt>
                <c:pt idx="2">
                  <c:v>2005</c:v>
                </c:pt>
              </c:strCache>
            </c:strRef>
          </c:cat>
          <c:val>
            <c:numRef>
              <c:f>Producta!$M$6:$M$9</c:f>
              <c:numCache>
                <c:formatCode>_ [$₹-439]* #,##0.00_ ;_ [$₹-439]* \-#,##0.00_ ;_ [$₹-439]* "-"??_ ;_ @_ </c:formatCode>
                <c:ptCount val="3"/>
                <c:pt idx="0">
                  <c:v>22327.119999999999</c:v>
                </c:pt>
                <c:pt idx="1">
                  <c:v>28970.980000000003</c:v>
                </c:pt>
                <c:pt idx="2">
                  <c:v>17221.099999999999</c:v>
                </c:pt>
              </c:numCache>
            </c:numRef>
          </c:val>
          <c:smooth val="0"/>
          <c:extLst>
            <c:ext xmlns:c16="http://schemas.microsoft.com/office/drawing/2014/chart" uri="{C3380CC4-5D6E-409C-BE32-E72D297353CC}">
              <c16:uniqueId val="{0000005D-988C-4D6E-9B54-F366CDAA9177}"/>
            </c:ext>
          </c:extLst>
        </c:ser>
        <c:ser>
          <c:idx val="11"/>
          <c:order val="11"/>
          <c:tx>
            <c:strRef>
              <c:f>Producta!$N$3:$N$5</c:f>
              <c:strCache>
                <c:ptCount val="1"/>
                <c:pt idx="0">
                  <c:v>MA - Ships</c:v>
                </c:pt>
              </c:strCache>
            </c:strRef>
          </c:tx>
          <c:spPr>
            <a:ln w="28575" cap="rnd">
              <a:solidFill>
                <a:schemeClr val="accent6">
                  <a:lumMod val="60000"/>
                </a:schemeClr>
              </a:solidFill>
              <a:round/>
            </a:ln>
            <a:effectLst/>
          </c:spPr>
          <c:marker>
            <c:symbol val="none"/>
          </c:marker>
          <c:cat>
            <c:strRef>
              <c:f>Producta!$A$6:$A$9</c:f>
              <c:strCache>
                <c:ptCount val="3"/>
                <c:pt idx="0">
                  <c:v>2003</c:v>
                </c:pt>
                <c:pt idx="1">
                  <c:v>2004</c:v>
                </c:pt>
                <c:pt idx="2">
                  <c:v>2005</c:v>
                </c:pt>
              </c:strCache>
            </c:strRef>
          </c:cat>
          <c:val>
            <c:numRef>
              <c:f>Producta!$N$6:$N$9</c:f>
              <c:numCache>
                <c:formatCode>_ [$₹-439]* #,##0.00_ ;_ [$₹-439]* \-#,##0.00_ ;_ [$₹-439]* "-"??_ ;_ @_ </c:formatCode>
                <c:ptCount val="3"/>
                <c:pt idx="0">
                  <c:v>32401.96</c:v>
                </c:pt>
                <c:pt idx="1">
                  <c:v>21064.570000000003</c:v>
                </c:pt>
                <c:pt idx="2">
                  <c:v>23664.61</c:v>
                </c:pt>
              </c:numCache>
            </c:numRef>
          </c:val>
          <c:smooth val="0"/>
          <c:extLst>
            <c:ext xmlns:c16="http://schemas.microsoft.com/office/drawing/2014/chart" uri="{C3380CC4-5D6E-409C-BE32-E72D297353CC}">
              <c16:uniqueId val="{0000005E-988C-4D6E-9B54-F366CDAA9177}"/>
            </c:ext>
          </c:extLst>
        </c:ser>
        <c:ser>
          <c:idx val="12"/>
          <c:order val="12"/>
          <c:tx>
            <c:strRef>
              <c:f>Producta!$O$3:$O$5</c:f>
              <c:strCache>
                <c:ptCount val="1"/>
                <c:pt idx="0">
                  <c:v>MA - Trains</c:v>
                </c:pt>
              </c:strCache>
            </c:strRef>
          </c:tx>
          <c:spPr>
            <a:ln w="28575" cap="rnd">
              <a:solidFill>
                <a:schemeClr val="accent1">
                  <a:lumMod val="80000"/>
                  <a:lumOff val="20000"/>
                </a:schemeClr>
              </a:solidFill>
              <a:round/>
            </a:ln>
            <a:effectLst/>
          </c:spPr>
          <c:marker>
            <c:symbol val="none"/>
          </c:marker>
          <c:cat>
            <c:strRef>
              <c:f>Producta!$A$6:$A$9</c:f>
              <c:strCache>
                <c:ptCount val="3"/>
                <c:pt idx="0">
                  <c:v>2003</c:v>
                </c:pt>
                <c:pt idx="1">
                  <c:v>2004</c:v>
                </c:pt>
                <c:pt idx="2">
                  <c:v>2005</c:v>
                </c:pt>
              </c:strCache>
            </c:strRef>
          </c:cat>
          <c:val>
            <c:numRef>
              <c:f>Producta!$O$6:$O$9</c:f>
              <c:numCache>
                <c:formatCode>_ [$₹-439]* #,##0.00_ ;_ [$₹-439]* \-#,##0.00_ ;_ [$₹-439]* "-"??_ ;_ @_ </c:formatCode>
                <c:ptCount val="3"/>
                <c:pt idx="0">
                  <c:v>7469.98</c:v>
                </c:pt>
                <c:pt idx="2">
                  <c:v>5808.48</c:v>
                </c:pt>
              </c:numCache>
            </c:numRef>
          </c:val>
          <c:smooth val="0"/>
          <c:extLst>
            <c:ext xmlns:c16="http://schemas.microsoft.com/office/drawing/2014/chart" uri="{C3380CC4-5D6E-409C-BE32-E72D297353CC}">
              <c16:uniqueId val="{0000005F-988C-4D6E-9B54-F366CDAA9177}"/>
            </c:ext>
          </c:extLst>
        </c:ser>
        <c:ser>
          <c:idx val="13"/>
          <c:order val="13"/>
          <c:tx>
            <c:strRef>
              <c:f>Producta!$P$3:$P$5</c:f>
              <c:strCache>
                <c:ptCount val="1"/>
                <c:pt idx="0">
                  <c:v>MA - Trucks and Buses</c:v>
                </c:pt>
              </c:strCache>
            </c:strRef>
          </c:tx>
          <c:spPr>
            <a:ln w="28575" cap="rnd">
              <a:solidFill>
                <a:schemeClr val="accent2">
                  <a:lumMod val="80000"/>
                  <a:lumOff val="20000"/>
                </a:schemeClr>
              </a:solidFill>
              <a:round/>
            </a:ln>
            <a:effectLst/>
          </c:spPr>
          <c:marker>
            <c:symbol val="none"/>
          </c:marker>
          <c:cat>
            <c:strRef>
              <c:f>Producta!$A$6:$A$9</c:f>
              <c:strCache>
                <c:ptCount val="3"/>
                <c:pt idx="0">
                  <c:v>2003</c:v>
                </c:pt>
                <c:pt idx="1">
                  <c:v>2004</c:v>
                </c:pt>
                <c:pt idx="2">
                  <c:v>2005</c:v>
                </c:pt>
              </c:strCache>
            </c:strRef>
          </c:cat>
          <c:val>
            <c:numRef>
              <c:f>Producta!$P$6:$P$9</c:f>
              <c:numCache>
                <c:formatCode>_ [$₹-439]* #,##0.00_ ;_ [$₹-439]* \-#,##0.00_ ;_ [$₹-439]* "-"??_ ;_ @_ </c:formatCode>
                <c:ptCount val="3"/>
                <c:pt idx="0">
                  <c:v>33443.370000000003</c:v>
                </c:pt>
                <c:pt idx="1">
                  <c:v>30605.280000000002</c:v>
                </c:pt>
              </c:numCache>
            </c:numRef>
          </c:val>
          <c:smooth val="0"/>
          <c:extLst>
            <c:ext xmlns:c16="http://schemas.microsoft.com/office/drawing/2014/chart" uri="{C3380CC4-5D6E-409C-BE32-E72D297353CC}">
              <c16:uniqueId val="{00000060-988C-4D6E-9B54-F366CDAA9177}"/>
            </c:ext>
          </c:extLst>
        </c:ser>
        <c:ser>
          <c:idx val="14"/>
          <c:order val="14"/>
          <c:tx>
            <c:strRef>
              <c:f>Producta!$Q$3:$Q$5</c:f>
              <c:strCache>
                <c:ptCount val="1"/>
                <c:pt idx="0">
                  <c:v>MA - Vintage Cars</c:v>
                </c:pt>
              </c:strCache>
            </c:strRef>
          </c:tx>
          <c:spPr>
            <a:ln w="28575" cap="rnd">
              <a:solidFill>
                <a:schemeClr val="accent3">
                  <a:lumMod val="80000"/>
                  <a:lumOff val="20000"/>
                </a:schemeClr>
              </a:solidFill>
              <a:round/>
            </a:ln>
            <a:effectLst/>
          </c:spPr>
          <c:marker>
            <c:symbol val="none"/>
          </c:marker>
          <c:cat>
            <c:strRef>
              <c:f>Producta!$A$6:$A$9</c:f>
              <c:strCache>
                <c:ptCount val="3"/>
                <c:pt idx="0">
                  <c:v>2003</c:v>
                </c:pt>
                <c:pt idx="1">
                  <c:v>2004</c:v>
                </c:pt>
                <c:pt idx="2">
                  <c:v>2005</c:v>
                </c:pt>
              </c:strCache>
            </c:strRef>
          </c:cat>
          <c:val>
            <c:numRef>
              <c:f>Producta!$Q$6:$Q$9</c:f>
              <c:numCache>
                <c:formatCode>_ [$₹-439]* #,##0.00_ ;_ [$₹-439]* \-#,##0.00_ ;_ [$₹-439]* "-"??_ ;_ @_ </c:formatCode>
                <c:ptCount val="3"/>
                <c:pt idx="0">
                  <c:v>30911.739999999998</c:v>
                </c:pt>
                <c:pt idx="1">
                  <c:v>39749.39</c:v>
                </c:pt>
                <c:pt idx="2">
                  <c:v>50169.11</c:v>
                </c:pt>
              </c:numCache>
            </c:numRef>
          </c:val>
          <c:smooth val="0"/>
          <c:extLst>
            <c:ext xmlns:c16="http://schemas.microsoft.com/office/drawing/2014/chart" uri="{C3380CC4-5D6E-409C-BE32-E72D297353CC}">
              <c16:uniqueId val="{00000061-988C-4D6E-9B54-F366CDAA9177}"/>
            </c:ext>
          </c:extLst>
        </c:ser>
        <c:ser>
          <c:idx val="15"/>
          <c:order val="15"/>
          <c:tx>
            <c:strRef>
              <c:f>Producta!$S$3:$S$5</c:f>
              <c:strCache>
                <c:ptCount val="1"/>
                <c:pt idx="0">
                  <c:v>NH - Classic Cars</c:v>
                </c:pt>
              </c:strCache>
            </c:strRef>
          </c:tx>
          <c:spPr>
            <a:ln w="28575" cap="rnd">
              <a:solidFill>
                <a:schemeClr val="accent4">
                  <a:lumMod val="80000"/>
                  <a:lumOff val="20000"/>
                </a:schemeClr>
              </a:solidFill>
              <a:round/>
            </a:ln>
            <a:effectLst/>
          </c:spPr>
          <c:marker>
            <c:symbol val="none"/>
          </c:marker>
          <c:cat>
            <c:strRef>
              <c:f>Producta!$A$6:$A$9</c:f>
              <c:strCache>
                <c:ptCount val="3"/>
                <c:pt idx="0">
                  <c:v>2003</c:v>
                </c:pt>
                <c:pt idx="1">
                  <c:v>2004</c:v>
                </c:pt>
                <c:pt idx="2">
                  <c:v>2005</c:v>
                </c:pt>
              </c:strCache>
            </c:strRef>
          </c:cat>
          <c:val>
            <c:numRef>
              <c:f>Producta!$S$6:$S$9</c:f>
              <c:numCache>
                <c:formatCode>_ [$₹-439]* #,##0.00_ ;_ [$₹-439]* \-#,##0.00_ ;_ [$₹-439]* "-"??_ ;_ @_ </c:formatCode>
                <c:ptCount val="3"/>
                <c:pt idx="0">
                  <c:v>63981.45</c:v>
                </c:pt>
                <c:pt idx="1">
                  <c:v>8851.9399999999987</c:v>
                </c:pt>
              </c:numCache>
            </c:numRef>
          </c:val>
          <c:smooth val="0"/>
          <c:extLst>
            <c:ext xmlns:c16="http://schemas.microsoft.com/office/drawing/2014/chart" uri="{C3380CC4-5D6E-409C-BE32-E72D297353CC}">
              <c16:uniqueId val="{00000062-988C-4D6E-9B54-F366CDAA9177}"/>
            </c:ext>
          </c:extLst>
        </c:ser>
        <c:ser>
          <c:idx val="16"/>
          <c:order val="16"/>
          <c:tx>
            <c:strRef>
              <c:f>Producta!$T$3:$T$5</c:f>
              <c:strCache>
                <c:ptCount val="1"/>
                <c:pt idx="0">
                  <c:v>NH - Trucks and Buses</c:v>
                </c:pt>
              </c:strCache>
            </c:strRef>
          </c:tx>
          <c:spPr>
            <a:ln w="28575" cap="rnd">
              <a:solidFill>
                <a:schemeClr val="accent5">
                  <a:lumMod val="80000"/>
                  <a:lumOff val="20000"/>
                </a:schemeClr>
              </a:solidFill>
              <a:round/>
            </a:ln>
            <a:effectLst/>
          </c:spPr>
          <c:marker>
            <c:symbol val="none"/>
          </c:marker>
          <c:cat>
            <c:strRef>
              <c:f>Producta!$A$6:$A$9</c:f>
              <c:strCache>
                <c:ptCount val="3"/>
                <c:pt idx="0">
                  <c:v>2003</c:v>
                </c:pt>
                <c:pt idx="1">
                  <c:v>2004</c:v>
                </c:pt>
                <c:pt idx="2">
                  <c:v>2005</c:v>
                </c:pt>
              </c:strCache>
            </c:strRef>
          </c:cat>
          <c:val>
            <c:numRef>
              <c:f>Producta!$T$6:$T$9</c:f>
              <c:numCache>
                <c:formatCode>_ [$₹-439]* #,##0.00_ ;_ [$₹-439]* \-#,##0.00_ ;_ [$₹-439]* "-"??_ ;_ @_ </c:formatCode>
                <c:ptCount val="3"/>
                <c:pt idx="1">
                  <c:v>9177.52</c:v>
                </c:pt>
              </c:numCache>
            </c:numRef>
          </c:val>
          <c:smooth val="0"/>
          <c:extLst>
            <c:ext xmlns:c16="http://schemas.microsoft.com/office/drawing/2014/chart" uri="{C3380CC4-5D6E-409C-BE32-E72D297353CC}">
              <c16:uniqueId val="{00000063-988C-4D6E-9B54-F366CDAA9177}"/>
            </c:ext>
          </c:extLst>
        </c:ser>
        <c:ser>
          <c:idx val="17"/>
          <c:order val="17"/>
          <c:tx>
            <c:strRef>
              <c:f>Producta!$U$3:$U$5</c:f>
              <c:strCache>
                <c:ptCount val="1"/>
                <c:pt idx="0">
                  <c:v>NH - Vintage Cars</c:v>
                </c:pt>
              </c:strCache>
            </c:strRef>
          </c:tx>
          <c:spPr>
            <a:ln w="28575" cap="rnd">
              <a:solidFill>
                <a:schemeClr val="accent6">
                  <a:lumMod val="80000"/>
                  <a:lumOff val="20000"/>
                </a:schemeClr>
              </a:solidFill>
              <a:round/>
            </a:ln>
            <a:effectLst/>
          </c:spPr>
          <c:marker>
            <c:symbol val="none"/>
          </c:marker>
          <c:cat>
            <c:strRef>
              <c:f>Producta!$A$6:$A$9</c:f>
              <c:strCache>
                <c:ptCount val="3"/>
                <c:pt idx="0">
                  <c:v>2003</c:v>
                </c:pt>
                <c:pt idx="1">
                  <c:v>2004</c:v>
                </c:pt>
                <c:pt idx="2">
                  <c:v>2005</c:v>
                </c:pt>
              </c:strCache>
            </c:strRef>
          </c:cat>
          <c:val>
            <c:numRef>
              <c:f>Producta!$U$6:$U$9</c:f>
              <c:numCache>
                <c:formatCode>_ [$₹-439]* #,##0.00_ ;_ [$₹-439]* \-#,##0.00_ ;_ [$₹-439]* "-"??_ ;_ @_ </c:formatCode>
                <c:ptCount val="3"/>
                <c:pt idx="0">
                  <c:v>12133.249999999998</c:v>
                </c:pt>
                <c:pt idx="1">
                  <c:v>37541.14</c:v>
                </c:pt>
              </c:numCache>
            </c:numRef>
          </c:val>
          <c:smooth val="0"/>
          <c:extLst>
            <c:ext xmlns:c16="http://schemas.microsoft.com/office/drawing/2014/chart" uri="{C3380CC4-5D6E-409C-BE32-E72D297353CC}">
              <c16:uniqueId val="{00000064-988C-4D6E-9B54-F366CDAA9177}"/>
            </c:ext>
          </c:extLst>
        </c:ser>
        <c:ser>
          <c:idx val="18"/>
          <c:order val="18"/>
          <c:tx>
            <c:strRef>
              <c:f>Producta!$W$3:$W$5</c:f>
              <c:strCache>
                <c:ptCount val="1"/>
                <c:pt idx="0">
                  <c:v>NJ - Motorcycles</c:v>
                </c:pt>
              </c:strCache>
            </c:strRef>
          </c:tx>
          <c:spPr>
            <a:ln w="28575" cap="rnd">
              <a:solidFill>
                <a:schemeClr val="accent1">
                  <a:lumMod val="80000"/>
                </a:schemeClr>
              </a:solidFill>
              <a:round/>
            </a:ln>
            <a:effectLst/>
          </c:spPr>
          <c:marker>
            <c:symbol val="none"/>
          </c:marker>
          <c:cat>
            <c:strRef>
              <c:f>Producta!$A$6:$A$9</c:f>
              <c:strCache>
                <c:ptCount val="3"/>
                <c:pt idx="0">
                  <c:v>2003</c:v>
                </c:pt>
                <c:pt idx="1">
                  <c:v>2004</c:v>
                </c:pt>
                <c:pt idx="2">
                  <c:v>2005</c:v>
                </c:pt>
              </c:strCache>
            </c:strRef>
          </c:cat>
          <c:val>
            <c:numRef>
              <c:f>Producta!$W$6:$W$9</c:f>
              <c:numCache>
                <c:formatCode>_ [$₹-439]* #,##0.00_ ;_ [$₹-439]* \-#,##0.00_ ;_ [$₹-439]* "-"??_ ;_ @_ </c:formatCode>
                <c:ptCount val="3"/>
                <c:pt idx="1">
                  <c:v>27987.07</c:v>
                </c:pt>
                <c:pt idx="2">
                  <c:v>4992.6099999999997</c:v>
                </c:pt>
              </c:numCache>
            </c:numRef>
          </c:val>
          <c:smooth val="0"/>
          <c:extLst>
            <c:ext xmlns:c16="http://schemas.microsoft.com/office/drawing/2014/chart" uri="{C3380CC4-5D6E-409C-BE32-E72D297353CC}">
              <c16:uniqueId val="{00000065-988C-4D6E-9B54-F366CDAA9177}"/>
            </c:ext>
          </c:extLst>
        </c:ser>
        <c:ser>
          <c:idx val="19"/>
          <c:order val="19"/>
          <c:tx>
            <c:strRef>
              <c:f>Producta!$X$3:$X$5</c:f>
              <c:strCache>
                <c:ptCount val="1"/>
                <c:pt idx="0">
                  <c:v>NJ - Planes</c:v>
                </c:pt>
              </c:strCache>
            </c:strRef>
          </c:tx>
          <c:spPr>
            <a:ln w="28575" cap="rnd">
              <a:solidFill>
                <a:schemeClr val="accent2">
                  <a:lumMod val="80000"/>
                </a:schemeClr>
              </a:solidFill>
              <a:round/>
            </a:ln>
            <a:effectLst/>
          </c:spPr>
          <c:marker>
            <c:symbol val="none"/>
          </c:marker>
          <c:cat>
            <c:strRef>
              <c:f>Producta!$A$6:$A$9</c:f>
              <c:strCache>
                <c:ptCount val="3"/>
                <c:pt idx="0">
                  <c:v>2003</c:v>
                </c:pt>
                <c:pt idx="1">
                  <c:v>2004</c:v>
                </c:pt>
                <c:pt idx="2">
                  <c:v>2005</c:v>
                </c:pt>
              </c:strCache>
            </c:strRef>
          </c:cat>
          <c:val>
            <c:numRef>
              <c:f>Producta!$X$6:$X$9</c:f>
              <c:numCache>
                <c:formatCode>_ [$₹-439]* #,##0.00_ ;_ [$₹-439]* \-#,##0.00_ ;_ [$₹-439]* "-"??_ ;_ @_ </c:formatCode>
                <c:ptCount val="3"/>
                <c:pt idx="2">
                  <c:v>34727.53</c:v>
                </c:pt>
              </c:numCache>
            </c:numRef>
          </c:val>
          <c:smooth val="0"/>
          <c:extLst>
            <c:ext xmlns:c16="http://schemas.microsoft.com/office/drawing/2014/chart" uri="{C3380CC4-5D6E-409C-BE32-E72D297353CC}">
              <c16:uniqueId val="{00000066-988C-4D6E-9B54-F366CDAA9177}"/>
            </c:ext>
          </c:extLst>
        </c:ser>
        <c:ser>
          <c:idx val="20"/>
          <c:order val="20"/>
          <c:tx>
            <c:strRef>
              <c:f>Producta!$Y$3:$Y$5</c:f>
              <c:strCache>
                <c:ptCount val="1"/>
                <c:pt idx="0">
                  <c:v>NJ - Ships</c:v>
                </c:pt>
              </c:strCache>
            </c:strRef>
          </c:tx>
          <c:spPr>
            <a:ln w="28575" cap="rnd">
              <a:solidFill>
                <a:schemeClr val="accent3">
                  <a:lumMod val="80000"/>
                </a:schemeClr>
              </a:solidFill>
              <a:round/>
            </a:ln>
            <a:effectLst/>
          </c:spPr>
          <c:marker>
            <c:symbol val="none"/>
          </c:marker>
          <c:cat>
            <c:strRef>
              <c:f>Producta!$A$6:$A$9</c:f>
              <c:strCache>
                <c:ptCount val="3"/>
                <c:pt idx="0">
                  <c:v>2003</c:v>
                </c:pt>
                <c:pt idx="1">
                  <c:v>2004</c:v>
                </c:pt>
                <c:pt idx="2">
                  <c:v>2005</c:v>
                </c:pt>
              </c:strCache>
            </c:strRef>
          </c:cat>
          <c:val>
            <c:numRef>
              <c:f>Producta!$Y$6:$Y$9</c:f>
              <c:numCache>
                <c:formatCode>_ [$₹-439]* #,##0.00_ ;_ [$₹-439]* \-#,##0.00_ ;_ [$₹-439]* "-"??_ ;_ @_ </c:formatCode>
                <c:ptCount val="3"/>
                <c:pt idx="1">
                  <c:v>4933.7199999999993</c:v>
                </c:pt>
              </c:numCache>
            </c:numRef>
          </c:val>
          <c:smooth val="0"/>
          <c:extLst>
            <c:ext xmlns:c16="http://schemas.microsoft.com/office/drawing/2014/chart" uri="{C3380CC4-5D6E-409C-BE32-E72D297353CC}">
              <c16:uniqueId val="{00000067-988C-4D6E-9B54-F366CDAA9177}"/>
            </c:ext>
          </c:extLst>
        </c:ser>
        <c:ser>
          <c:idx val="21"/>
          <c:order val="21"/>
          <c:tx>
            <c:strRef>
              <c:f>Producta!$Z$3:$Z$5</c:f>
              <c:strCache>
                <c:ptCount val="1"/>
                <c:pt idx="0">
                  <c:v>NJ - Vintage Cars</c:v>
                </c:pt>
              </c:strCache>
            </c:strRef>
          </c:tx>
          <c:spPr>
            <a:ln w="28575" cap="rnd">
              <a:solidFill>
                <a:schemeClr val="accent4">
                  <a:lumMod val="80000"/>
                </a:schemeClr>
              </a:solidFill>
              <a:round/>
            </a:ln>
            <a:effectLst/>
          </c:spPr>
          <c:marker>
            <c:symbol val="none"/>
          </c:marker>
          <c:cat>
            <c:strRef>
              <c:f>Producta!$A$6:$A$9</c:f>
              <c:strCache>
                <c:ptCount val="3"/>
                <c:pt idx="0">
                  <c:v>2003</c:v>
                </c:pt>
                <c:pt idx="1">
                  <c:v>2004</c:v>
                </c:pt>
                <c:pt idx="2">
                  <c:v>2005</c:v>
                </c:pt>
              </c:strCache>
            </c:strRef>
          </c:cat>
          <c:val>
            <c:numRef>
              <c:f>Producta!$Z$6:$Z$9</c:f>
              <c:numCache>
                <c:formatCode>_ [$₹-439]* #,##0.00_ ;_ [$₹-439]* \-#,##0.00_ ;_ [$₹-439]* "-"??_ ;_ @_ </c:formatCode>
                <c:ptCount val="3"/>
                <c:pt idx="1">
                  <c:v>3788.4</c:v>
                </c:pt>
                <c:pt idx="2">
                  <c:v>6798.8600000000006</c:v>
                </c:pt>
              </c:numCache>
            </c:numRef>
          </c:val>
          <c:smooth val="0"/>
          <c:extLst>
            <c:ext xmlns:c16="http://schemas.microsoft.com/office/drawing/2014/chart" uri="{C3380CC4-5D6E-409C-BE32-E72D297353CC}">
              <c16:uniqueId val="{00000068-988C-4D6E-9B54-F366CDAA9177}"/>
            </c:ext>
          </c:extLst>
        </c:ser>
        <c:ser>
          <c:idx val="22"/>
          <c:order val="22"/>
          <c:tx>
            <c:strRef>
              <c:f>Producta!$AB$3:$AB$5</c:f>
              <c:strCache>
                <c:ptCount val="1"/>
                <c:pt idx="0">
                  <c:v>NV - Classic Cars</c:v>
                </c:pt>
              </c:strCache>
            </c:strRef>
          </c:tx>
          <c:spPr>
            <a:ln w="28575" cap="rnd">
              <a:solidFill>
                <a:schemeClr val="accent5">
                  <a:lumMod val="80000"/>
                </a:schemeClr>
              </a:solidFill>
              <a:round/>
            </a:ln>
            <a:effectLst/>
          </c:spPr>
          <c:marker>
            <c:symbol val="none"/>
          </c:marker>
          <c:cat>
            <c:strRef>
              <c:f>Producta!$A$6:$A$9</c:f>
              <c:strCache>
                <c:ptCount val="3"/>
                <c:pt idx="0">
                  <c:v>2003</c:v>
                </c:pt>
                <c:pt idx="1">
                  <c:v>2004</c:v>
                </c:pt>
                <c:pt idx="2">
                  <c:v>2005</c:v>
                </c:pt>
              </c:strCache>
            </c:strRef>
          </c:cat>
          <c:val>
            <c:numRef>
              <c:f>Producta!$AB$6:$AB$9</c:f>
              <c:numCache>
                <c:formatCode>_ [$₹-439]* #,##0.00_ ;_ [$₹-439]* \-#,##0.00_ ;_ [$₹-439]* "-"??_ ;_ @_ </c:formatCode>
                <c:ptCount val="3"/>
                <c:pt idx="0">
                  <c:v>16988.699999999997</c:v>
                </c:pt>
                <c:pt idx="1">
                  <c:v>45243.16</c:v>
                </c:pt>
              </c:numCache>
            </c:numRef>
          </c:val>
          <c:smooth val="0"/>
          <c:extLst>
            <c:ext xmlns:c16="http://schemas.microsoft.com/office/drawing/2014/chart" uri="{C3380CC4-5D6E-409C-BE32-E72D297353CC}">
              <c16:uniqueId val="{00000069-988C-4D6E-9B54-F366CDAA9177}"/>
            </c:ext>
          </c:extLst>
        </c:ser>
        <c:ser>
          <c:idx val="23"/>
          <c:order val="23"/>
          <c:tx>
            <c:strRef>
              <c:f>Producta!$AC$3:$AC$5</c:f>
              <c:strCache>
                <c:ptCount val="1"/>
                <c:pt idx="0">
                  <c:v>NV - Vintage Cars</c:v>
                </c:pt>
              </c:strCache>
            </c:strRef>
          </c:tx>
          <c:spPr>
            <a:ln w="28575" cap="rnd">
              <a:solidFill>
                <a:schemeClr val="accent6">
                  <a:lumMod val="80000"/>
                </a:schemeClr>
              </a:solidFill>
              <a:round/>
            </a:ln>
            <a:effectLst/>
          </c:spPr>
          <c:marker>
            <c:symbol val="none"/>
          </c:marker>
          <c:cat>
            <c:strRef>
              <c:f>Producta!$A$6:$A$9</c:f>
              <c:strCache>
                <c:ptCount val="3"/>
                <c:pt idx="0">
                  <c:v>2003</c:v>
                </c:pt>
                <c:pt idx="1">
                  <c:v>2004</c:v>
                </c:pt>
                <c:pt idx="2">
                  <c:v>2005</c:v>
                </c:pt>
              </c:strCache>
            </c:strRef>
          </c:cat>
          <c:val>
            <c:numRef>
              <c:f>Producta!$AC$6:$AC$9</c:f>
              <c:numCache>
                <c:formatCode>_ [$₹-439]* #,##0.00_ ;_ [$₹-439]* \-#,##0.00_ ;_ [$₹-439]* "-"??_ ;_ @_ </c:formatCode>
                <c:ptCount val="3"/>
                <c:pt idx="0">
                  <c:v>16858.919999999998</c:v>
                </c:pt>
                <c:pt idx="1">
                  <c:v>3660.2999999999997</c:v>
                </c:pt>
              </c:numCache>
            </c:numRef>
          </c:val>
          <c:smooth val="0"/>
          <c:extLst>
            <c:ext xmlns:c16="http://schemas.microsoft.com/office/drawing/2014/chart" uri="{C3380CC4-5D6E-409C-BE32-E72D297353CC}">
              <c16:uniqueId val="{0000006A-988C-4D6E-9B54-F366CDAA9177}"/>
            </c:ext>
          </c:extLst>
        </c:ser>
        <c:ser>
          <c:idx val="24"/>
          <c:order val="24"/>
          <c:tx>
            <c:strRef>
              <c:f>Producta!$AE$3:$AE$5</c:f>
              <c:strCache>
                <c:ptCount val="1"/>
                <c:pt idx="0">
                  <c:v>NY - Classic Cars</c:v>
                </c:pt>
              </c:strCache>
            </c:strRef>
          </c:tx>
          <c:spPr>
            <a:ln w="28575" cap="rnd">
              <a:solidFill>
                <a:schemeClr val="accent1">
                  <a:lumMod val="60000"/>
                  <a:lumOff val="40000"/>
                </a:schemeClr>
              </a:solidFill>
              <a:round/>
            </a:ln>
            <a:effectLst/>
          </c:spPr>
          <c:marker>
            <c:symbol val="none"/>
          </c:marker>
          <c:cat>
            <c:strRef>
              <c:f>Producta!$A$6:$A$9</c:f>
              <c:strCache>
                <c:ptCount val="3"/>
                <c:pt idx="0">
                  <c:v>2003</c:v>
                </c:pt>
                <c:pt idx="1">
                  <c:v>2004</c:v>
                </c:pt>
                <c:pt idx="2">
                  <c:v>2005</c:v>
                </c:pt>
              </c:strCache>
            </c:strRef>
          </c:cat>
          <c:val>
            <c:numRef>
              <c:f>Producta!$AE$6:$AE$9</c:f>
              <c:numCache>
                <c:formatCode>_ [$₹-439]* #,##0.00_ ;_ [$₹-439]* \-#,##0.00_ ;_ [$₹-439]* "-"??_ ;_ @_ </c:formatCode>
                <c:ptCount val="3"/>
                <c:pt idx="0">
                  <c:v>137005.02999999997</c:v>
                </c:pt>
                <c:pt idx="1">
                  <c:v>144077.15999999997</c:v>
                </c:pt>
              </c:numCache>
            </c:numRef>
          </c:val>
          <c:smooth val="0"/>
          <c:extLst>
            <c:ext xmlns:c16="http://schemas.microsoft.com/office/drawing/2014/chart" uri="{C3380CC4-5D6E-409C-BE32-E72D297353CC}">
              <c16:uniqueId val="{0000006B-988C-4D6E-9B54-F366CDAA9177}"/>
            </c:ext>
          </c:extLst>
        </c:ser>
        <c:ser>
          <c:idx val="25"/>
          <c:order val="25"/>
          <c:tx>
            <c:strRef>
              <c:f>Producta!$AF$3:$AF$5</c:f>
              <c:strCache>
                <c:ptCount val="1"/>
                <c:pt idx="0">
                  <c:v>NY - Motorcycles</c:v>
                </c:pt>
              </c:strCache>
            </c:strRef>
          </c:tx>
          <c:spPr>
            <a:ln w="28575" cap="rnd">
              <a:solidFill>
                <a:schemeClr val="accent2">
                  <a:lumMod val="60000"/>
                  <a:lumOff val="40000"/>
                </a:schemeClr>
              </a:solidFill>
              <a:round/>
            </a:ln>
            <a:effectLst/>
          </c:spPr>
          <c:marker>
            <c:symbol val="none"/>
          </c:marker>
          <c:cat>
            <c:strRef>
              <c:f>Producta!$A$6:$A$9</c:f>
              <c:strCache>
                <c:ptCount val="3"/>
                <c:pt idx="0">
                  <c:v>2003</c:v>
                </c:pt>
                <c:pt idx="1">
                  <c:v>2004</c:v>
                </c:pt>
                <c:pt idx="2">
                  <c:v>2005</c:v>
                </c:pt>
              </c:strCache>
            </c:strRef>
          </c:cat>
          <c:val>
            <c:numRef>
              <c:f>Producta!$AF$6:$AF$9</c:f>
              <c:numCache>
                <c:formatCode>_ [$₹-439]* #,##0.00_ ;_ [$₹-439]* \-#,##0.00_ ;_ [$₹-439]* "-"??_ ;_ @_ </c:formatCode>
                <c:ptCount val="3"/>
                <c:pt idx="0">
                  <c:v>25783.759999999998</c:v>
                </c:pt>
                <c:pt idx="1">
                  <c:v>87788.51999999999</c:v>
                </c:pt>
              </c:numCache>
            </c:numRef>
          </c:val>
          <c:smooth val="0"/>
          <c:extLst>
            <c:ext xmlns:c16="http://schemas.microsoft.com/office/drawing/2014/chart" uri="{C3380CC4-5D6E-409C-BE32-E72D297353CC}">
              <c16:uniqueId val="{0000006C-988C-4D6E-9B54-F366CDAA9177}"/>
            </c:ext>
          </c:extLst>
        </c:ser>
        <c:ser>
          <c:idx val="26"/>
          <c:order val="26"/>
          <c:tx>
            <c:strRef>
              <c:f>Producta!$AG$3:$AG$5</c:f>
              <c:strCache>
                <c:ptCount val="1"/>
                <c:pt idx="0">
                  <c:v>NY - Planes</c:v>
                </c:pt>
              </c:strCache>
            </c:strRef>
          </c:tx>
          <c:spPr>
            <a:ln w="28575" cap="rnd">
              <a:solidFill>
                <a:schemeClr val="accent3">
                  <a:lumMod val="60000"/>
                  <a:lumOff val="40000"/>
                </a:schemeClr>
              </a:solidFill>
              <a:round/>
            </a:ln>
            <a:effectLst/>
          </c:spPr>
          <c:marker>
            <c:symbol val="none"/>
          </c:marker>
          <c:cat>
            <c:strRef>
              <c:f>Producta!$A$6:$A$9</c:f>
              <c:strCache>
                <c:ptCount val="3"/>
                <c:pt idx="0">
                  <c:v>2003</c:v>
                </c:pt>
                <c:pt idx="1">
                  <c:v>2004</c:v>
                </c:pt>
                <c:pt idx="2">
                  <c:v>2005</c:v>
                </c:pt>
              </c:strCache>
            </c:strRef>
          </c:cat>
          <c:val>
            <c:numRef>
              <c:f>Producta!$AG$6:$AG$9</c:f>
              <c:numCache>
                <c:formatCode>_ [$₹-439]* #,##0.00_ ;_ [$₹-439]* \-#,##0.00_ ;_ [$₹-439]* "-"??_ ;_ @_ </c:formatCode>
                <c:ptCount val="3"/>
                <c:pt idx="1">
                  <c:v>30299.239999999998</c:v>
                </c:pt>
              </c:numCache>
            </c:numRef>
          </c:val>
          <c:smooth val="0"/>
          <c:extLst>
            <c:ext xmlns:c16="http://schemas.microsoft.com/office/drawing/2014/chart" uri="{C3380CC4-5D6E-409C-BE32-E72D297353CC}">
              <c16:uniqueId val="{0000006D-988C-4D6E-9B54-F366CDAA9177}"/>
            </c:ext>
          </c:extLst>
        </c:ser>
        <c:ser>
          <c:idx val="27"/>
          <c:order val="27"/>
          <c:tx>
            <c:strRef>
              <c:f>Producta!$AH$3:$AH$5</c:f>
              <c:strCache>
                <c:ptCount val="1"/>
                <c:pt idx="0">
                  <c:v>NY - Ships</c:v>
                </c:pt>
              </c:strCache>
            </c:strRef>
          </c:tx>
          <c:spPr>
            <a:ln w="28575" cap="rnd">
              <a:solidFill>
                <a:schemeClr val="accent4">
                  <a:lumMod val="60000"/>
                  <a:lumOff val="40000"/>
                </a:schemeClr>
              </a:solidFill>
              <a:round/>
            </a:ln>
            <a:effectLst/>
          </c:spPr>
          <c:marker>
            <c:symbol val="none"/>
          </c:marker>
          <c:cat>
            <c:strRef>
              <c:f>Producta!$A$6:$A$9</c:f>
              <c:strCache>
                <c:ptCount val="3"/>
                <c:pt idx="0">
                  <c:v>2003</c:v>
                </c:pt>
                <c:pt idx="1">
                  <c:v>2004</c:v>
                </c:pt>
                <c:pt idx="2">
                  <c:v>2005</c:v>
                </c:pt>
              </c:strCache>
            </c:strRef>
          </c:cat>
          <c:val>
            <c:numRef>
              <c:f>Producta!$AH$6:$AH$9</c:f>
              <c:numCache>
                <c:formatCode>_ [$₹-439]* #,##0.00_ ;_ [$₹-439]* \-#,##0.00_ ;_ [$₹-439]* "-"??_ ;_ @_ </c:formatCode>
                <c:ptCount val="3"/>
                <c:pt idx="1">
                  <c:v>39640.76</c:v>
                </c:pt>
              </c:numCache>
            </c:numRef>
          </c:val>
          <c:smooth val="0"/>
          <c:extLst>
            <c:ext xmlns:c16="http://schemas.microsoft.com/office/drawing/2014/chart" uri="{C3380CC4-5D6E-409C-BE32-E72D297353CC}">
              <c16:uniqueId val="{0000006E-988C-4D6E-9B54-F366CDAA9177}"/>
            </c:ext>
          </c:extLst>
        </c:ser>
        <c:ser>
          <c:idx val="28"/>
          <c:order val="28"/>
          <c:tx>
            <c:strRef>
              <c:f>Producta!$AI$3:$AI$5</c:f>
              <c:strCache>
                <c:ptCount val="1"/>
                <c:pt idx="0">
                  <c:v>NY - Trains</c:v>
                </c:pt>
              </c:strCache>
            </c:strRef>
          </c:tx>
          <c:spPr>
            <a:ln w="28575" cap="rnd">
              <a:solidFill>
                <a:schemeClr val="accent5">
                  <a:lumMod val="60000"/>
                  <a:lumOff val="40000"/>
                </a:schemeClr>
              </a:solidFill>
              <a:round/>
            </a:ln>
            <a:effectLst/>
          </c:spPr>
          <c:marker>
            <c:symbol val="none"/>
          </c:marker>
          <c:cat>
            <c:strRef>
              <c:f>Producta!$A$6:$A$9</c:f>
              <c:strCache>
                <c:ptCount val="3"/>
                <c:pt idx="0">
                  <c:v>2003</c:v>
                </c:pt>
                <c:pt idx="1">
                  <c:v>2004</c:v>
                </c:pt>
                <c:pt idx="2">
                  <c:v>2005</c:v>
                </c:pt>
              </c:strCache>
            </c:strRef>
          </c:cat>
          <c:val>
            <c:numRef>
              <c:f>Producta!$AI$6:$AI$9</c:f>
              <c:numCache>
                <c:formatCode>_ [$₹-439]* #,##0.00_ ;_ [$₹-439]* \-#,##0.00_ ;_ [$₹-439]* "-"??_ ;_ @_ </c:formatCode>
                <c:ptCount val="3"/>
                <c:pt idx="0">
                  <c:v>7038.32</c:v>
                </c:pt>
                <c:pt idx="1">
                  <c:v>11406.27</c:v>
                </c:pt>
              </c:numCache>
            </c:numRef>
          </c:val>
          <c:smooth val="0"/>
          <c:extLst>
            <c:ext xmlns:c16="http://schemas.microsoft.com/office/drawing/2014/chart" uri="{C3380CC4-5D6E-409C-BE32-E72D297353CC}">
              <c16:uniqueId val="{0000006F-988C-4D6E-9B54-F366CDAA9177}"/>
            </c:ext>
          </c:extLst>
        </c:ser>
        <c:ser>
          <c:idx val="29"/>
          <c:order val="29"/>
          <c:tx>
            <c:strRef>
              <c:f>Producta!$AJ$3:$AJ$5</c:f>
              <c:strCache>
                <c:ptCount val="1"/>
                <c:pt idx="0">
                  <c:v>NY - Trucks and Buses</c:v>
                </c:pt>
              </c:strCache>
            </c:strRef>
          </c:tx>
          <c:spPr>
            <a:ln w="28575" cap="rnd">
              <a:solidFill>
                <a:schemeClr val="accent6">
                  <a:lumMod val="60000"/>
                  <a:lumOff val="40000"/>
                </a:schemeClr>
              </a:solidFill>
              <a:round/>
            </a:ln>
            <a:effectLst/>
          </c:spPr>
          <c:marker>
            <c:symbol val="none"/>
          </c:marker>
          <c:cat>
            <c:strRef>
              <c:f>Producta!$A$6:$A$9</c:f>
              <c:strCache>
                <c:ptCount val="3"/>
                <c:pt idx="0">
                  <c:v>2003</c:v>
                </c:pt>
                <c:pt idx="1">
                  <c:v>2004</c:v>
                </c:pt>
                <c:pt idx="2">
                  <c:v>2005</c:v>
                </c:pt>
              </c:strCache>
            </c:strRef>
          </c:cat>
          <c:val>
            <c:numRef>
              <c:f>Producta!$AJ$6:$AJ$9</c:f>
              <c:numCache>
                <c:formatCode>_ [$₹-439]* #,##0.00_ ;_ [$₹-439]* \-#,##0.00_ ;_ [$₹-439]* "-"??_ ;_ @_ </c:formatCode>
                <c:ptCount val="3"/>
                <c:pt idx="0">
                  <c:v>42537.469999999994</c:v>
                </c:pt>
                <c:pt idx="1">
                  <c:v>42793.499999999985</c:v>
                </c:pt>
              </c:numCache>
            </c:numRef>
          </c:val>
          <c:smooth val="0"/>
          <c:extLst>
            <c:ext xmlns:c16="http://schemas.microsoft.com/office/drawing/2014/chart" uri="{C3380CC4-5D6E-409C-BE32-E72D297353CC}">
              <c16:uniqueId val="{00000070-988C-4D6E-9B54-F366CDAA9177}"/>
            </c:ext>
          </c:extLst>
        </c:ser>
        <c:ser>
          <c:idx val="30"/>
          <c:order val="30"/>
          <c:tx>
            <c:strRef>
              <c:f>Producta!$AK$3:$AK$5</c:f>
              <c:strCache>
                <c:ptCount val="1"/>
                <c:pt idx="0">
                  <c:v>NY - Vintage Cars</c:v>
                </c:pt>
              </c:strCache>
            </c:strRef>
          </c:tx>
          <c:spPr>
            <a:ln w="28575" cap="rnd">
              <a:solidFill>
                <a:schemeClr val="accent1">
                  <a:lumMod val="50000"/>
                </a:schemeClr>
              </a:solidFill>
              <a:round/>
            </a:ln>
            <a:effectLst/>
          </c:spPr>
          <c:marker>
            <c:symbol val="none"/>
          </c:marker>
          <c:cat>
            <c:strRef>
              <c:f>Producta!$A$6:$A$9</c:f>
              <c:strCache>
                <c:ptCount val="3"/>
                <c:pt idx="0">
                  <c:v>2003</c:v>
                </c:pt>
                <c:pt idx="1">
                  <c:v>2004</c:v>
                </c:pt>
                <c:pt idx="2">
                  <c:v>2005</c:v>
                </c:pt>
              </c:strCache>
            </c:strRef>
          </c:cat>
          <c:val>
            <c:numRef>
              <c:f>Producta!$AK$6:$AK$9</c:f>
              <c:numCache>
                <c:formatCode>_ [$₹-439]* #,##0.00_ ;_ [$₹-439]* \-#,##0.00_ ;_ [$₹-439]* "-"??_ ;_ @_ </c:formatCode>
                <c:ptCount val="3"/>
                <c:pt idx="0">
                  <c:v>41806.580000000009</c:v>
                </c:pt>
                <c:pt idx="1">
                  <c:v>36167.15</c:v>
                </c:pt>
              </c:numCache>
            </c:numRef>
          </c:val>
          <c:smooth val="0"/>
          <c:extLst>
            <c:ext xmlns:c16="http://schemas.microsoft.com/office/drawing/2014/chart" uri="{C3380CC4-5D6E-409C-BE32-E72D297353CC}">
              <c16:uniqueId val="{00000071-988C-4D6E-9B54-F366CDAA9177}"/>
            </c:ext>
          </c:extLst>
        </c:ser>
        <c:ser>
          <c:idx val="31"/>
          <c:order val="31"/>
          <c:tx>
            <c:strRef>
              <c:f>Producta!$AM$3:$AM$5</c:f>
              <c:strCache>
                <c:ptCount val="1"/>
                <c:pt idx="0">
                  <c:v>PA - Classic Cars</c:v>
                </c:pt>
              </c:strCache>
            </c:strRef>
          </c:tx>
          <c:spPr>
            <a:ln w="28575" cap="rnd">
              <a:solidFill>
                <a:schemeClr val="accent2">
                  <a:lumMod val="50000"/>
                </a:schemeClr>
              </a:solidFill>
              <a:round/>
            </a:ln>
            <a:effectLst/>
          </c:spPr>
          <c:marker>
            <c:symbol val="none"/>
          </c:marker>
          <c:cat>
            <c:strRef>
              <c:f>Producta!$A$6:$A$9</c:f>
              <c:strCache>
                <c:ptCount val="3"/>
                <c:pt idx="0">
                  <c:v>2003</c:v>
                </c:pt>
                <c:pt idx="1">
                  <c:v>2004</c:v>
                </c:pt>
                <c:pt idx="2">
                  <c:v>2005</c:v>
                </c:pt>
              </c:strCache>
            </c:strRef>
          </c:cat>
          <c:val>
            <c:numRef>
              <c:f>Producta!$AM$6:$AM$9</c:f>
              <c:numCache>
                <c:formatCode>_ [$₹-439]* #,##0.00_ ;_ [$₹-439]* \-#,##0.00_ ;_ [$₹-439]* "-"??_ ;_ @_ </c:formatCode>
                <c:ptCount val="3"/>
                <c:pt idx="0">
                  <c:v>38205.519999999997</c:v>
                </c:pt>
                <c:pt idx="1">
                  <c:v>71788.420000000013</c:v>
                </c:pt>
              </c:numCache>
            </c:numRef>
          </c:val>
          <c:smooth val="0"/>
          <c:extLst>
            <c:ext xmlns:c16="http://schemas.microsoft.com/office/drawing/2014/chart" uri="{C3380CC4-5D6E-409C-BE32-E72D297353CC}">
              <c16:uniqueId val="{00000072-988C-4D6E-9B54-F366CDAA9177}"/>
            </c:ext>
          </c:extLst>
        </c:ser>
        <c:ser>
          <c:idx val="32"/>
          <c:order val="32"/>
          <c:tx>
            <c:strRef>
              <c:f>Producta!$AN$3:$AN$5</c:f>
              <c:strCache>
                <c:ptCount val="1"/>
                <c:pt idx="0">
                  <c:v>PA - Motorcycles</c:v>
                </c:pt>
              </c:strCache>
            </c:strRef>
          </c:tx>
          <c:spPr>
            <a:ln w="28575" cap="rnd">
              <a:solidFill>
                <a:schemeClr val="accent3">
                  <a:lumMod val="50000"/>
                </a:schemeClr>
              </a:solidFill>
              <a:round/>
            </a:ln>
            <a:effectLst/>
          </c:spPr>
          <c:marker>
            <c:symbol val="none"/>
          </c:marker>
          <c:cat>
            <c:strRef>
              <c:f>Producta!$A$6:$A$9</c:f>
              <c:strCache>
                <c:ptCount val="3"/>
                <c:pt idx="0">
                  <c:v>2003</c:v>
                </c:pt>
                <c:pt idx="1">
                  <c:v>2004</c:v>
                </c:pt>
                <c:pt idx="2">
                  <c:v>2005</c:v>
                </c:pt>
              </c:strCache>
            </c:strRef>
          </c:cat>
          <c:val>
            <c:numRef>
              <c:f>Producta!$AN$6:$AN$9</c:f>
              <c:numCache>
                <c:formatCode>_ [$₹-439]* #,##0.00_ ;_ [$₹-439]* \-#,##0.00_ ;_ [$₹-439]* "-"??_ ;_ @_ </c:formatCode>
                <c:ptCount val="3"/>
                <c:pt idx="1">
                  <c:v>53879.46</c:v>
                </c:pt>
              </c:numCache>
            </c:numRef>
          </c:val>
          <c:smooth val="0"/>
          <c:extLst>
            <c:ext xmlns:c16="http://schemas.microsoft.com/office/drawing/2014/chart" uri="{C3380CC4-5D6E-409C-BE32-E72D297353CC}">
              <c16:uniqueId val="{00000073-988C-4D6E-9B54-F366CDAA9177}"/>
            </c:ext>
          </c:extLst>
        </c:ser>
        <c:ser>
          <c:idx val="33"/>
          <c:order val="33"/>
          <c:tx>
            <c:strRef>
              <c:f>Producta!$AO$3:$AO$5</c:f>
              <c:strCache>
                <c:ptCount val="1"/>
                <c:pt idx="0">
                  <c:v>PA - Planes</c:v>
                </c:pt>
              </c:strCache>
            </c:strRef>
          </c:tx>
          <c:spPr>
            <a:ln w="28575" cap="rnd">
              <a:solidFill>
                <a:schemeClr val="accent4">
                  <a:lumMod val="50000"/>
                </a:schemeClr>
              </a:solidFill>
              <a:round/>
            </a:ln>
            <a:effectLst/>
          </c:spPr>
          <c:marker>
            <c:symbol val="none"/>
          </c:marker>
          <c:cat>
            <c:strRef>
              <c:f>Producta!$A$6:$A$9</c:f>
              <c:strCache>
                <c:ptCount val="3"/>
                <c:pt idx="0">
                  <c:v>2003</c:v>
                </c:pt>
                <c:pt idx="1">
                  <c:v>2004</c:v>
                </c:pt>
                <c:pt idx="2">
                  <c:v>2005</c:v>
                </c:pt>
              </c:strCache>
            </c:strRef>
          </c:cat>
          <c:val>
            <c:numRef>
              <c:f>Producta!$AO$6:$AO$9</c:f>
              <c:numCache>
                <c:formatCode>_ [$₹-439]* #,##0.00_ ;_ [$₹-439]* \-#,##0.00_ ;_ [$₹-439]* "-"??_ ;_ @_ </c:formatCode>
                <c:ptCount val="3"/>
                <c:pt idx="1">
                  <c:v>21322.82</c:v>
                </c:pt>
              </c:numCache>
            </c:numRef>
          </c:val>
          <c:smooth val="0"/>
          <c:extLst>
            <c:ext xmlns:c16="http://schemas.microsoft.com/office/drawing/2014/chart" uri="{C3380CC4-5D6E-409C-BE32-E72D297353CC}">
              <c16:uniqueId val="{00000074-988C-4D6E-9B54-F366CDAA9177}"/>
            </c:ext>
          </c:extLst>
        </c:ser>
        <c:ser>
          <c:idx val="34"/>
          <c:order val="34"/>
          <c:tx>
            <c:strRef>
              <c:f>Producta!$AP$3:$AP$5</c:f>
              <c:strCache>
                <c:ptCount val="1"/>
                <c:pt idx="0">
                  <c:v>PA - Ships</c:v>
                </c:pt>
              </c:strCache>
            </c:strRef>
          </c:tx>
          <c:spPr>
            <a:ln w="28575" cap="rnd">
              <a:solidFill>
                <a:schemeClr val="accent5">
                  <a:lumMod val="50000"/>
                </a:schemeClr>
              </a:solidFill>
              <a:round/>
            </a:ln>
            <a:effectLst/>
          </c:spPr>
          <c:marker>
            <c:symbol val="none"/>
          </c:marker>
          <c:cat>
            <c:strRef>
              <c:f>Producta!$A$6:$A$9</c:f>
              <c:strCache>
                <c:ptCount val="3"/>
                <c:pt idx="0">
                  <c:v>2003</c:v>
                </c:pt>
                <c:pt idx="1">
                  <c:v>2004</c:v>
                </c:pt>
                <c:pt idx="2">
                  <c:v>2005</c:v>
                </c:pt>
              </c:strCache>
            </c:strRef>
          </c:cat>
          <c:val>
            <c:numRef>
              <c:f>Producta!$AP$6:$AP$9</c:f>
              <c:numCache>
                <c:formatCode>_ [$₹-439]* #,##0.00_ ;_ [$₹-439]* \-#,##0.00_ ;_ [$₹-439]* "-"??_ ;_ @_ </c:formatCode>
                <c:ptCount val="3"/>
                <c:pt idx="1">
                  <c:v>5910.48</c:v>
                </c:pt>
              </c:numCache>
            </c:numRef>
          </c:val>
          <c:smooth val="0"/>
          <c:extLst>
            <c:ext xmlns:c16="http://schemas.microsoft.com/office/drawing/2014/chart" uri="{C3380CC4-5D6E-409C-BE32-E72D297353CC}">
              <c16:uniqueId val="{00000075-988C-4D6E-9B54-F366CDAA9177}"/>
            </c:ext>
          </c:extLst>
        </c:ser>
        <c:ser>
          <c:idx val="35"/>
          <c:order val="35"/>
          <c:tx>
            <c:strRef>
              <c:f>Producta!$AQ$3:$AQ$5</c:f>
              <c:strCache>
                <c:ptCount val="1"/>
                <c:pt idx="0">
                  <c:v>PA - Trains</c:v>
                </c:pt>
              </c:strCache>
            </c:strRef>
          </c:tx>
          <c:spPr>
            <a:ln w="28575" cap="rnd">
              <a:solidFill>
                <a:schemeClr val="accent6">
                  <a:lumMod val="50000"/>
                </a:schemeClr>
              </a:solidFill>
              <a:round/>
            </a:ln>
            <a:effectLst/>
          </c:spPr>
          <c:marker>
            <c:symbol val="none"/>
          </c:marker>
          <c:cat>
            <c:strRef>
              <c:f>Producta!$A$6:$A$9</c:f>
              <c:strCache>
                <c:ptCount val="3"/>
                <c:pt idx="0">
                  <c:v>2003</c:v>
                </c:pt>
                <c:pt idx="1">
                  <c:v>2004</c:v>
                </c:pt>
                <c:pt idx="2">
                  <c:v>2005</c:v>
                </c:pt>
              </c:strCache>
            </c:strRef>
          </c:cat>
          <c:val>
            <c:numRef>
              <c:f>Producta!$AQ$6:$AQ$9</c:f>
              <c:numCache>
                <c:formatCode>_ [$₹-439]* #,##0.00_ ;_ [$₹-439]* \-#,##0.00_ ;_ [$₹-439]* "-"??_ ;_ @_ </c:formatCode>
                <c:ptCount val="3"/>
                <c:pt idx="1">
                  <c:v>5351.6100000000006</c:v>
                </c:pt>
              </c:numCache>
            </c:numRef>
          </c:val>
          <c:smooth val="0"/>
          <c:extLst>
            <c:ext xmlns:c16="http://schemas.microsoft.com/office/drawing/2014/chart" uri="{C3380CC4-5D6E-409C-BE32-E72D297353CC}">
              <c16:uniqueId val="{00000076-988C-4D6E-9B54-F366CDAA9177}"/>
            </c:ext>
          </c:extLst>
        </c:ser>
        <c:ser>
          <c:idx val="36"/>
          <c:order val="36"/>
          <c:tx>
            <c:strRef>
              <c:f>Producta!$AR$3:$AR$5</c:f>
              <c:strCache>
                <c:ptCount val="1"/>
                <c:pt idx="0">
                  <c:v>PA - Trucks and Buses</c:v>
                </c:pt>
              </c:strCache>
            </c:strRef>
          </c:tx>
          <c:spPr>
            <a:ln w="28575" cap="rnd">
              <a:solidFill>
                <a:schemeClr val="accent1">
                  <a:lumMod val="70000"/>
                  <a:lumOff val="30000"/>
                </a:schemeClr>
              </a:solidFill>
              <a:round/>
            </a:ln>
            <a:effectLst/>
          </c:spPr>
          <c:marker>
            <c:symbol val="none"/>
          </c:marker>
          <c:cat>
            <c:strRef>
              <c:f>Producta!$A$6:$A$9</c:f>
              <c:strCache>
                <c:ptCount val="3"/>
                <c:pt idx="0">
                  <c:v>2003</c:v>
                </c:pt>
                <c:pt idx="1">
                  <c:v>2004</c:v>
                </c:pt>
                <c:pt idx="2">
                  <c:v>2005</c:v>
                </c:pt>
              </c:strCache>
            </c:strRef>
          </c:cat>
          <c:val>
            <c:numRef>
              <c:f>Producta!$AR$6:$AR$9</c:f>
              <c:numCache>
                <c:formatCode>_ [$₹-439]* #,##0.00_ ;_ [$₹-439]* \-#,##0.00_ ;_ [$₹-439]* "-"??_ ;_ @_ </c:formatCode>
                <c:ptCount val="3"/>
                <c:pt idx="0">
                  <c:v>13805.98</c:v>
                </c:pt>
                <c:pt idx="1">
                  <c:v>27800.520000000004</c:v>
                </c:pt>
              </c:numCache>
            </c:numRef>
          </c:val>
          <c:smooth val="0"/>
          <c:extLst>
            <c:ext xmlns:c16="http://schemas.microsoft.com/office/drawing/2014/chart" uri="{C3380CC4-5D6E-409C-BE32-E72D297353CC}">
              <c16:uniqueId val="{00000077-988C-4D6E-9B54-F366CDAA9177}"/>
            </c:ext>
          </c:extLst>
        </c:ser>
        <c:ser>
          <c:idx val="37"/>
          <c:order val="37"/>
          <c:tx>
            <c:strRef>
              <c:f>Producta!$AS$3:$AS$5</c:f>
              <c:strCache>
                <c:ptCount val="1"/>
                <c:pt idx="0">
                  <c:v>PA - Vintage Cars</c:v>
                </c:pt>
              </c:strCache>
            </c:strRef>
          </c:tx>
          <c:spPr>
            <a:ln w="28575" cap="rnd">
              <a:solidFill>
                <a:schemeClr val="accent2">
                  <a:lumMod val="70000"/>
                  <a:lumOff val="30000"/>
                </a:schemeClr>
              </a:solidFill>
              <a:round/>
            </a:ln>
            <a:effectLst/>
          </c:spPr>
          <c:marker>
            <c:symbol val="none"/>
          </c:marker>
          <c:cat>
            <c:strRef>
              <c:f>Producta!$A$6:$A$9</c:f>
              <c:strCache>
                <c:ptCount val="3"/>
                <c:pt idx="0">
                  <c:v>2003</c:v>
                </c:pt>
                <c:pt idx="1">
                  <c:v>2004</c:v>
                </c:pt>
                <c:pt idx="2">
                  <c:v>2005</c:v>
                </c:pt>
              </c:strCache>
            </c:strRef>
          </c:cat>
          <c:val>
            <c:numRef>
              <c:f>Producta!$AS$6:$AS$9</c:f>
              <c:numCache>
                <c:formatCode>_ [$₹-439]* #,##0.00_ ;_ [$₹-439]* \-#,##0.00_ ;_ [$₹-439]* "-"??_ ;_ @_ </c:formatCode>
                <c:ptCount val="3"/>
                <c:pt idx="0">
                  <c:v>15448.98</c:v>
                </c:pt>
                <c:pt idx="1">
                  <c:v>13646.68</c:v>
                </c:pt>
                <c:pt idx="2">
                  <c:v>6166.8</c:v>
                </c:pt>
              </c:numCache>
            </c:numRef>
          </c:val>
          <c:smooth val="0"/>
          <c:extLst>
            <c:ext xmlns:c16="http://schemas.microsoft.com/office/drawing/2014/chart" uri="{C3380CC4-5D6E-409C-BE32-E72D297353CC}">
              <c16:uniqueId val="{00000078-988C-4D6E-9B54-F366CDAA9177}"/>
            </c:ext>
          </c:extLst>
        </c:ser>
        <c:dLbls>
          <c:showLegendKey val="0"/>
          <c:showVal val="0"/>
          <c:showCatName val="0"/>
          <c:showSerName val="0"/>
          <c:showPercent val="0"/>
          <c:showBubbleSize val="0"/>
        </c:dLbls>
        <c:smooth val="0"/>
        <c:axId val="583133343"/>
        <c:axId val="1800482431"/>
      </c:lineChart>
      <c:catAx>
        <c:axId val="58313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0482431"/>
        <c:crosses val="autoZero"/>
        <c:auto val="1"/>
        <c:lblAlgn val="ctr"/>
        <c:lblOffset val="100"/>
        <c:noMultiLvlLbl val="0"/>
      </c:catAx>
      <c:valAx>
        <c:axId val="1800482431"/>
        <c:scaling>
          <c:orientation val="minMax"/>
        </c:scaling>
        <c:delete val="0"/>
        <c:axPos val="l"/>
        <c:majorGridlines>
          <c:spPr>
            <a:ln w="9525" cap="flat" cmpd="sng" algn="ctr">
              <a:solidFill>
                <a:schemeClr val="tx1">
                  <a:lumMod val="15000"/>
                  <a:lumOff val="85000"/>
                </a:schemeClr>
              </a:solidFill>
              <a:round/>
            </a:ln>
            <a:effectLst/>
          </c:spPr>
        </c:majorGridlines>
        <c:numFmt formatCode="_ [$₹-439]* #,##0.00_ ;_ [$₹-439]* \-#,##0.00_ ;_ [$₹-439]*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133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Beginners - Pivot Tables.xlsx]Sheet6!PivotTable6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By Country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s>
    <c:plotArea>
      <c:layout/>
      <c:pieChart>
        <c:varyColors val="1"/>
        <c:ser>
          <c:idx val="0"/>
          <c:order val="0"/>
          <c:tx>
            <c:strRef>
              <c:f>Sheet6!$B$3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15-4D90-A9FB-E344FED549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15-4D90-A9FB-E344FED549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015-4D90-A9FB-E344FED549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015-4D90-A9FB-E344FED549D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015-4D90-A9FB-E344FED549D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015-4D90-A9FB-E344FED549D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015-4D90-A9FB-E344FED549D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F015-4D90-A9FB-E344FED549D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F015-4D90-A9FB-E344FED549D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F015-4D90-A9FB-E344FED549D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F015-4D90-A9FB-E344FED549D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F015-4D90-A9FB-E344FED549D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F015-4D90-A9FB-E344FED549D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F015-4D90-A9FB-E344FED549D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F015-4D90-A9FB-E344FED549D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F015-4D90-A9FB-E344FED549D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F015-4D90-A9FB-E344FED549D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F015-4D90-A9FB-E344FED549D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F015-4D90-A9FB-E344FED549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Sheet6!$B$4:$B$23</c:f>
              <c:numCache>
                <c:formatCode>General</c:formatCode>
                <c:ptCount val="19"/>
                <c:pt idx="0">
                  <c:v>630623.10000000009</c:v>
                </c:pt>
                <c:pt idx="1">
                  <c:v>202062.53</c:v>
                </c:pt>
                <c:pt idx="2">
                  <c:v>108412.62</c:v>
                </c:pt>
                <c:pt idx="3">
                  <c:v>224078.55999999994</c:v>
                </c:pt>
                <c:pt idx="4">
                  <c:v>245637.15</c:v>
                </c:pt>
                <c:pt idx="5">
                  <c:v>329581.91000000009</c:v>
                </c:pt>
                <c:pt idx="6">
                  <c:v>1110916.5199999993</c:v>
                </c:pt>
                <c:pt idx="7">
                  <c:v>220472.08999999994</c:v>
                </c:pt>
                <c:pt idx="8">
                  <c:v>57756.43</c:v>
                </c:pt>
                <c:pt idx="9">
                  <c:v>374674.30999999976</c:v>
                </c:pt>
                <c:pt idx="10">
                  <c:v>188167.80999999997</c:v>
                </c:pt>
                <c:pt idx="11">
                  <c:v>307463.70000000013</c:v>
                </c:pt>
                <c:pt idx="12">
                  <c:v>94015.73</c:v>
                </c:pt>
                <c:pt idx="13">
                  <c:v>288488.41000000003</c:v>
                </c:pt>
                <c:pt idx="14">
                  <c:v>1215686.9200000009</c:v>
                </c:pt>
                <c:pt idx="15">
                  <c:v>210014.21</c:v>
                </c:pt>
                <c:pt idx="16">
                  <c:v>117713.55999999998</c:v>
                </c:pt>
                <c:pt idx="17">
                  <c:v>478880.46000000008</c:v>
                </c:pt>
                <c:pt idx="18">
                  <c:v>3627982.83</c:v>
                </c:pt>
              </c:numCache>
            </c:numRef>
          </c:val>
          <c:extLst>
            <c:ext xmlns:c16="http://schemas.microsoft.com/office/drawing/2014/chart" uri="{C3380CC4-5D6E-409C-BE32-E72D297353CC}">
              <c16:uniqueId val="{00000026-F015-4D90-A9FB-E344FED549D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Beginners - Pivot Tables.xlsx]Sheet7!PivotTable7</c:name>
    <c:fmtId val="8"/>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Sheet7!$B$3:$B$4</c:f>
              <c:strCache>
                <c:ptCount val="1"/>
                <c:pt idx="0">
                  <c:v>2003</c:v>
                </c:pt>
              </c:strCache>
            </c:strRef>
          </c:tx>
          <c:spPr>
            <a:ln w="28575" cap="rnd">
              <a:solidFill>
                <a:schemeClr val="accent1"/>
              </a:solidFill>
              <a:round/>
            </a:ln>
            <a:effectLst/>
          </c:spPr>
          <c:marker>
            <c:symbol val="none"/>
          </c:marker>
          <c:cat>
            <c:strRef>
              <c:f>Sheet7!$A$5:$A$17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Sheet7!$B$5:$B$17</c:f>
              <c:numCache>
                <c:formatCode>[$₹-4009]\ #,##0.00</c:formatCode>
                <c:ptCount val="12"/>
                <c:pt idx="0">
                  <c:v>129753.60000000001</c:v>
                </c:pt>
                <c:pt idx="1">
                  <c:v>140836.19000000003</c:v>
                </c:pt>
                <c:pt idx="2">
                  <c:v>174504.9</c:v>
                </c:pt>
                <c:pt idx="3">
                  <c:v>201609.55000000002</c:v>
                </c:pt>
                <c:pt idx="4">
                  <c:v>192673.11</c:v>
                </c:pt>
                <c:pt idx="5">
                  <c:v>168082.55999999997</c:v>
                </c:pt>
                <c:pt idx="6">
                  <c:v>187731.87999999998</c:v>
                </c:pt>
                <c:pt idx="7">
                  <c:v>197809.3</c:v>
                </c:pt>
                <c:pt idx="8">
                  <c:v>263973.36</c:v>
                </c:pt>
                <c:pt idx="9">
                  <c:v>568290.97</c:v>
                </c:pt>
                <c:pt idx="10">
                  <c:v>1029837.6600000001</c:v>
                </c:pt>
                <c:pt idx="11">
                  <c:v>261876.46000000005</c:v>
                </c:pt>
              </c:numCache>
            </c:numRef>
          </c:val>
          <c:smooth val="0"/>
          <c:extLst>
            <c:ext xmlns:c16="http://schemas.microsoft.com/office/drawing/2014/chart" uri="{C3380CC4-5D6E-409C-BE32-E72D297353CC}">
              <c16:uniqueId val="{00000000-C397-4F13-A484-0332B12B9931}"/>
            </c:ext>
          </c:extLst>
        </c:ser>
        <c:ser>
          <c:idx val="1"/>
          <c:order val="1"/>
          <c:tx>
            <c:strRef>
              <c:f>Sheet7!$C$3:$C$4</c:f>
              <c:strCache>
                <c:ptCount val="1"/>
                <c:pt idx="0">
                  <c:v>2004</c:v>
                </c:pt>
              </c:strCache>
            </c:strRef>
          </c:tx>
          <c:spPr>
            <a:ln w="28575" cap="rnd">
              <a:solidFill>
                <a:schemeClr val="accent2"/>
              </a:solidFill>
              <a:round/>
            </a:ln>
            <a:effectLst/>
          </c:spPr>
          <c:marker>
            <c:symbol val="none"/>
          </c:marker>
          <c:cat>
            <c:strRef>
              <c:f>Sheet7!$A$5:$A$17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Sheet7!$C$5:$C$17</c:f>
              <c:numCache>
                <c:formatCode>[$₹-4009]\ #,##0.00</c:formatCode>
                <c:ptCount val="12"/>
                <c:pt idx="0">
                  <c:v>316577.4200000001</c:v>
                </c:pt>
                <c:pt idx="1">
                  <c:v>311419.52999999991</c:v>
                </c:pt>
                <c:pt idx="2">
                  <c:v>205733.72999999992</c:v>
                </c:pt>
                <c:pt idx="3">
                  <c:v>206148.12000000008</c:v>
                </c:pt>
                <c:pt idx="4">
                  <c:v>273438.39000000007</c:v>
                </c:pt>
                <c:pt idx="5">
                  <c:v>286674.21999999997</c:v>
                </c:pt>
                <c:pt idx="6">
                  <c:v>327144.08999999979</c:v>
                </c:pt>
                <c:pt idx="7">
                  <c:v>461501.27000000008</c:v>
                </c:pt>
                <c:pt idx="8">
                  <c:v>320750.91000000003</c:v>
                </c:pt>
                <c:pt idx="9">
                  <c:v>552924.25</c:v>
                </c:pt>
                <c:pt idx="10">
                  <c:v>1089048.0100000005</c:v>
                </c:pt>
                <c:pt idx="11">
                  <c:v>372802.65999999992</c:v>
                </c:pt>
              </c:numCache>
            </c:numRef>
          </c:val>
          <c:smooth val="0"/>
          <c:extLst>
            <c:ext xmlns:c16="http://schemas.microsoft.com/office/drawing/2014/chart" uri="{C3380CC4-5D6E-409C-BE32-E72D297353CC}">
              <c16:uniqueId val="{00000001-C397-4F13-A484-0332B12B9931}"/>
            </c:ext>
          </c:extLst>
        </c:ser>
        <c:ser>
          <c:idx val="2"/>
          <c:order val="2"/>
          <c:tx>
            <c:strRef>
              <c:f>Sheet7!$D$3:$D$4</c:f>
              <c:strCache>
                <c:ptCount val="1"/>
                <c:pt idx="0">
                  <c:v>2005</c:v>
                </c:pt>
              </c:strCache>
            </c:strRef>
          </c:tx>
          <c:spPr>
            <a:ln w="28575" cap="rnd">
              <a:solidFill>
                <a:schemeClr val="accent3"/>
              </a:solidFill>
              <a:round/>
            </a:ln>
            <a:effectLst/>
          </c:spPr>
          <c:marker>
            <c:symbol val="none"/>
          </c:marker>
          <c:cat>
            <c:strRef>
              <c:f>Sheet7!$A$5:$A$17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Sheet7!$D$5:$D$17</c:f>
              <c:numCache>
                <c:formatCode>[$₹-4009]\ #,##0.00</c:formatCode>
                <c:ptCount val="12"/>
                <c:pt idx="0">
                  <c:v>339543.42</c:v>
                </c:pt>
                <c:pt idx="1">
                  <c:v>358186.18000000005</c:v>
                </c:pt>
                <c:pt idx="2">
                  <c:v>374262.75999999989</c:v>
                </c:pt>
                <c:pt idx="3">
                  <c:v>261633.29000000007</c:v>
                </c:pt>
                <c:pt idx="4">
                  <c:v>457861.05999999965</c:v>
                </c:pt>
              </c:numCache>
            </c:numRef>
          </c:val>
          <c:smooth val="0"/>
          <c:extLst>
            <c:ext xmlns:c16="http://schemas.microsoft.com/office/drawing/2014/chart" uri="{C3380CC4-5D6E-409C-BE32-E72D297353CC}">
              <c16:uniqueId val="{00000002-C397-4F13-A484-0332B12B9931}"/>
            </c:ext>
          </c:extLst>
        </c:ser>
        <c:dLbls>
          <c:showLegendKey val="0"/>
          <c:showVal val="0"/>
          <c:showCatName val="0"/>
          <c:showSerName val="0"/>
          <c:showPercent val="0"/>
          <c:showBubbleSize val="0"/>
        </c:dLbls>
        <c:smooth val="0"/>
        <c:axId val="583693711"/>
        <c:axId val="598615583"/>
      </c:lineChart>
      <c:catAx>
        <c:axId val="58369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615583"/>
        <c:crosses val="autoZero"/>
        <c:auto val="1"/>
        <c:lblAlgn val="ctr"/>
        <c:lblOffset val="100"/>
        <c:noMultiLvlLbl val="0"/>
      </c:catAx>
      <c:valAx>
        <c:axId val="598615583"/>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693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xdr:col>
      <xdr:colOff>0</xdr:colOff>
      <xdr:row>16</xdr:row>
      <xdr:rowOff>161925</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B1F4F8DF-A56F-DC78-ED54-1EFE6F2A196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571500"/>
              <a:ext cx="1257300" cy="2638425"/>
            </a:xfrm>
            <a:prstGeom prst="rect">
              <a:avLst/>
            </a:prstGeom>
            <a:solidFill>
              <a:prstClr val="white"/>
            </a:solidFill>
            <a:ln w="1">
              <a:solidFill>
                <a:prstClr val="green"/>
              </a:solidFill>
            </a:ln>
          </xdr:spPr>
          <xdr:txBody>
            <a:bodyPr vertOverflow="clip" horzOverflow="clip"/>
            <a:lstStyle/>
            <a:p>
              <a:endParaRPr sz="1100"/>
            </a:p>
          </xdr:txBody>
        </xdr:sp>
      </mc:Fallback>
    </mc:AlternateContent>
    <xdr:clientData/>
  </xdr:twoCellAnchor>
  <xdr:twoCellAnchor>
    <xdr:from>
      <xdr:col>1</xdr:col>
      <xdr:colOff>472440</xdr:colOff>
      <xdr:row>11</xdr:row>
      <xdr:rowOff>38100</xdr:rowOff>
    </xdr:from>
    <xdr:to>
      <xdr:col>4</xdr:col>
      <xdr:colOff>304800</xdr:colOff>
      <xdr:row>24</xdr:row>
      <xdr:rowOff>49530</xdr:rowOff>
    </xdr:to>
    <xdr:graphicFrame macro="">
      <xdr:nvGraphicFramePr>
        <xdr:cNvPr id="5" name="Chart 4">
          <a:extLst>
            <a:ext uri="{FF2B5EF4-FFF2-40B4-BE49-F238E27FC236}">
              <a16:creationId xmlns:a16="http://schemas.microsoft.com/office/drawing/2014/main" id="{51580FEE-A014-C68B-9990-84991B130B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133350</xdr:rowOff>
    </xdr:from>
    <xdr:to>
      <xdr:col>7</xdr:col>
      <xdr:colOff>563880</xdr:colOff>
      <xdr:row>41</xdr:row>
      <xdr:rowOff>76200</xdr:rowOff>
    </xdr:to>
    <xdr:graphicFrame macro="">
      <xdr:nvGraphicFramePr>
        <xdr:cNvPr id="3" name="Chart 2">
          <a:extLst>
            <a:ext uri="{FF2B5EF4-FFF2-40B4-BE49-F238E27FC236}">
              <a16:creationId xmlns:a16="http://schemas.microsoft.com/office/drawing/2014/main" id="{951A8F2A-ECB0-9A5E-1334-04201FC95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22861</xdr:rowOff>
    </xdr:from>
    <xdr:to>
      <xdr:col>2</xdr:col>
      <xdr:colOff>7620</xdr:colOff>
      <xdr:row>11</xdr:row>
      <xdr:rowOff>175261</xdr:rowOff>
    </xdr:to>
    <mc:AlternateContent xmlns:mc="http://schemas.openxmlformats.org/markup-compatibility/2006">
      <mc:Choice xmlns:a14="http://schemas.microsoft.com/office/drawing/2010/main" Requires="a14">
        <xdr:graphicFrame macro="">
          <xdr:nvGraphicFramePr>
            <xdr:cNvPr id="2" name="Territory">
              <a:extLst>
                <a:ext uri="{FF2B5EF4-FFF2-40B4-BE49-F238E27FC236}">
                  <a16:creationId xmlns:a16="http://schemas.microsoft.com/office/drawing/2014/main" id="{B0692AFE-D2FC-E155-E902-E1EA46C82508}"/>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0" y="205741"/>
              <a:ext cx="122682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3</xdr:row>
      <xdr:rowOff>0</xdr:rowOff>
    </xdr:from>
    <xdr:to>
      <xdr:col>11</xdr:col>
      <xdr:colOff>586740</xdr:colOff>
      <xdr:row>21</xdr:row>
      <xdr:rowOff>22860</xdr:rowOff>
    </xdr:to>
    <xdr:graphicFrame macro="">
      <xdr:nvGraphicFramePr>
        <xdr:cNvPr id="3" name="Chart 2">
          <a:extLst>
            <a:ext uri="{FF2B5EF4-FFF2-40B4-BE49-F238E27FC236}">
              <a16:creationId xmlns:a16="http://schemas.microsoft.com/office/drawing/2014/main" id="{6AAC0FAB-D242-4922-9C95-0B35F92E9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99060</xdr:rowOff>
    </xdr:from>
    <xdr:to>
      <xdr:col>12</xdr:col>
      <xdr:colOff>0</xdr:colOff>
      <xdr:row>36</xdr:row>
      <xdr:rowOff>30480</xdr:rowOff>
    </xdr:to>
    <xdr:graphicFrame macro="">
      <xdr:nvGraphicFramePr>
        <xdr:cNvPr id="5" name="Chart 4">
          <a:extLst>
            <a:ext uri="{FF2B5EF4-FFF2-40B4-BE49-F238E27FC236}">
              <a16:creationId xmlns:a16="http://schemas.microsoft.com/office/drawing/2014/main" id="{18D9EF48-FA57-4B75-AB0B-99B9776161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vindra Kumar" refreshedDate="45188.972590972226" createdVersion="8" refreshedVersion="8" minRefreshableVersion="3" recordCount="2823" xr:uid="{5CA7A280-1B93-4506-B243-0685C6136284}">
  <cacheSource type="worksheet">
    <worksheetSource name="Table1"/>
  </cacheSource>
  <cacheFields count="18">
    <cacheField name="Date" numFmtId="15">
      <sharedItems containsSemiMixedTypes="0" containsNonDate="0" containsDate="1" containsString="0" minDate="2003-01-06T00:00:00" maxDate="2005-06-01T00:00:00" count="252">
        <d v="2003-02-24T00:00:00"/>
        <d v="2003-05-07T00:00:00"/>
        <d v="2003-07-01T00:00:00"/>
        <d v="2003-08-25T00:00:00"/>
        <d v="2003-10-10T00:00:00"/>
        <d v="2003-10-28T00:00:00"/>
        <d v="2003-11-11T00:00:00"/>
        <d v="2003-11-18T00:00:00"/>
        <d v="2003-12-01T00:00:00"/>
        <d v="2004-01-15T00:00:00"/>
        <d v="2004-02-20T00:00:00"/>
        <d v="2004-04-05T00:00:00"/>
        <d v="2004-05-18T00:00:00"/>
        <d v="2004-06-28T00:00:00"/>
        <d v="2004-07-23T00:00:00"/>
        <d v="2004-08-27T00:00:00"/>
        <d v="2004-09-30T00:00:00"/>
        <d v="2004-10-15T00:00:00"/>
        <d v="2004-11-02T00:00:00"/>
        <d v="2004-11-15T00:00:00"/>
        <d v="2004-11-24T00:00:00"/>
        <d v="2004-12-17T00:00:00"/>
        <d v="2005-02-03T00:00:00"/>
        <d v="2005-03-03T00:00:00"/>
        <d v="2005-04-08T00:00:00"/>
        <d v="2005-05-13T00:00:00"/>
        <d v="2003-01-29T00:00:00"/>
        <d v="2003-03-24T00:00:00"/>
        <d v="2003-05-28T00:00:00"/>
        <d v="2003-07-24T00:00:00"/>
        <d v="2003-09-19T00:00:00"/>
        <d v="2003-10-20T00:00:00"/>
        <d v="2003-11-06T00:00:00"/>
        <d v="2003-11-13T00:00:00"/>
        <d v="2003-11-25T00:00:00"/>
        <d v="2003-12-05T00:00:00"/>
        <d v="2004-01-29T00:00:00"/>
        <d v="2004-03-10T00:00:00"/>
        <d v="2004-05-04T00:00:00"/>
        <d v="2004-06-15T00:00:00"/>
        <d v="2004-07-19T00:00:00"/>
        <d v="2004-08-17T00:00:00"/>
        <d v="2004-09-08T00:00:00"/>
        <d v="2004-10-11T00:00:00"/>
        <d v="2004-10-21T00:00:00"/>
        <d v="2004-11-04T00:00:00"/>
        <d v="2004-11-18T00:00:00"/>
        <d v="2004-11-29T00:00:00"/>
        <d v="2004-12-10T00:00:00"/>
        <d v="2005-01-20T00:00:00"/>
        <d v="2005-02-17T00:00:00"/>
        <d v="2005-03-09T00:00:00"/>
        <d v="2005-05-01T00:00:00"/>
        <d v="2005-05-31T00:00:00"/>
        <d v="2003-04-29T00:00:00"/>
        <d v="2004-01-12T00:00:00"/>
        <d v="2004-04-03T00:00:00"/>
        <d v="2004-09-27T00:00:00"/>
        <d v="2004-11-23T00:00:00"/>
        <d v="2005-02-02T00:00:00"/>
        <d v="2005-04-07T00:00:00"/>
        <d v="2005-01-05T00:00:00"/>
        <d v="2003-02-11T00:00:00"/>
        <d v="2003-04-28T00:00:00"/>
        <d v="2003-06-12T00:00:00"/>
        <d v="2003-08-10T00:00:00"/>
        <d v="2003-10-06T00:00:00"/>
        <d v="2003-10-23T00:00:00"/>
        <d v="2003-11-08T00:00:00"/>
        <d v="2003-11-14T00:00:00"/>
        <d v="2003-11-26T00:00:00"/>
        <d v="2004-01-09T00:00:00"/>
        <d v="2004-02-19T00:00:00"/>
        <d v="2004-05-07T00:00:00"/>
        <d v="2004-06-17T00:00:00"/>
        <d v="2004-07-21T00:00:00"/>
        <d v="2004-08-20T00:00:00"/>
        <d v="2004-09-10T00:00:00"/>
        <d v="2004-10-14T00:00:00"/>
        <d v="2004-11-01T00:00:00"/>
        <d v="2004-11-05T00:00:00"/>
        <d v="2004-11-21T00:00:00"/>
        <d v="2004-12-02T00:00:00"/>
        <d v="2004-12-15T00:00:00"/>
        <d v="2005-01-31T00:00:00"/>
        <d v="2005-02-23T00:00:00"/>
        <d v="2005-03-17T00:00:00"/>
        <d v="2005-04-01T00:00:00"/>
        <d v="2005-05-06T00:00:00"/>
        <d v="2003-04-01T00:00:00"/>
        <d v="2003-10-21T00:00:00"/>
        <d v="2003-12-09T00:00:00"/>
        <d v="2004-02-04T00:00:00"/>
        <d v="2004-03-11T00:00:00"/>
        <d v="2004-08-19T00:00:00"/>
        <d v="2004-10-13T00:00:00"/>
        <d v="2004-10-22T00:00:00"/>
        <d v="2004-11-19T00:00:00"/>
        <d v="2003-03-03T00:00:00"/>
        <d v="2003-05-08T00:00:00"/>
        <d v="2003-07-02T00:00:00"/>
        <d v="2003-09-05T00:00:00"/>
        <d v="2003-11-04T00:00:00"/>
        <d v="2003-11-12T00:00:00"/>
        <d v="2003-11-20T00:00:00"/>
        <d v="2003-12-02T00:00:00"/>
        <d v="2004-02-22T00:00:00"/>
        <d v="2004-04-09T00:00:00"/>
        <d v="2004-06-01T00:00:00"/>
        <d v="2004-07-06T00:00:00"/>
        <d v="2004-08-02T00:00:00"/>
        <d v="2004-08-30T00:00:00"/>
        <d v="2003-10-04T00:00:00"/>
        <d v="2004-10-16T00:00:00"/>
        <d v="2004-11-03T00:00:00"/>
        <d v="2005-01-06T00:00:00"/>
        <d v="2005-05-17T00:00:00"/>
        <d v="2003-04-16T00:00:00"/>
        <d v="2003-06-03T00:00:00"/>
        <d v="2003-08-08T00:00:00"/>
        <d v="2003-09-28T00:00:00"/>
        <d v="2003-10-22T00:00:00"/>
        <d v="2004-01-02T00:00:00"/>
        <d v="2004-02-12T00:00:00"/>
        <d v="2004-03-19T00:00:00"/>
        <d v="2004-05-05T00:00:00"/>
        <d v="2004-07-20T00:00:00"/>
        <d v="2004-09-09T00:00:00"/>
        <d v="2004-11-20T00:00:00"/>
        <d v="2005-01-23T00:00:00"/>
        <d v="2005-05-05T00:00:00"/>
        <d v="2003-03-26T00:00:00"/>
        <d v="2004-02-02T00:00:00"/>
        <d v="2004-02-21T00:00:00"/>
        <d v="2003-01-31T00:00:00"/>
        <d v="2004-03-15T00:00:00"/>
        <d v="2005-01-26T00:00:00"/>
        <d v="2003-10-11T00:00:00"/>
        <d v="2004-01-16T00:00:00"/>
        <d v="2005-02-08T00:00:00"/>
        <d v="2004-12-01T00:00:00"/>
        <d v="2005-03-23T00:00:00"/>
        <d v="2005-02-09T00:00:00"/>
        <d v="2003-04-04T00:00:00"/>
        <d v="2003-08-01T00:00:00"/>
        <d v="2003-09-21T00:00:00"/>
        <d v="2004-02-10T00:00:00"/>
        <d v="2005-05-03T00:00:00"/>
        <d v="2004-04-12T00:00:00"/>
        <d v="2004-08-04T00:00:00"/>
        <d v="2005-04-14T00:00:00"/>
        <d v="2003-03-10T00:00:00"/>
        <d v="2003-07-04T00:00:00"/>
        <d v="2003-09-11T00:00:00"/>
        <d v="2003-10-17T00:00:00"/>
        <d v="2003-11-05T00:00:00"/>
        <d v="2004-04-13T00:00:00"/>
        <d v="2004-08-06T00:00:00"/>
        <d v="2003-10-05T00:00:00"/>
        <d v="2004-11-17T00:00:00"/>
        <d v="2004-12-09T00:00:00"/>
        <d v="2005-01-07T00:00:00"/>
        <d v="2005-03-04T00:00:00"/>
        <d v="2005-04-15T00:00:00"/>
        <d v="2003-01-10T00:00:00"/>
        <d v="2003-03-25T00:00:00"/>
        <d v="2003-05-21T00:00:00"/>
        <d v="2003-07-16T00:00:00"/>
        <d v="2003-09-12T00:00:00"/>
        <d v="2003-10-18T00:00:00"/>
        <d v="2003-11-21T00:00:00"/>
        <d v="2003-12-03T00:00:00"/>
        <d v="2004-03-02T00:00:00"/>
        <d v="2004-04-29T00:00:00"/>
        <d v="2004-06-08T00:00:00"/>
        <d v="2004-09-03T00:00:00"/>
        <d v="2005-02-16T00:00:00"/>
        <d v="2005-05-30T00:00:00"/>
        <d v="2003-03-18T00:00:00"/>
        <d v="2003-05-20T00:00:00"/>
        <d v="2003-07-10T00:00:00"/>
        <d v="2004-02-26T00:00:00"/>
        <d v="2004-09-01T00:00:00"/>
        <d v="2005-01-12T00:00:00"/>
        <d v="2005-02-10T00:00:00"/>
        <d v="2005-04-22T00:00:00"/>
        <d v="2003-02-17T00:00:00"/>
        <d v="2003-06-16T00:00:00"/>
        <d v="2003-11-27T00:00:00"/>
        <d v="2004-05-11T00:00:00"/>
        <d v="2004-06-24T00:00:00"/>
        <d v="2004-08-21T00:00:00"/>
        <d v="2004-09-15T00:00:00"/>
        <d v="2004-11-10T00:00:00"/>
        <d v="2004-11-22T00:00:00"/>
        <d v="2004-12-03T00:00:00"/>
        <d v="2005-03-01T00:00:00"/>
        <d v="2005-03-30T00:00:00"/>
        <d v="2005-05-10T00:00:00"/>
        <d v="2003-01-06T00:00:00"/>
        <d v="2004-01-26T00:00:00"/>
        <d v="2004-11-25T00:00:00"/>
        <d v="2005-05-29T00:00:00"/>
        <d v="2005-01-10T00:00:00"/>
        <d v="2004-10-06T00:00:00"/>
        <d v="2005-02-22T00:00:00"/>
        <d v="2003-01-09T00:00:00"/>
        <d v="2004-04-26T00:00:00"/>
        <d v="2005-04-23T00:00:00"/>
        <d v="2003-06-27T00:00:00"/>
        <d v="2004-04-02T00:00:00"/>
        <d v="2004-09-16T00:00:00"/>
        <d v="2004-12-04T00:00:00"/>
        <d v="2005-04-03T00:00:00"/>
        <d v="2004-06-04T00:00:00"/>
        <d v="2004-06-14T00:00:00"/>
        <d v="2004-07-16T00:00:00"/>
        <d v="2005-03-10T00:00:00"/>
        <d v="2003-06-06T00:00:00"/>
        <d v="2003-11-07T00:00:00"/>
        <d v="2004-02-18T00:00:00"/>
        <d v="2004-03-20T00:00:00"/>
        <d v="2005-03-15T00:00:00"/>
        <d v="2004-11-09T00:00:00"/>
        <d v="2004-05-26T00:00:00"/>
        <d v="2004-07-02T00:00:00"/>
        <d v="2004-09-07T00:00:00"/>
        <d v="2004-11-16T00:00:00"/>
        <d v="2004-12-07T00:00:00"/>
        <d v="2003-09-03T00:00:00"/>
        <d v="2004-06-30T00:00:00"/>
        <d v="2004-08-28T00:00:00"/>
        <d v="2004-05-08T00:00:00"/>
        <d v="2004-11-12T00:00:00"/>
        <d v="2005-05-09T00:00:00"/>
        <d v="2003-09-25T00:00:00"/>
        <d v="2004-01-22T00:00:00"/>
        <d v="2004-10-29T00:00:00"/>
        <d v="2004-07-07T00:00:00"/>
        <d v="2004-08-09T00:00:00"/>
        <d v="2003-11-19T00:00:00"/>
        <d v="2005-01-19T00:00:00"/>
        <d v="2003-10-02T00:00:00"/>
        <d v="2004-03-29T00:00:00"/>
        <d v="2005-02-28T00:00:00"/>
        <d v="2004-04-20T00:00:00"/>
        <d v="2005-03-02T00:00:00"/>
        <d v="2003-04-11T00:00:00"/>
        <d v="2003-08-13T00:00:00"/>
        <d v="2003-10-08T00:00:00"/>
        <d v="2005-03-28T00:00:00"/>
        <d v="2003-04-21T00:00:00"/>
      </sharedItems>
      <fieldGroup par="17"/>
    </cacheField>
    <cacheField name="Order #" numFmtId="0">
      <sharedItems containsSemiMixedTypes="0" containsString="0" containsNumber="1" containsInteger="1" minValue="10100" maxValue="10425"/>
    </cacheField>
    <cacheField name="Line #" numFmtId="0">
      <sharedItems containsSemiMixedTypes="0" containsString="0" containsNumber="1" containsInteger="1" minValue="1" maxValue="18"/>
    </cacheField>
    <cacheField name="Prod 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Qty" numFmtId="0">
      <sharedItems containsSemiMixedTypes="0" containsString="0" containsNumber="1" containsInteger="1" minValue="6" maxValue="97"/>
    </cacheField>
    <cacheField name="$ Ea." numFmtId="8">
      <sharedItems containsSemiMixedTypes="0" containsString="0" containsNumber="1" minValue="26.88" maxValue="100"/>
    </cacheField>
    <cacheField name="$ Total" numFmtId="8">
      <sharedItems containsSemiMixedTypes="0" containsString="0" containsNumber="1" minValue="482.13" maxValue="14082.8"/>
    </cacheField>
    <cacheField name="Category" numFmtId="0">
      <sharedItems count="7">
        <s v="Motorcycles"/>
        <s v="Classic Cars"/>
        <s v="Trucks and Buses"/>
        <s v="Vintage Cars"/>
        <s v="Planes"/>
        <s v="Ships"/>
        <s v="Trains"/>
      </sharedItems>
    </cacheField>
    <cacheField name="Sales Agent" numFmtId="0">
      <sharedItems containsBlank="1"/>
    </cacheField>
    <cacheField name="Customer" numFmtId="0">
      <sharedItems/>
    </cacheField>
    <cacheField name="Status" numFmtId="0">
      <sharedItems/>
    </cacheField>
    <cacheField name="City" numFmtId="0">
      <sharedItems/>
    </cacheField>
    <cacheField name="State" numFmtId="0">
      <sharedItems containsBlank="1" count="17">
        <s v="NY"/>
        <m/>
        <s v="CA"/>
        <s v="Victoria"/>
        <s v="NJ"/>
        <s v="CT"/>
        <s v="MA"/>
        <s v="PA"/>
        <s v="NSW"/>
        <s v="Queensland"/>
        <s v="BC"/>
        <s v="Tokyo"/>
        <s v="NH"/>
        <s v="Quebec"/>
        <s v="Osaka"/>
        <s v="Isle of Wight"/>
        <s v="NV"/>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Territory" numFmtId="0">
      <sharedItems count="4">
        <s v="NA"/>
        <s v="EMEA"/>
        <s v="APAC"/>
        <s v="Japan"/>
      </sharedItems>
    </cacheField>
    <cacheField name="Months (Date)" numFmtId="0" databaseField="0">
      <fieldGroup base="0">
        <rangePr groupBy="months" startDate="2003-01-06T00:00:00" endDate="2005-06-01T00:00:00"/>
        <groupItems count="14">
          <s v="&lt;1/6/2003"/>
          <s v="Jan"/>
          <s v="Feb"/>
          <s v="Mar"/>
          <s v="Apr"/>
          <s v="May"/>
          <s v="Jun"/>
          <s v="Jul"/>
          <s v="Aug"/>
          <s v="Sep"/>
          <s v="Oct"/>
          <s v="Nov"/>
          <s v="Dec"/>
          <s v="&gt;6/1/2005"/>
        </groupItems>
      </fieldGroup>
    </cacheField>
    <cacheField name="Quarters (Date)" numFmtId="0" databaseField="0">
      <fieldGroup base="0">
        <rangePr groupBy="quarters" startDate="2003-01-06T00:00:00" endDate="2005-06-01T00:00:00"/>
        <groupItems count="6">
          <s v="&lt;1/6/2003"/>
          <s v="Qtr1"/>
          <s v="Qtr2"/>
          <s v="Qtr3"/>
          <s v="Qtr4"/>
          <s v="&gt;6/1/2005"/>
        </groupItems>
      </fieldGroup>
    </cacheField>
    <cacheField name="Years (Date)" numFmtId="0" databaseField="0">
      <fieldGroup base="0">
        <rangePr groupBy="years" startDate="2003-01-06T00:00:00" endDate="2005-06-01T00:00:00"/>
        <groupItems count="5">
          <s v="&lt;1/6/2003"/>
          <s v="2003"/>
          <s v="2004"/>
          <s v="2005"/>
          <s v="&gt;6/1/2005"/>
        </groupItems>
      </fieldGroup>
    </cacheField>
  </cacheFields>
  <extLst>
    <ext xmlns:x14="http://schemas.microsoft.com/office/spreadsheetml/2009/9/main" uri="{725AE2AE-9491-48be-B2B4-4EB974FC3084}">
      <x14:pivotCacheDefinition pivotCacheId="1744822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10107"/>
    <n v="2"/>
    <x v="0"/>
    <n v="30"/>
    <n v="95.7"/>
    <n v="2871"/>
    <x v="0"/>
    <s v="David"/>
    <s v="Land of Toys Inc."/>
    <s v="Shipped"/>
    <s v="NYC"/>
    <x v="0"/>
    <x v="0"/>
    <x v="0"/>
  </r>
  <r>
    <x v="1"/>
    <n v="10121"/>
    <n v="5"/>
    <x v="0"/>
    <n v="34"/>
    <n v="81.349999999999994"/>
    <n v="2765.9"/>
    <x v="0"/>
    <s v="David"/>
    <s v="Reims Collectables"/>
    <s v="Shipped"/>
    <s v="Reims"/>
    <x v="1"/>
    <x v="1"/>
    <x v="1"/>
  </r>
  <r>
    <x v="2"/>
    <n v="10134"/>
    <n v="2"/>
    <x v="0"/>
    <n v="41"/>
    <n v="94.74"/>
    <n v="3884.34"/>
    <x v="0"/>
    <s v="David"/>
    <s v="Lyon Souveniers"/>
    <s v="Shipped"/>
    <s v="Paris"/>
    <x v="1"/>
    <x v="1"/>
    <x v="1"/>
  </r>
  <r>
    <x v="3"/>
    <n v="10145"/>
    <n v="6"/>
    <x v="0"/>
    <n v="45"/>
    <n v="83.26"/>
    <n v="3746.7"/>
    <x v="0"/>
    <s v="David"/>
    <s v="Toys4GrownUps.com"/>
    <s v="Shipped"/>
    <s v="Pasadena"/>
    <x v="2"/>
    <x v="0"/>
    <x v="0"/>
  </r>
  <r>
    <x v="4"/>
    <n v="10159"/>
    <n v="14"/>
    <x v="0"/>
    <n v="49"/>
    <n v="100"/>
    <n v="5205.2700000000004"/>
    <x v="0"/>
    <s v="David"/>
    <s v="Corporate Gift Ideas Co."/>
    <s v="Shipped"/>
    <s v="San Francisco"/>
    <x v="2"/>
    <x v="0"/>
    <x v="0"/>
  </r>
  <r>
    <x v="5"/>
    <n v="10168"/>
    <n v="1"/>
    <x v="0"/>
    <n v="36"/>
    <n v="96.66"/>
    <n v="3479.76"/>
    <x v="0"/>
    <s v="David"/>
    <s v="Technics Stores Inc."/>
    <s v="Shipped"/>
    <s v="Burlingame"/>
    <x v="2"/>
    <x v="0"/>
    <x v="0"/>
  </r>
  <r>
    <x v="6"/>
    <n v="10180"/>
    <n v="9"/>
    <x v="0"/>
    <n v="29"/>
    <n v="86.13"/>
    <n v="2497.77"/>
    <x v="0"/>
    <s v="David"/>
    <s v="Daedalus Designs Imports"/>
    <s v="Shipped"/>
    <s v="Lille"/>
    <x v="1"/>
    <x v="1"/>
    <x v="1"/>
  </r>
  <r>
    <x v="7"/>
    <n v="10188"/>
    <n v="1"/>
    <x v="0"/>
    <n v="48"/>
    <n v="100"/>
    <n v="5512.32"/>
    <x v="0"/>
    <s v="David"/>
    <s v="Herkku Gifts"/>
    <s v="Shipped"/>
    <s v="Bergen"/>
    <x v="1"/>
    <x v="2"/>
    <x v="1"/>
  </r>
  <r>
    <x v="8"/>
    <n v="10201"/>
    <n v="2"/>
    <x v="0"/>
    <n v="22"/>
    <n v="98.57"/>
    <n v="2168.54"/>
    <x v="0"/>
    <s v="David"/>
    <s v="Mini Wheels Co."/>
    <s v="Shipped"/>
    <s v="San Francisco"/>
    <x v="2"/>
    <x v="0"/>
    <x v="0"/>
  </r>
  <r>
    <x v="9"/>
    <n v="10211"/>
    <n v="14"/>
    <x v="0"/>
    <n v="41"/>
    <n v="100"/>
    <n v="4708.4399999999996"/>
    <x v="0"/>
    <s v="David"/>
    <s v="Auto Canal Petit"/>
    <s v="Shipped"/>
    <s v="Paris"/>
    <x v="1"/>
    <x v="1"/>
    <x v="1"/>
  </r>
  <r>
    <x v="10"/>
    <n v="10223"/>
    <n v="1"/>
    <x v="0"/>
    <n v="37"/>
    <n v="100"/>
    <n v="3965.66"/>
    <x v="0"/>
    <s v="David"/>
    <s v="Australian Collectors, Co."/>
    <s v="Shipped"/>
    <s v="Melbourne"/>
    <x v="3"/>
    <x v="3"/>
    <x v="2"/>
  </r>
  <r>
    <x v="11"/>
    <n v="10237"/>
    <n v="7"/>
    <x v="0"/>
    <n v="23"/>
    <n v="100"/>
    <n v="2333.12"/>
    <x v="0"/>
    <s v="David"/>
    <s v="Vitachrome Inc."/>
    <s v="Shipped"/>
    <s v="NYC"/>
    <x v="0"/>
    <x v="0"/>
    <x v="0"/>
  </r>
  <r>
    <x v="12"/>
    <n v="10251"/>
    <n v="2"/>
    <x v="0"/>
    <n v="28"/>
    <n v="100"/>
    <n v="3188.64"/>
    <x v="0"/>
    <s v="David"/>
    <s v="Tekni Collectables Inc."/>
    <s v="Shipped"/>
    <s v="Newark"/>
    <x v="4"/>
    <x v="0"/>
    <x v="0"/>
  </r>
  <r>
    <x v="13"/>
    <n v="10263"/>
    <n v="2"/>
    <x v="0"/>
    <n v="34"/>
    <n v="100"/>
    <n v="3676.76"/>
    <x v="0"/>
    <s v="David"/>
    <s v="Gift Depot Inc."/>
    <s v="Shipped"/>
    <s v="Bridgewater"/>
    <x v="5"/>
    <x v="0"/>
    <x v="0"/>
  </r>
  <r>
    <x v="14"/>
    <n v="10275"/>
    <n v="1"/>
    <x v="0"/>
    <n v="45"/>
    <n v="92.83"/>
    <n v="4177.3500000000004"/>
    <x v="0"/>
    <s v="David"/>
    <s v="La Rochelle Gifts"/>
    <s v="Shipped"/>
    <s v="Nantes"/>
    <x v="1"/>
    <x v="1"/>
    <x v="1"/>
  </r>
  <r>
    <x v="15"/>
    <n v="10285"/>
    <n v="6"/>
    <x v="0"/>
    <n v="36"/>
    <n v="100"/>
    <n v="4099.68"/>
    <x v="0"/>
    <s v="Sally"/>
    <s v="Martas Replicas Co."/>
    <s v="Shipped"/>
    <s v="Cambridge"/>
    <x v="6"/>
    <x v="0"/>
    <x v="0"/>
  </r>
  <r>
    <x v="16"/>
    <n v="10299"/>
    <n v="9"/>
    <x v="0"/>
    <n v="23"/>
    <n v="100"/>
    <n v="2597.39"/>
    <x v="0"/>
    <s v="Sally"/>
    <s v="Toys of Finland, Co."/>
    <s v="Shipped"/>
    <s v="Helsinki"/>
    <x v="1"/>
    <x v="4"/>
    <x v="1"/>
  </r>
  <r>
    <x v="17"/>
    <n v="10309"/>
    <n v="5"/>
    <x v="0"/>
    <n v="41"/>
    <n v="100"/>
    <n v="4394.38"/>
    <x v="0"/>
    <s v="Sally"/>
    <s v="Baane Mini Imports"/>
    <s v="Shipped"/>
    <s v="Stavern"/>
    <x v="1"/>
    <x v="2"/>
    <x v="1"/>
  </r>
  <r>
    <x v="18"/>
    <n v="10318"/>
    <n v="1"/>
    <x v="0"/>
    <n v="46"/>
    <n v="94.74"/>
    <n v="4358.04"/>
    <x v="0"/>
    <s v="Sally"/>
    <s v="Diecast Classics Inc."/>
    <s v="Shipped"/>
    <s v="Allentown"/>
    <x v="7"/>
    <x v="0"/>
    <x v="0"/>
  </r>
  <r>
    <x v="19"/>
    <n v="10329"/>
    <n v="1"/>
    <x v="0"/>
    <n v="42"/>
    <n v="100"/>
    <n v="4396.1400000000003"/>
    <x v="0"/>
    <s v="Sally"/>
    <s v="Land of Toys Inc."/>
    <s v="Shipped"/>
    <s v="NYC"/>
    <x v="0"/>
    <x v="0"/>
    <x v="0"/>
  </r>
  <r>
    <x v="20"/>
    <n v="10341"/>
    <n v="9"/>
    <x v="0"/>
    <n v="41"/>
    <n v="100"/>
    <n v="7737.93"/>
    <x v="0"/>
    <s v="Sally"/>
    <s v="Salzburg Collectables"/>
    <s v="Shipped"/>
    <s v="Salzburg"/>
    <x v="1"/>
    <x v="5"/>
    <x v="1"/>
  </r>
  <r>
    <x v="21"/>
    <n v="10361"/>
    <n v="13"/>
    <x v="0"/>
    <n v="20"/>
    <n v="72.55"/>
    <n v="1451"/>
    <x v="0"/>
    <s v="Sally"/>
    <s v="Souveniers And Things Co."/>
    <s v="Shipped"/>
    <s v="Chatswood"/>
    <x v="8"/>
    <x v="3"/>
    <x v="2"/>
  </r>
  <r>
    <x v="22"/>
    <n v="10375"/>
    <n v="12"/>
    <x v="0"/>
    <n v="21"/>
    <n v="34.909999999999997"/>
    <n v="733.11"/>
    <x v="0"/>
    <s v="Sally"/>
    <s v="La Rochelle Gifts"/>
    <s v="Shipped"/>
    <s v="Nantes"/>
    <x v="1"/>
    <x v="1"/>
    <x v="1"/>
  </r>
  <r>
    <x v="23"/>
    <n v="10388"/>
    <n v="4"/>
    <x v="0"/>
    <n v="42"/>
    <n v="76.36"/>
    <n v="3207.12"/>
    <x v="0"/>
    <s v="Sally"/>
    <s v="FunGiftIdeas.com"/>
    <s v="Shipped"/>
    <s v="New Bedford"/>
    <x v="6"/>
    <x v="0"/>
    <x v="0"/>
  </r>
  <r>
    <x v="24"/>
    <n v="10403"/>
    <n v="7"/>
    <x v="0"/>
    <n v="24"/>
    <n v="100"/>
    <n v="2434.56"/>
    <x v="0"/>
    <s v="Sally"/>
    <s v="UK Collectables, Ltd."/>
    <s v="Shipped"/>
    <s v="Liverpool"/>
    <x v="1"/>
    <x v="6"/>
    <x v="1"/>
  </r>
  <r>
    <x v="25"/>
    <n v="10417"/>
    <n v="2"/>
    <x v="0"/>
    <n v="66"/>
    <n v="100"/>
    <n v="7516.08"/>
    <x v="0"/>
    <s v="Sally"/>
    <s v="Euro Shopping Channel"/>
    <s v="Disputed"/>
    <s v="Madrid"/>
    <x v="1"/>
    <x v="7"/>
    <x v="1"/>
  </r>
  <r>
    <x v="26"/>
    <n v="10103"/>
    <n v="11"/>
    <x v="1"/>
    <n v="26"/>
    <n v="100"/>
    <n v="5404.62"/>
    <x v="1"/>
    <s v="Sally"/>
    <s v="Baane Mini Imports"/>
    <s v="Shipped"/>
    <s v="Stavern"/>
    <x v="1"/>
    <x v="2"/>
    <x v="1"/>
  </r>
  <r>
    <x v="27"/>
    <n v="10112"/>
    <n v="1"/>
    <x v="1"/>
    <n v="29"/>
    <n v="100"/>
    <n v="7209.11"/>
    <x v="1"/>
    <s v="Sally"/>
    <s v="Volvo Model Replicas, Co"/>
    <s v="Shipped"/>
    <s v="Lule"/>
    <x v="1"/>
    <x v="8"/>
    <x v="1"/>
  </r>
  <r>
    <x v="28"/>
    <n v="10126"/>
    <n v="11"/>
    <x v="1"/>
    <n v="38"/>
    <n v="100"/>
    <n v="7329.06"/>
    <x v="1"/>
    <s v="Sally"/>
    <s v="Corrida Auto Replicas, Ltd"/>
    <s v="Shipped"/>
    <s v="Madrid"/>
    <x v="1"/>
    <x v="7"/>
    <x v="1"/>
  </r>
  <r>
    <x v="29"/>
    <n v="10140"/>
    <n v="11"/>
    <x v="1"/>
    <n v="37"/>
    <n v="100"/>
    <n v="7374.1"/>
    <x v="1"/>
    <s v="Sally"/>
    <s v="Technics Stores Inc."/>
    <s v="Shipped"/>
    <s v="Burlingame"/>
    <x v="2"/>
    <x v="0"/>
    <x v="0"/>
  </r>
  <r>
    <x v="30"/>
    <n v="10150"/>
    <n v="8"/>
    <x v="1"/>
    <n v="45"/>
    <n v="100"/>
    <n v="10993.5"/>
    <x v="1"/>
    <s v="Sally"/>
    <s v="Dragon Souveniers, Ltd."/>
    <s v="Shipped"/>
    <s v="Singapore"/>
    <x v="1"/>
    <x v="9"/>
    <x v="3"/>
  </r>
  <r>
    <x v="31"/>
    <n v="10163"/>
    <n v="1"/>
    <x v="1"/>
    <n v="21"/>
    <n v="100"/>
    <n v="4860.24"/>
    <x v="1"/>
    <s v="Sally"/>
    <s v="Classic Legends Inc."/>
    <s v="Shipped"/>
    <s v="NYC"/>
    <x v="0"/>
    <x v="0"/>
    <x v="0"/>
  </r>
  <r>
    <x v="32"/>
    <n v="10174"/>
    <n v="4"/>
    <x v="1"/>
    <n v="34"/>
    <n v="100"/>
    <n v="8014.82"/>
    <x v="1"/>
    <s v="Sally"/>
    <s v="Australian Gift Network, Co"/>
    <s v="Shipped"/>
    <s v="South Brisbane"/>
    <x v="9"/>
    <x v="3"/>
    <x v="2"/>
  </r>
  <r>
    <x v="33"/>
    <n v="10183"/>
    <n v="8"/>
    <x v="1"/>
    <n v="23"/>
    <n v="100"/>
    <n v="5372.57"/>
    <x v="1"/>
    <s v="Sally"/>
    <s v="Classic Gift Ideas, Inc"/>
    <s v="Shipped"/>
    <s v="Philadelphia"/>
    <x v="7"/>
    <x v="0"/>
    <x v="0"/>
  </r>
  <r>
    <x v="34"/>
    <n v="10194"/>
    <n v="11"/>
    <x v="1"/>
    <n v="42"/>
    <n v="100"/>
    <n v="7290.36"/>
    <x v="1"/>
    <s v="Sally"/>
    <s v="Saveley &amp; Henriot, Co."/>
    <s v="Shipped"/>
    <s v="Lyon"/>
    <x v="1"/>
    <x v="1"/>
    <x v="1"/>
  </r>
  <r>
    <x v="35"/>
    <n v="10206"/>
    <n v="6"/>
    <x v="1"/>
    <n v="47"/>
    <n v="100"/>
    <n v="9064.89"/>
    <x v="1"/>
    <s v="Sally"/>
    <s v="Canadian Gift Exchange Network"/>
    <s v="Shipped"/>
    <s v="Vancouver"/>
    <x v="10"/>
    <x v="10"/>
    <x v="0"/>
  </r>
  <r>
    <x v="36"/>
    <n v="10215"/>
    <n v="3"/>
    <x v="1"/>
    <n v="35"/>
    <n v="100"/>
    <n v="6075.3"/>
    <x v="1"/>
    <s v="Sally"/>
    <s v="West Coast Collectables Co."/>
    <s v="Shipped"/>
    <s v="Burbank"/>
    <x v="2"/>
    <x v="0"/>
    <x v="0"/>
  </r>
  <r>
    <x v="37"/>
    <n v="10228"/>
    <n v="2"/>
    <x v="1"/>
    <n v="29"/>
    <n v="100"/>
    <n v="6463.23"/>
    <x v="1"/>
    <s v="Sally"/>
    <s v="Cambridge Collectables Co."/>
    <s v="Shipped"/>
    <s v="Cambridge"/>
    <x v="6"/>
    <x v="0"/>
    <x v="0"/>
  </r>
  <r>
    <x v="38"/>
    <n v="10245"/>
    <n v="9"/>
    <x v="1"/>
    <n v="34"/>
    <n v="100"/>
    <n v="6120.34"/>
    <x v="1"/>
    <s v="Sally"/>
    <s v="Super Scale Inc."/>
    <s v="Shipped"/>
    <s v="New Haven"/>
    <x v="5"/>
    <x v="0"/>
    <x v="0"/>
  </r>
  <r>
    <x v="39"/>
    <n v="10258"/>
    <n v="6"/>
    <x v="1"/>
    <n v="32"/>
    <n v="100"/>
    <n v="7680.64"/>
    <x v="1"/>
    <s v="Sally"/>
    <s v="Tokyo Collectables, Ltd"/>
    <s v="Shipped"/>
    <s v="Minato-ku"/>
    <x v="11"/>
    <x v="11"/>
    <x v="3"/>
  </r>
  <r>
    <x v="40"/>
    <n v="10270"/>
    <n v="9"/>
    <x v="1"/>
    <n v="21"/>
    <n v="100"/>
    <n v="4905.3900000000003"/>
    <x v="1"/>
    <s v="Sally"/>
    <s v="Souveniers And Things Co."/>
    <s v="Shipped"/>
    <s v="Chatswood"/>
    <x v="8"/>
    <x v="3"/>
    <x v="2"/>
  </r>
  <r>
    <x v="41"/>
    <n v="10280"/>
    <n v="2"/>
    <x v="1"/>
    <n v="34"/>
    <n v="100"/>
    <n v="8014.82"/>
    <x v="1"/>
    <s v="Sally"/>
    <s v="Amica Models &amp; Co."/>
    <s v="Shipped"/>
    <s v="Torino"/>
    <x v="1"/>
    <x v="12"/>
    <x v="1"/>
  </r>
  <r>
    <x v="42"/>
    <n v="10291"/>
    <n v="11"/>
    <x v="1"/>
    <n v="37"/>
    <n v="100"/>
    <n v="7136.19"/>
    <x v="1"/>
    <s v="Sally"/>
    <s v="Scandinavian Gift Ideas"/>
    <s v="Shipped"/>
    <s v="Boras"/>
    <x v="1"/>
    <x v="8"/>
    <x v="1"/>
  </r>
  <r>
    <x v="43"/>
    <n v="10304"/>
    <n v="6"/>
    <x v="1"/>
    <n v="47"/>
    <n v="100"/>
    <n v="10172.700000000001"/>
    <x v="1"/>
    <s v="Sally"/>
    <s v="Auto Assoc. &amp; Cie."/>
    <s v="Shipped"/>
    <s v="Versailles"/>
    <x v="1"/>
    <x v="1"/>
    <x v="1"/>
  </r>
  <r>
    <x v="44"/>
    <n v="10312"/>
    <n v="3"/>
    <x v="1"/>
    <n v="48"/>
    <n v="100"/>
    <n v="11623.7"/>
    <x v="1"/>
    <m/>
    <s v="Mini Gifts Distributors Ltd."/>
    <s v="Shipped"/>
    <s v="San Rafael"/>
    <x v="2"/>
    <x v="0"/>
    <x v="0"/>
  </r>
  <r>
    <x v="45"/>
    <n v="10322"/>
    <n v="1"/>
    <x v="1"/>
    <n v="40"/>
    <n v="100"/>
    <n v="6000.4"/>
    <x v="1"/>
    <m/>
    <s v="Online Diecast Creations Co."/>
    <s v="Shipped"/>
    <s v="Nashua"/>
    <x v="12"/>
    <x v="0"/>
    <x v="0"/>
  </r>
  <r>
    <x v="46"/>
    <n v="10333"/>
    <n v="3"/>
    <x v="1"/>
    <n v="26"/>
    <n v="100"/>
    <n v="3003"/>
    <x v="1"/>
    <m/>
    <s v="Mini Wheels Co."/>
    <s v="Shipped"/>
    <s v="San Francisco"/>
    <x v="2"/>
    <x v="0"/>
    <x v="0"/>
  </r>
  <r>
    <x v="47"/>
    <n v="10347"/>
    <n v="1"/>
    <x v="1"/>
    <n v="30"/>
    <n v="100"/>
    <n v="3944.7"/>
    <x v="1"/>
    <m/>
    <s v="Australian Collectors, Co."/>
    <s v="Shipped"/>
    <s v="Melbourne"/>
    <x v="3"/>
    <x v="3"/>
    <x v="2"/>
  </r>
  <r>
    <x v="48"/>
    <n v="10357"/>
    <n v="10"/>
    <x v="1"/>
    <n v="32"/>
    <n v="100"/>
    <n v="5691.84"/>
    <x v="1"/>
    <m/>
    <s v="Mini Gifts Distributors Ltd."/>
    <s v="Shipped"/>
    <s v="San Rafael"/>
    <x v="2"/>
    <x v="0"/>
    <x v="0"/>
  </r>
  <r>
    <x v="49"/>
    <n v="10369"/>
    <n v="2"/>
    <x v="1"/>
    <n v="41"/>
    <n v="100"/>
    <n v="4514.92"/>
    <x v="1"/>
    <m/>
    <s v="Collectables For Less Inc."/>
    <s v="Shipped"/>
    <s v="Brickhaven"/>
    <x v="6"/>
    <x v="0"/>
    <x v="0"/>
  </r>
  <r>
    <x v="50"/>
    <n v="10381"/>
    <n v="3"/>
    <x v="1"/>
    <n v="36"/>
    <n v="100"/>
    <n v="8254.7999999999993"/>
    <x v="1"/>
    <m/>
    <s v="Corporate Gift Ideas Co."/>
    <s v="Shipped"/>
    <s v="San Francisco"/>
    <x v="2"/>
    <x v="0"/>
    <x v="0"/>
  </r>
  <r>
    <x v="51"/>
    <n v="10391"/>
    <n v="4"/>
    <x v="1"/>
    <n v="24"/>
    <n v="100"/>
    <n v="2416.56"/>
    <x v="1"/>
    <m/>
    <s v="Annas Decorations, Ltd"/>
    <s v="Shipped"/>
    <s v="North Sydney"/>
    <x v="8"/>
    <x v="3"/>
    <x v="2"/>
  </r>
  <r>
    <x v="52"/>
    <n v="10411"/>
    <n v="9"/>
    <x v="1"/>
    <n v="23"/>
    <n v="100"/>
    <n v="4140.2299999999996"/>
    <x v="1"/>
    <m/>
    <s v="Quebec Home Shopping Network"/>
    <s v="Shipped"/>
    <s v="Montreal"/>
    <x v="13"/>
    <x v="10"/>
    <x v="0"/>
  </r>
  <r>
    <x v="53"/>
    <n v="10424"/>
    <n v="6"/>
    <x v="1"/>
    <n v="50"/>
    <n v="100"/>
    <n v="12001"/>
    <x v="1"/>
    <m/>
    <s v="Euro Shopping Channel"/>
    <s v="In Process"/>
    <s v="Madrid"/>
    <x v="1"/>
    <x v="7"/>
    <x v="1"/>
  </r>
  <r>
    <x v="0"/>
    <n v="10107"/>
    <n v="5"/>
    <x v="2"/>
    <n v="39"/>
    <n v="99.91"/>
    <n v="3896.49"/>
    <x v="0"/>
    <m/>
    <s v="Land of Toys Inc."/>
    <s v="Shipped"/>
    <s v="NYC"/>
    <x v="0"/>
    <x v="0"/>
    <x v="0"/>
  </r>
  <r>
    <x v="54"/>
    <n v="10120"/>
    <n v="3"/>
    <x v="2"/>
    <n v="29"/>
    <n v="96.34"/>
    <n v="2793.86"/>
    <x v="0"/>
    <m/>
    <s v="Australian Collectors, Co."/>
    <s v="Shipped"/>
    <s v="Melbourne"/>
    <x v="3"/>
    <x v="3"/>
    <x v="2"/>
  </r>
  <r>
    <x v="2"/>
    <n v="10134"/>
    <n v="5"/>
    <x v="2"/>
    <n v="27"/>
    <n v="100"/>
    <n v="3307.77"/>
    <x v="0"/>
    <m/>
    <s v="Lyon Souveniers"/>
    <s v="Shipped"/>
    <s v="Paris"/>
    <x v="1"/>
    <x v="1"/>
    <x v="1"/>
  </r>
  <r>
    <x v="3"/>
    <n v="10145"/>
    <n v="9"/>
    <x v="2"/>
    <n v="37"/>
    <n v="100"/>
    <n v="5192.95"/>
    <x v="0"/>
    <m/>
    <s v="Toys4GrownUps.com"/>
    <s v="Shipped"/>
    <s v="Pasadena"/>
    <x v="2"/>
    <x v="0"/>
    <x v="0"/>
  </r>
  <r>
    <x v="4"/>
    <n v="10159"/>
    <n v="17"/>
    <x v="2"/>
    <n v="37"/>
    <n v="100"/>
    <n v="5016.83"/>
    <x v="0"/>
    <m/>
    <s v="Corporate Gift Ideas Co."/>
    <s v="Shipped"/>
    <s v="San Francisco"/>
    <x v="2"/>
    <x v="0"/>
    <x v="0"/>
  </r>
  <r>
    <x v="5"/>
    <n v="10168"/>
    <n v="4"/>
    <x v="2"/>
    <n v="27"/>
    <n v="100"/>
    <n v="3660.93"/>
    <x v="0"/>
    <m/>
    <s v="Technics Stores Inc."/>
    <s v="Shipped"/>
    <s v="Burlingame"/>
    <x v="2"/>
    <x v="0"/>
    <x v="0"/>
  </r>
  <r>
    <x v="6"/>
    <n v="10180"/>
    <n v="12"/>
    <x v="2"/>
    <n v="42"/>
    <n v="100"/>
    <n v="4695.6000000000004"/>
    <x v="0"/>
    <m/>
    <s v="Daedalus Designs Imports"/>
    <s v="Shipped"/>
    <s v="Lille"/>
    <x v="1"/>
    <x v="1"/>
    <x v="1"/>
  </r>
  <r>
    <x v="7"/>
    <n v="10188"/>
    <n v="4"/>
    <x v="2"/>
    <n v="38"/>
    <n v="96.34"/>
    <n v="3660.92"/>
    <x v="0"/>
    <m/>
    <s v="Herkku Gifts"/>
    <s v="Shipped"/>
    <s v="Bergen"/>
    <x v="1"/>
    <x v="2"/>
    <x v="1"/>
  </r>
  <r>
    <x v="8"/>
    <n v="10201"/>
    <n v="5"/>
    <x v="2"/>
    <n v="24"/>
    <n v="100"/>
    <n v="3025.92"/>
    <x v="0"/>
    <m/>
    <s v="Mini Wheels Co."/>
    <s v="Shipped"/>
    <s v="San Francisco"/>
    <x v="2"/>
    <x v="0"/>
    <x v="0"/>
  </r>
  <r>
    <x v="55"/>
    <n v="10210"/>
    <n v="2"/>
    <x v="2"/>
    <n v="23"/>
    <n v="100"/>
    <n v="3009.09"/>
    <x v="0"/>
    <m/>
    <s v="Osaka Souveniers Co."/>
    <s v="Shipped"/>
    <s v="Osaka"/>
    <x v="14"/>
    <x v="11"/>
    <x v="3"/>
  </r>
  <r>
    <x v="10"/>
    <n v="10223"/>
    <n v="4"/>
    <x v="2"/>
    <n v="47"/>
    <n v="100"/>
    <n v="5422.39"/>
    <x v="0"/>
    <m/>
    <s v="Australian Collectors, Co."/>
    <s v="Shipped"/>
    <s v="Melbourne"/>
    <x v="3"/>
    <x v="3"/>
    <x v="2"/>
  </r>
  <r>
    <x v="56"/>
    <n v="10236"/>
    <n v="1"/>
    <x v="2"/>
    <n v="22"/>
    <n v="100"/>
    <n v="2852.08"/>
    <x v="0"/>
    <m/>
    <s v="Motor Mint Distributors Inc."/>
    <s v="Shipped"/>
    <s v="Philadelphia"/>
    <x v="7"/>
    <x v="0"/>
    <x v="0"/>
  </r>
  <r>
    <x v="12"/>
    <n v="10251"/>
    <n v="5"/>
    <x v="2"/>
    <n v="44"/>
    <n v="100"/>
    <n v="5756.52"/>
    <x v="0"/>
    <m/>
    <s v="Tekni Collectables Inc."/>
    <s v="Shipped"/>
    <s v="Newark"/>
    <x v="4"/>
    <x v="0"/>
    <x v="0"/>
  </r>
  <r>
    <x v="13"/>
    <n v="10263"/>
    <n v="5"/>
    <x v="2"/>
    <n v="40"/>
    <n v="100"/>
    <n v="4472"/>
    <x v="0"/>
    <m/>
    <s v="Gift Depot Inc."/>
    <s v="Shipped"/>
    <s v="Bridgewater"/>
    <x v="5"/>
    <x v="0"/>
    <x v="0"/>
  </r>
  <r>
    <x v="14"/>
    <n v="10275"/>
    <n v="4"/>
    <x v="2"/>
    <n v="22"/>
    <n v="100"/>
    <n v="2904.44"/>
    <x v="0"/>
    <m/>
    <s v="La Rochelle Gifts"/>
    <s v="Shipped"/>
    <s v="Nantes"/>
    <x v="1"/>
    <x v="1"/>
    <x v="1"/>
  </r>
  <r>
    <x v="15"/>
    <n v="10285"/>
    <n v="9"/>
    <x v="2"/>
    <n v="47"/>
    <n v="100"/>
    <n v="6484.59"/>
    <x v="0"/>
    <m/>
    <s v="Martas Replicas Co."/>
    <s v="Shipped"/>
    <s v="Cambridge"/>
    <x v="6"/>
    <x v="0"/>
    <x v="0"/>
  </r>
  <r>
    <x v="57"/>
    <n v="10298"/>
    <n v="1"/>
    <x v="2"/>
    <n v="39"/>
    <n v="96.34"/>
    <n v="3757.26"/>
    <x v="0"/>
    <m/>
    <s v="Atelier graphique"/>
    <s v="Shipped"/>
    <s v="Nantes"/>
    <x v="1"/>
    <x v="1"/>
    <x v="1"/>
  </r>
  <r>
    <x v="17"/>
    <n v="10308"/>
    <n v="2"/>
    <x v="2"/>
    <n v="34"/>
    <n v="100"/>
    <n v="4043.96"/>
    <x v="0"/>
    <m/>
    <s v="Mini Classics"/>
    <s v="Shipped"/>
    <s v="White Plains"/>
    <x v="0"/>
    <x v="0"/>
    <x v="0"/>
  </r>
  <r>
    <x v="18"/>
    <n v="10318"/>
    <n v="4"/>
    <x v="2"/>
    <n v="45"/>
    <n v="100"/>
    <n v="5566.5"/>
    <x v="0"/>
    <m/>
    <s v="Diecast Classics Inc."/>
    <s v="Shipped"/>
    <s v="Allentown"/>
    <x v="7"/>
    <x v="0"/>
    <x v="0"/>
  </r>
  <r>
    <x v="19"/>
    <n v="10329"/>
    <n v="2"/>
    <x v="2"/>
    <n v="20"/>
    <n v="100"/>
    <n v="3176"/>
    <x v="0"/>
    <m/>
    <s v="Land of Toys Inc."/>
    <s v="Shipped"/>
    <s v="NYC"/>
    <x v="0"/>
    <x v="0"/>
    <x v="0"/>
  </r>
  <r>
    <x v="58"/>
    <n v="10339"/>
    <n v="4"/>
    <x v="2"/>
    <n v="40"/>
    <n v="68.92"/>
    <n v="2756.8"/>
    <x v="0"/>
    <m/>
    <s v="Tokyo Collectables, Ltd"/>
    <s v="Shipped"/>
    <s v="Minato-ku"/>
    <x v="11"/>
    <x v="11"/>
    <x v="3"/>
  </r>
  <r>
    <x v="21"/>
    <n v="10361"/>
    <n v="8"/>
    <x v="2"/>
    <n v="26"/>
    <n v="51.15"/>
    <n v="1329.9"/>
    <x v="0"/>
    <m/>
    <s v="Souveniers And Things Co."/>
    <s v="Shipped"/>
    <s v="Chatswood"/>
    <x v="8"/>
    <x v="3"/>
    <x v="2"/>
  </r>
  <r>
    <x v="59"/>
    <n v="10374"/>
    <n v="5"/>
    <x v="2"/>
    <n v="39"/>
    <n v="100"/>
    <n v="5288.01"/>
    <x v="0"/>
    <m/>
    <s v="Australian Gift Network, Co"/>
    <s v="Shipped"/>
    <s v="South Brisbane"/>
    <x v="9"/>
    <x v="3"/>
    <x v="2"/>
  </r>
  <r>
    <x v="23"/>
    <n v="10388"/>
    <n v="5"/>
    <x v="2"/>
    <n v="50"/>
    <n v="44.51"/>
    <n v="2225.5"/>
    <x v="0"/>
    <m/>
    <s v="FunGiftIdeas.com"/>
    <s v="Shipped"/>
    <s v="New Bedford"/>
    <x v="6"/>
    <x v="0"/>
    <x v="0"/>
  </r>
  <r>
    <x v="60"/>
    <n v="10402"/>
    <n v="1"/>
    <x v="2"/>
    <n v="45"/>
    <n v="100"/>
    <n v="5833.8"/>
    <x v="0"/>
    <m/>
    <s v="Auto Canal Petit"/>
    <s v="Shipped"/>
    <s v="Paris"/>
    <x v="1"/>
    <x v="1"/>
    <x v="1"/>
  </r>
  <r>
    <x v="25"/>
    <n v="10417"/>
    <n v="5"/>
    <x v="2"/>
    <n v="45"/>
    <n v="100"/>
    <n v="5887.35"/>
    <x v="0"/>
    <m/>
    <s v="Euro Shopping Channel"/>
    <s v="Disputed"/>
    <s v="Madrid"/>
    <x v="1"/>
    <x v="7"/>
    <x v="1"/>
  </r>
  <r>
    <x v="0"/>
    <n v="10107"/>
    <n v="4"/>
    <x v="3"/>
    <n v="27"/>
    <n v="100"/>
    <n v="6065.55"/>
    <x v="0"/>
    <m/>
    <s v="Land of Toys Inc."/>
    <s v="Shipped"/>
    <s v="NYC"/>
    <x v="0"/>
    <x v="0"/>
    <x v="0"/>
  </r>
  <r>
    <x v="54"/>
    <n v="10120"/>
    <n v="2"/>
    <x v="3"/>
    <n v="46"/>
    <n v="100"/>
    <n v="9264.86"/>
    <x v="0"/>
    <m/>
    <s v="Australian Collectors, Co."/>
    <s v="Shipped"/>
    <s v="Melbourne"/>
    <x v="3"/>
    <x v="3"/>
    <x v="2"/>
  </r>
  <r>
    <x v="2"/>
    <n v="10134"/>
    <n v="4"/>
    <x v="3"/>
    <n v="31"/>
    <n v="100"/>
    <n v="7023.98"/>
    <x v="0"/>
    <m/>
    <s v="Lyon Souveniers"/>
    <s v="Shipped"/>
    <s v="Paris"/>
    <x v="1"/>
    <x v="1"/>
    <x v="1"/>
  </r>
  <r>
    <x v="3"/>
    <n v="10145"/>
    <n v="8"/>
    <x v="3"/>
    <n v="33"/>
    <n v="100"/>
    <n v="5176.38"/>
    <x v="0"/>
    <m/>
    <s v="Toys4GrownUps.com"/>
    <s v="Shipped"/>
    <s v="Pasadena"/>
    <x v="2"/>
    <x v="0"/>
    <x v="0"/>
  </r>
  <r>
    <x v="4"/>
    <n v="10159"/>
    <n v="16"/>
    <x v="3"/>
    <n v="22"/>
    <n v="100"/>
    <n v="4132.7"/>
    <x v="0"/>
    <m/>
    <s v="Corporate Gift Ideas Co."/>
    <s v="Shipped"/>
    <s v="San Francisco"/>
    <x v="2"/>
    <x v="0"/>
    <x v="0"/>
  </r>
  <r>
    <x v="5"/>
    <n v="10168"/>
    <n v="3"/>
    <x v="3"/>
    <n v="20"/>
    <n v="100"/>
    <n v="4183"/>
    <x v="0"/>
    <m/>
    <s v="Technics Stores Inc."/>
    <s v="Shipped"/>
    <s v="Burlingame"/>
    <x v="2"/>
    <x v="0"/>
    <x v="0"/>
  </r>
  <r>
    <x v="6"/>
    <n v="10180"/>
    <n v="11"/>
    <x v="3"/>
    <n v="41"/>
    <n v="100"/>
    <n v="8892.9"/>
    <x v="0"/>
    <m/>
    <s v="Daedalus Designs Imports"/>
    <s v="Shipped"/>
    <s v="Lille"/>
    <x v="1"/>
    <x v="1"/>
    <x v="1"/>
  </r>
  <r>
    <x v="7"/>
    <n v="10188"/>
    <n v="3"/>
    <x v="3"/>
    <n v="45"/>
    <n v="100"/>
    <n v="8714.7000000000007"/>
    <x v="0"/>
    <m/>
    <s v="Herkku Gifts"/>
    <s v="Shipped"/>
    <s v="Bergen"/>
    <x v="1"/>
    <x v="2"/>
    <x v="1"/>
  </r>
  <r>
    <x v="8"/>
    <n v="10201"/>
    <n v="4"/>
    <x v="3"/>
    <n v="49"/>
    <n v="100"/>
    <n v="8065.89"/>
    <x v="0"/>
    <m/>
    <s v="Mini Wheels Co."/>
    <s v="Shipped"/>
    <s v="San Francisco"/>
    <x v="2"/>
    <x v="0"/>
    <x v="0"/>
  </r>
  <r>
    <x v="55"/>
    <n v="10210"/>
    <n v="1"/>
    <x v="3"/>
    <n v="34"/>
    <n v="100"/>
    <n v="6123.4"/>
    <x v="0"/>
    <m/>
    <s v="Osaka Souveniers Co."/>
    <s v="Shipped"/>
    <s v="Osaka"/>
    <x v="14"/>
    <x v="11"/>
    <x v="3"/>
  </r>
  <r>
    <x v="10"/>
    <n v="10223"/>
    <n v="3"/>
    <x v="3"/>
    <n v="49"/>
    <n v="100"/>
    <n v="9774.0300000000007"/>
    <x v="0"/>
    <m/>
    <s v="Australian Collectors, Co."/>
    <s v="Shipped"/>
    <s v="Melbourne"/>
    <x v="3"/>
    <x v="3"/>
    <x v="2"/>
  </r>
  <r>
    <x v="11"/>
    <n v="10237"/>
    <n v="9"/>
    <x v="3"/>
    <n v="39"/>
    <n v="100"/>
    <n v="7023.9"/>
    <x v="0"/>
    <m/>
    <s v="Vitachrome Inc."/>
    <s v="Shipped"/>
    <s v="NYC"/>
    <x v="0"/>
    <x v="0"/>
    <x v="0"/>
  </r>
  <r>
    <x v="12"/>
    <n v="10251"/>
    <n v="4"/>
    <x v="3"/>
    <n v="43"/>
    <n v="100"/>
    <n v="7078.23"/>
    <x v="0"/>
    <m/>
    <s v="Tekni Collectables Inc."/>
    <s v="Shipped"/>
    <s v="Newark"/>
    <x v="4"/>
    <x v="0"/>
    <x v="0"/>
  </r>
  <r>
    <x v="13"/>
    <n v="10263"/>
    <n v="4"/>
    <x v="3"/>
    <n v="41"/>
    <n v="100"/>
    <n v="8336.94"/>
    <x v="0"/>
    <m/>
    <s v="Gift Depot Inc."/>
    <s v="Shipped"/>
    <s v="Bridgewater"/>
    <x v="5"/>
    <x v="0"/>
    <x v="0"/>
  </r>
  <r>
    <x v="14"/>
    <n v="10275"/>
    <n v="3"/>
    <x v="3"/>
    <n v="36"/>
    <n v="100"/>
    <n v="6901.92"/>
    <x v="0"/>
    <m/>
    <s v="La Rochelle Gifts"/>
    <s v="Shipped"/>
    <s v="Nantes"/>
    <x v="1"/>
    <x v="1"/>
    <x v="1"/>
  </r>
  <r>
    <x v="15"/>
    <n v="10285"/>
    <n v="8"/>
    <x v="3"/>
    <n v="27"/>
    <n v="100"/>
    <n v="5438.07"/>
    <x v="0"/>
    <m/>
    <s v="Martas Replicas Co."/>
    <s v="Shipped"/>
    <s v="Cambridge"/>
    <x v="6"/>
    <x v="0"/>
    <x v="0"/>
  </r>
  <r>
    <x v="16"/>
    <n v="10299"/>
    <n v="11"/>
    <x v="3"/>
    <n v="29"/>
    <n v="100"/>
    <n v="6683.34"/>
    <x v="0"/>
    <m/>
    <s v="Toys of Finland, Co."/>
    <s v="Shipped"/>
    <s v="Helsinki"/>
    <x v="1"/>
    <x v="4"/>
    <x v="1"/>
  </r>
  <r>
    <x v="17"/>
    <n v="10308"/>
    <n v="1"/>
    <x v="3"/>
    <n v="20"/>
    <n v="100"/>
    <n v="4570.3999999999996"/>
    <x v="0"/>
    <m/>
    <s v="Mini Classics"/>
    <s v="Shipped"/>
    <s v="White Plains"/>
    <x v="0"/>
    <x v="0"/>
    <x v="0"/>
  </r>
  <r>
    <x v="18"/>
    <n v="10318"/>
    <n v="3"/>
    <x v="3"/>
    <n v="37"/>
    <n v="100"/>
    <n v="7667.14"/>
    <x v="0"/>
    <m/>
    <s v="Diecast Classics Inc."/>
    <s v="Shipped"/>
    <s v="Allentown"/>
    <x v="7"/>
    <x v="0"/>
    <x v="0"/>
  </r>
  <r>
    <x v="19"/>
    <n v="10329"/>
    <n v="3"/>
    <x v="3"/>
    <n v="26"/>
    <n v="100"/>
    <n v="5868.2"/>
    <x v="0"/>
    <m/>
    <s v="Land of Toys Inc."/>
    <s v="Shipped"/>
    <s v="NYC"/>
    <x v="0"/>
    <x v="0"/>
    <x v="0"/>
  </r>
  <r>
    <x v="58"/>
    <n v="10339"/>
    <n v="3"/>
    <x v="3"/>
    <n v="39"/>
    <n v="76.67"/>
    <n v="2990.13"/>
    <x v="0"/>
    <m/>
    <s v="Tokyo Collectables, Ltd"/>
    <s v="Shipped"/>
    <s v="Minato-ku"/>
    <x v="11"/>
    <x v="11"/>
    <x v="3"/>
  </r>
  <r>
    <x v="61"/>
    <n v="10362"/>
    <n v="4"/>
    <x v="3"/>
    <n v="22"/>
    <n v="100"/>
    <n v="3664.1"/>
    <x v="0"/>
    <m/>
    <s v="Technics Stores Inc."/>
    <s v="Shipped"/>
    <s v="Burlingame"/>
    <x v="2"/>
    <x v="0"/>
    <x v="0"/>
  </r>
  <r>
    <x v="59"/>
    <n v="10374"/>
    <n v="1"/>
    <x v="3"/>
    <n v="22"/>
    <n v="100"/>
    <n v="3834.38"/>
    <x v="0"/>
    <m/>
    <s v="Australian Gift Network, Co"/>
    <s v="Shipped"/>
    <s v="South Brisbane"/>
    <x v="9"/>
    <x v="3"/>
    <x v="2"/>
  </r>
  <r>
    <x v="23"/>
    <n v="10388"/>
    <n v="7"/>
    <x v="3"/>
    <n v="21"/>
    <n v="86.77"/>
    <n v="1822.17"/>
    <x v="0"/>
    <m/>
    <s v="FunGiftIdeas.com"/>
    <s v="Shipped"/>
    <s v="New Bedford"/>
    <x v="6"/>
    <x v="0"/>
    <x v="0"/>
  </r>
  <r>
    <x v="24"/>
    <n v="10403"/>
    <n v="9"/>
    <x v="3"/>
    <n v="66"/>
    <n v="100"/>
    <n v="11886.6"/>
    <x v="0"/>
    <m/>
    <s v="UK Collectables, Ltd."/>
    <s v="Shipped"/>
    <s v="Liverpool"/>
    <x v="1"/>
    <x v="6"/>
    <x v="1"/>
  </r>
  <r>
    <x v="25"/>
    <n v="10417"/>
    <n v="4"/>
    <x v="3"/>
    <n v="56"/>
    <n v="100"/>
    <n v="9218.16"/>
    <x v="0"/>
    <m/>
    <s v="Euro Shopping Channel"/>
    <s v="Disputed"/>
    <s v="Madrid"/>
    <x v="1"/>
    <x v="7"/>
    <x v="1"/>
  </r>
  <r>
    <x v="62"/>
    <n v="10105"/>
    <n v="2"/>
    <x v="4"/>
    <n v="50"/>
    <n v="100"/>
    <n v="7208"/>
    <x v="1"/>
    <m/>
    <s v="Danish Wholesale Imports"/>
    <s v="Shipped"/>
    <s v="Kobenhavn"/>
    <x v="1"/>
    <x v="13"/>
    <x v="1"/>
  </r>
  <r>
    <x v="63"/>
    <n v="10119"/>
    <n v="11"/>
    <x v="4"/>
    <n v="46"/>
    <n v="100"/>
    <n v="5004.8"/>
    <x v="1"/>
    <m/>
    <s v="Salzburg Collectables"/>
    <s v="Shipped"/>
    <s v="Salzburg"/>
    <x v="1"/>
    <x v="5"/>
    <x v="1"/>
  </r>
  <r>
    <x v="64"/>
    <n v="10129"/>
    <n v="2"/>
    <x v="4"/>
    <n v="33"/>
    <n v="100"/>
    <n v="4398.24"/>
    <x v="1"/>
    <m/>
    <s v="Stylish Desk Decors, Co."/>
    <s v="Shipped"/>
    <s v="London"/>
    <x v="1"/>
    <x v="6"/>
    <x v="1"/>
  </r>
  <r>
    <x v="65"/>
    <n v="10143"/>
    <n v="15"/>
    <x v="4"/>
    <n v="49"/>
    <n v="100"/>
    <n v="5597.76"/>
    <x v="1"/>
    <m/>
    <s v="Mini Creations Ltd."/>
    <s v="Shipped"/>
    <s v="New Bedford"/>
    <x v="6"/>
    <x v="0"/>
    <x v="0"/>
  </r>
  <r>
    <x v="66"/>
    <n v="10155"/>
    <n v="13"/>
    <x v="4"/>
    <n v="32"/>
    <n v="100"/>
    <n v="4526.08"/>
    <x v="1"/>
    <m/>
    <s v="Toys of Finland, Co."/>
    <s v="Shipped"/>
    <s v="Helsinki"/>
    <x v="1"/>
    <x v="4"/>
    <x v="1"/>
  </r>
  <r>
    <x v="67"/>
    <n v="10167"/>
    <n v="9"/>
    <x v="4"/>
    <n v="44"/>
    <n v="100"/>
    <n v="5924.16"/>
    <x v="1"/>
    <m/>
    <s v="Scandinavian Gift Ideas"/>
    <s v="Cancelled"/>
    <s v="Boras"/>
    <x v="1"/>
    <x v="8"/>
    <x v="1"/>
  </r>
  <r>
    <x v="68"/>
    <n v="10178"/>
    <n v="12"/>
    <x v="4"/>
    <n v="24"/>
    <n v="100"/>
    <n v="3492.48"/>
    <x v="1"/>
    <m/>
    <s v="Alpha Cognac"/>
    <s v="Shipped"/>
    <s v="Toulouse"/>
    <x v="1"/>
    <x v="1"/>
    <x v="1"/>
  </r>
  <r>
    <x v="69"/>
    <n v="10186"/>
    <n v="9"/>
    <x v="4"/>
    <n v="26"/>
    <n v="100"/>
    <n v="3854.24"/>
    <x v="1"/>
    <m/>
    <s v="Double Decker Gift Stores, Ltd"/>
    <s v="Shipped"/>
    <s v="London"/>
    <x v="1"/>
    <x v="6"/>
    <x v="1"/>
  </r>
  <r>
    <x v="70"/>
    <n v="10197"/>
    <n v="6"/>
    <x v="4"/>
    <n v="45"/>
    <n v="100"/>
    <n v="5324.4"/>
    <x v="1"/>
    <m/>
    <s v="Enaco Distributors"/>
    <s v="Shipped"/>
    <s v="Barcelona"/>
    <x v="1"/>
    <x v="7"/>
    <x v="1"/>
  </r>
  <r>
    <x v="71"/>
    <n v="10209"/>
    <n v="8"/>
    <x v="4"/>
    <n v="39"/>
    <n v="100"/>
    <n v="5197.92"/>
    <x v="1"/>
    <m/>
    <s v="Men R US Retailers, Ltd."/>
    <s v="Shipped"/>
    <s v="Los Angeles"/>
    <x v="2"/>
    <x v="0"/>
    <x v="0"/>
  </r>
  <r>
    <x v="72"/>
    <n v="10222"/>
    <n v="12"/>
    <x v="4"/>
    <n v="49"/>
    <n v="100"/>
    <n v="5997.6"/>
    <x v="1"/>
    <m/>
    <s v="Collectable Mini Designs Co."/>
    <s v="Shipped"/>
    <s v="San Diego"/>
    <x v="2"/>
    <x v="0"/>
    <x v="0"/>
  </r>
  <r>
    <x v="73"/>
    <n v="10248"/>
    <n v="3"/>
    <x v="4"/>
    <n v="20"/>
    <n v="100"/>
    <n v="2910.4"/>
    <x v="1"/>
    <m/>
    <s v="Land of Toys Inc."/>
    <s v="Cancelled"/>
    <s v="NYC"/>
    <x v="0"/>
    <x v="0"/>
    <x v="0"/>
  </r>
  <r>
    <x v="74"/>
    <n v="10261"/>
    <n v="1"/>
    <x v="4"/>
    <n v="27"/>
    <n v="100"/>
    <n v="3378.24"/>
    <x v="1"/>
    <m/>
    <s v="Quebec Home Shopping Network"/>
    <s v="Shipped"/>
    <s v="Montreal"/>
    <x v="13"/>
    <x v="10"/>
    <x v="0"/>
  </r>
  <r>
    <x v="75"/>
    <n v="10273"/>
    <n v="4"/>
    <x v="4"/>
    <n v="30"/>
    <n v="100"/>
    <n v="3508.8"/>
    <x v="1"/>
    <m/>
    <s v="Petit Auto"/>
    <s v="Shipped"/>
    <s v="Bruxelles"/>
    <x v="1"/>
    <x v="14"/>
    <x v="1"/>
  </r>
  <r>
    <x v="76"/>
    <n v="10283"/>
    <n v="6"/>
    <x v="4"/>
    <n v="25"/>
    <n v="100"/>
    <n v="2992"/>
    <x v="1"/>
    <m/>
    <s v="Royal Canadian Collectables, Ltd."/>
    <s v="Shipped"/>
    <s v="Tsawassen"/>
    <x v="10"/>
    <x v="10"/>
    <x v="0"/>
  </r>
  <r>
    <x v="77"/>
    <n v="10295"/>
    <n v="1"/>
    <x v="4"/>
    <n v="24"/>
    <n v="100"/>
    <n v="3427.2"/>
    <x v="1"/>
    <m/>
    <s v="Gifts4AllAges.com"/>
    <s v="Shipped"/>
    <s v="Boston"/>
    <x v="6"/>
    <x v="0"/>
    <x v="0"/>
  </r>
  <r>
    <x v="78"/>
    <n v="10307"/>
    <n v="9"/>
    <x v="4"/>
    <n v="22"/>
    <n v="100"/>
    <n v="2692.8"/>
    <x v="1"/>
    <m/>
    <s v="Classic Gift Ideas, Inc"/>
    <s v="Shipped"/>
    <s v="Philadelphia"/>
    <x v="7"/>
    <x v="0"/>
    <x v="0"/>
  </r>
  <r>
    <x v="79"/>
    <n v="10316"/>
    <n v="17"/>
    <x v="4"/>
    <n v="33"/>
    <n v="100"/>
    <n v="4128.96"/>
    <x v="1"/>
    <m/>
    <s v="giftsbymail.co.uk"/>
    <s v="Shipped"/>
    <s v="Cowes"/>
    <x v="15"/>
    <x v="6"/>
    <x v="1"/>
  </r>
  <r>
    <x v="80"/>
    <n v="10325"/>
    <n v="6"/>
    <x v="4"/>
    <n v="47"/>
    <n v="64.930000000000007"/>
    <n v="3051.71"/>
    <x v="1"/>
    <m/>
    <s v="Baane Mini Imports"/>
    <s v="Shipped"/>
    <s v="Stavern"/>
    <x v="1"/>
    <x v="2"/>
    <x v="1"/>
  </r>
  <r>
    <x v="81"/>
    <n v="10337"/>
    <n v="8"/>
    <x v="4"/>
    <n v="25"/>
    <n v="48.05"/>
    <n v="1201.25"/>
    <x v="1"/>
    <m/>
    <s v="Classic Legends Inc."/>
    <s v="Shipped"/>
    <s v="NYC"/>
    <x v="0"/>
    <x v="0"/>
    <x v="0"/>
  </r>
  <r>
    <x v="82"/>
    <n v="10350"/>
    <n v="5"/>
    <x v="4"/>
    <n v="26"/>
    <n v="75.47"/>
    <n v="1962.22"/>
    <x v="1"/>
    <m/>
    <s v="Euro Shopping Channel"/>
    <s v="Shipped"/>
    <s v="Madrid"/>
    <x v="1"/>
    <x v="7"/>
    <x v="1"/>
  </r>
  <r>
    <x v="83"/>
    <n v="10359"/>
    <n v="6"/>
    <x v="4"/>
    <n v="48"/>
    <n v="54.68"/>
    <n v="2624.64"/>
    <x v="1"/>
    <m/>
    <s v="Reims Collectables"/>
    <s v="Shipped"/>
    <s v="Reims"/>
    <x v="1"/>
    <x v="1"/>
    <x v="1"/>
  </r>
  <r>
    <x v="84"/>
    <n v="10373"/>
    <n v="3"/>
    <x v="4"/>
    <n v="39"/>
    <n v="100"/>
    <n v="4046.25"/>
    <x v="1"/>
    <m/>
    <s v="Oulu Toy Supplies, Inc."/>
    <s v="Shipped"/>
    <s v="Oulu"/>
    <x v="1"/>
    <x v="4"/>
    <x v="1"/>
  </r>
  <r>
    <x v="85"/>
    <n v="10384"/>
    <n v="4"/>
    <x v="4"/>
    <n v="34"/>
    <n v="100"/>
    <n v="4846.7"/>
    <x v="1"/>
    <m/>
    <s v="Corporate Gift Ideas Co."/>
    <s v="Shipped"/>
    <s v="San Francisco"/>
    <x v="2"/>
    <x v="0"/>
    <x v="0"/>
  </r>
  <r>
    <x v="86"/>
    <n v="10395"/>
    <n v="2"/>
    <x v="4"/>
    <n v="32"/>
    <n v="100"/>
    <n v="3370.56"/>
    <x v="1"/>
    <m/>
    <s v="Lyon Souveniers"/>
    <s v="Shipped"/>
    <s v="Paris"/>
    <x v="1"/>
    <x v="1"/>
    <x v="1"/>
  </r>
  <r>
    <x v="87"/>
    <n v="10400"/>
    <n v="9"/>
    <x v="4"/>
    <n v="64"/>
    <n v="100"/>
    <n v="9661.44"/>
    <x v="1"/>
    <m/>
    <s v="The Sharp Gifts Warehouse"/>
    <s v="Shipped"/>
    <s v="San Jose"/>
    <x v="2"/>
    <x v="0"/>
    <x v="0"/>
  </r>
  <r>
    <x v="88"/>
    <n v="10414"/>
    <n v="3"/>
    <x v="4"/>
    <n v="19"/>
    <n v="100"/>
    <n v="2764.88"/>
    <x v="1"/>
    <m/>
    <s v="Gifts4AllAges.com"/>
    <s v="On Hold"/>
    <s v="Boston"/>
    <x v="6"/>
    <x v="0"/>
    <x v="0"/>
  </r>
  <r>
    <x v="26"/>
    <n v="10103"/>
    <n v="4"/>
    <x v="5"/>
    <n v="42"/>
    <n v="100"/>
    <n v="5398.26"/>
    <x v="1"/>
    <m/>
    <s v="Baane Mini Imports"/>
    <s v="Shipped"/>
    <s v="Stavern"/>
    <x v="1"/>
    <x v="2"/>
    <x v="1"/>
  </r>
  <r>
    <x v="89"/>
    <n v="10114"/>
    <n v="8"/>
    <x v="5"/>
    <n v="31"/>
    <n v="100"/>
    <n v="4305.28"/>
    <x v="1"/>
    <m/>
    <s v="La Corne Dabondance, Co."/>
    <s v="Shipped"/>
    <s v="Paris"/>
    <x v="1"/>
    <x v="1"/>
    <x v="1"/>
  </r>
  <r>
    <x v="28"/>
    <n v="10126"/>
    <n v="4"/>
    <x v="5"/>
    <n v="22"/>
    <n v="100"/>
    <n v="3347.74"/>
    <x v="1"/>
    <m/>
    <s v="Corrida Auto Replicas, Ltd"/>
    <s v="Shipped"/>
    <s v="Madrid"/>
    <x v="1"/>
    <x v="7"/>
    <x v="1"/>
  </r>
  <r>
    <x v="29"/>
    <n v="10140"/>
    <n v="4"/>
    <x v="5"/>
    <n v="26"/>
    <n v="100"/>
    <n v="3188.12"/>
    <x v="1"/>
    <m/>
    <s v="Technics Stores Inc."/>
    <s v="Shipped"/>
    <s v="Burlingame"/>
    <x v="2"/>
    <x v="0"/>
    <x v="0"/>
  </r>
  <r>
    <x v="30"/>
    <n v="10150"/>
    <n v="1"/>
    <x v="5"/>
    <n v="20"/>
    <n v="100"/>
    <n v="3191.2"/>
    <x v="1"/>
    <m/>
    <s v="Dragon Souveniers, Ltd."/>
    <s v="Shipped"/>
    <s v="Singapore"/>
    <x v="1"/>
    <x v="9"/>
    <x v="3"/>
  </r>
  <r>
    <x v="90"/>
    <n v="10164"/>
    <n v="2"/>
    <x v="5"/>
    <n v="21"/>
    <n v="100"/>
    <n v="3536.82"/>
    <x v="1"/>
    <m/>
    <s v="Mini Auto Werke"/>
    <s v="Resolved"/>
    <s v="Graz"/>
    <x v="1"/>
    <x v="5"/>
    <x v="1"/>
  </r>
  <r>
    <x v="32"/>
    <n v="10175"/>
    <n v="9"/>
    <x v="5"/>
    <n v="33"/>
    <n v="100"/>
    <n v="5362.83"/>
    <x v="1"/>
    <m/>
    <s v="Stylish Desk Decors, Co."/>
    <s v="Shipped"/>
    <s v="London"/>
    <x v="1"/>
    <x v="6"/>
    <x v="1"/>
  </r>
  <r>
    <x v="33"/>
    <n v="10183"/>
    <n v="1"/>
    <x v="5"/>
    <n v="28"/>
    <n v="100"/>
    <n v="3433.36"/>
    <x v="1"/>
    <m/>
    <s v="Classic Gift Ideas, Inc"/>
    <s v="Shipped"/>
    <s v="Philadelphia"/>
    <x v="7"/>
    <x v="0"/>
    <x v="0"/>
  </r>
  <r>
    <x v="34"/>
    <n v="10194"/>
    <n v="4"/>
    <x v="5"/>
    <n v="26"/>
    <n v="100"/>
    <n v="4263.74"/>
    <x v="1"/>
    <m/>
    <s v="Saveley &amp; Henriot, Co."/>
    <s v="Shipped"/>
    <s v="Lyon"/>
    <x v="1"/>
    <x v="1"/>
    <x v="1"/>
  </r>
  <r>
    <x v="91"/>
    <n v="10207"/>
    <n v="15"/>
    <x v="5"/>
    <n v="31"/>
    <n v="100"/>
    <n v="4076.19"/>
    <x v="1"/>
    <m/>
    <s v="Diecast Collectables"/>
    <s v="Shipped"/>
    <s v="Boston"/>
    <x v="6"/>
    <x v="0"/>
    <x v="0"/>
  </r>
  <r>
    <x v="92"/>
    <n v="10217"/>
    <n v="4"/>
    <x v="5"/>
    <n v="48"/>
    <n v="100"/>
    <n v="7020.48"/>
    <x v="1"/>
    <m/>
    <s v="Handji Gifts&amp; Co"/>
    <s v="Shipped"/>
    <s v="Singapore"/>
    <x v="1"/>
    <x v="9"/>
    <x v="2"/>
  </r>
  <r>
    <x v="93"/>
    <n v="10229"/>
    <n v="9"/>
    <x v="5"/>
    <n v="50"/>
    <n v="100"/>
    <n v="6426.5"/>
    <x v="1"/>
    <m/>
    <s v="Mini Gifts Distributors Ltd."/>
    <s v="Shipped"/>
    <s v="San Rafael"/>
    <x v="2"/>
    <x v="0"/>
    <x v="0"/>
  </r>
  <r>
    <x v="38"/>
    <n v="10245"/>
    <n v="2"/>
    <x v="5"/>
    <n v="28"/>
    <n v="100"/>
    <n v="4591.72"/>
    <x v="1"/>
    <m/>
    <s v="Super Scale Inc."/>
    <s v="Shipped"/>
    <s v="New Haven"/>
    <x v="5"/>
    <x v="0"/>
    <x v="0"/>
  </r>
  <r>
    <x v="39"/>
    <n v="10259"/>
    <n v="12"/>
    <x v="5"/>
    <n v="26"/>
    <n v="100"/>
    <n v="4033.38"/>
    <x v="1"/>
    <m/>
    <s v="Handji Gifts&amp; Co"/>
    <s v="Shipped"/>
    <s v="Singapore"/>
    <x v="1"/>
    <x v="9"/>
    <x v="2"/>
  </r>
  <r>
    <x v="40"/>
    <n v="10270"/>
    <n v="2"/>
    <x v="5"/>
    <n v="32"/>
    <n v="100"/>
    <n v="4302.08"/>
    <x v="1"/>
    <m/>
    <s v="Souveniers And Things Co."/>
    <s v="Shipped"/>
    <s v="Chatswood"/>
    <x v="8"/>
    <x v="3"/>
    <x v="2"/>
  </r>
  <r>
    <x v="94"/>
    <n v="10281"/>
    <n v="9"/>
    <x v="5"/>
    <n v="44"/>
    <n v="100"/>
    <n v="7020.64"/>
    <x v="1"/>
    <m/>
    <s v="Diecast Classics Inc."/>
    <s v="Shipped"/>
    <s v="Allentown"/>
    <x v="7"/>
    <x v="0"/>
    <x v="0"/>
  </r>
  <r>
    <x v="42"/>
    <n v="10291"/>
    <n v="4"/>
    <x v="5"/>
    <n v="30"/>
    <n v="100"/>
    <n v="3855.9"/>
    <x v="1"/>
    <m/>
    <s v="Scandinavian Gift Ideas"/>
    <s v="Shipped"/>
    <s v="Boras"/>
    <x v="1"/>
    <x v="8"/>
    <x v="1"/>
  </r>
  <r>
    <x v="95"/>
    <n v="10305"/>
    <n v="13"/>
    <x v="5"/>
    <n v="38"/>
    <n v="100"/>
    <n v="6680.78"/>
    <x v="1"/>
    <m/>
    <s v="Martas Replicas Co."/>
    <s v="Shipped"/>
    <s v="Cambridge"/>
    <x v="6"/>
    <x v="0"/>
    <x v="0"/>
  </r>
  <r>
    <x v="96"/>
    <n v="10313"/>
    <n v="7"/>
    <x v="5"/>
    <n v="40"/>
    <n v="100"/>
    <n v="6678"/>
    <x v="1"/>
    <m/>
    <s v="Canadian Gift Exchange Network"/>
    <s v="Shipped"/>
    <s v="Vancouver"/>
    <x v="10"/>
    <x v="10"/>
    <x v="0"/>
  </r>
  <r>
    <x v="45"/>
    <n v="10322"/>
    <n v="8"/>
    <x v="5"/>
    <n v="46"/>
    <n v="61.99"/>
    <n v="2851.54"/>
    <x v="1"/>
    <m/>
    <s v="Online Diecast Creations Co."/>
    <s v="Shipped"/>
    <s v="Nashua"/>
    <x v="12"/>
    <x v="0"/>
    <x v="0"/>
  </r>
  <r>
    <x v="97"/>
    <n v="10334"/>
    <n v="2"/>
    <x v="5"/>
    <n v="26"/>
    <n v="100"/>
    <n v="3188.12"/>
    <x v="1"/>
    <m/>
    <s v="Volvo Model Replicas, Co"/>
    <s v="On Hold"/>
    <s v="Lule"/>
    <x v="1"/>
    <x v="8"/>
    <x v="1"/>
  </r>
  <r>
    <x v="47"/>
    <n v="10347"/>
    <n v="2"/>
    <x v="5"/>
    <n v="27"/>
    <n v="100"/>
    <n v="4428"/>
    <x v="1"/>
    <m/>
    <s v="Australian Collectors, Co."/>
    <s v="Shipped"/>
    <s v="Melbourne"/>
    <x v="3"/>
    <x v="3"/>
    <x v="2"/>
  </r>
  <r>
    <x v="48"/>
    <n v="10357"/>
    <n v="9"/>
    <x v="5"/>
    <n v="43"/>
    <n v="100"/>
    <n v="5780.92"/>
    <x v="1"/>
    <m/>
    <s v="Mini Gifts Distributors Ltd."/>
    <s v="Shipped"/>
    <s v="San Rafael"/>
    <x v="2"/>
    <x v="0"/>
    <x v="0"/>
  </r>
  <r>
    <x v="49"/>
    <n v="10370"/>
    <n v="4"/>
    <x v="5"/>
    <n v="35"/>
    <n v="65.63"/>
    <n v="2297.0500000000002"/>
    <x v="1"/>
    <m/>
    <s v="Annas Decorations, Ltd"/>
    <s v="Shipped"/>
    <s v="North Sydney"/>
    <x v="8"/>
    <x v="3"/>
    <x v="2"/>
  </r>
  <r>
    <x v="50"/>
    <n v="10381"/>
    <n v="6"/>
    <x v="5"/>
    <n v="37"/>
    <n v="100"/>
    <n v="6231.54"/>
    <x v="1"/>
    <m/>
    <s v="Corporate Gift Ideas Co."/>
    <s v="Shipped"/>
    <s v="San Francisco"/>
    <x v="2"/>
    <x v="0"/>
    <x v="0"/>
  </r>
  <r>
    <x v="51"/>
    <n v="10391"/>
    <n v="7"/>
    <x v="5"/>
    <n v="37"/>
    <n v="46.9"/>
    <n v="1735.3"/>
    <x v="1"/>
    <m/>
    <s v="Annas Decorations, Ltd"/>
    <s v="Shipped"/>
    <s v="North Sydney"/>
    <x v="8"/>
    <x v="3"/>
    <x v="2"/>
  </r>
  <r>
    <x v="52"/>
    <n v="10411"/>
    <n v="2"/>
    <x v="5"/>
    <n v="27"/>
    <n v="100"/>
    <n v="4427.7299999999996"/>
    <x v="1"/>
    <m/>
    <s v="Quebec Home Shopping Network"/>
    <s v="Shipped"/>
    <s v="Montreal"/>
    <x v="13"/>
    <x v="10"/>
    <x v="0"/>
  </r>
  <r>
    <x v="53"/>
    <n v="10425"/>
    <n v="12"/>
    <x v="5"/>
    <n v="38"/>
    <n v="100"/>
    <n v="5894.94"/>
    <x v="1"/>
    <m/>
    <s v="La Rochelle Gifts"/>
    <s v="In Process"/>
    <s v="Nantes"/>
    <x v="1"/>
    <x v="1"/>
    <x v="1"/>
  </r>
  <r>
    <x v="98"/>
    <n v="10108"/>
    <n v="6"/>
    <x v="6"/>
    <n v="33"/>
    <n v="100"/>
    <n v="5265.15"/>
    <x v="1"/>
    <m/>
    <s v="Cruz &amp; Sons Co."/>
    <s v="Shipped"/>
    <s v="Makati City"/>
    <x v="1"/>
    <x v="15"/>
    <x v="3"/>
  </r>
  <r>
    <x v="99"/>
    <n v="10122"/>
    <n v="10"/>
    <x v="6"/>
    <n v="42"/>
    <n v="100"/>
    <n v="7599.9"/>
    <x v="1"/>
    <m/>
    <s v="Marseille Mini Autos"/>
    <s v="Shipped"/>
    <s v="Marseille"/>
    <x v="1"/>
    <x v="1"/>
    <x v="1"/>
  </r>
  <r>
    <x v="100"/>
    <n v="10135"/>
    <n v="7"/>
    <x v="6"/>
    <n v="42"/>
    <n v="100"/>
    <n v="8008.56"/>
    <x v="1"/>
    <m/>
    <s v="Mini Gifts Distributors Ltd."/>
    <s v="Shipped"/>
    <s v="San Rafael"/>
    <x v="2"/>
    <x v="0"/>
    <x v="0"/>
  </r>
  <r>
    <x v="101"/>
    <n v="10147"/>
    <n v="7"/>
    <x v="6"/>
    <n v="48"/>
    <n v="100"/>
    <n v="9245.76"/>
    <x v="1"/>
    <m/>
    <s v="Collectables For Less Inc."/>
    <s v="Shipped"/>
    <s v="Brickhaven"/>
    <x v="6"/>
    <x v="0"/>
    <x v="0"/>
  </r>
  <r>
    <x v="4"/>
    <n v="10159"/>
    <n v="2"/>
    <x v="6"/>
    <n v="41"/>
    <n v="100"/>
    <n v="8296.35"/>
    <x v="1"/>
    <m/>
    <s v="Corporate Gift Ideas Co."/>
    <s v="Shipped"/>
    <s v="San Francisco"/>
    <x v="2"/>
    <x v="0"/>
    <x v="0"/>
  </r>
  <r>
    <x v="102"/>
    <n v="10169"/>
    <n v="2"/>
    <x v="6"/>
    <n v="30"/>
    <n v="100"/>
    <n v="5019.8999999999996"/>
    <x v="1"/>
    <m/>
    <s v="Annas Decorations, Ltd"/>
    <s v="Shipped"/>
    <s v="North Sydney"/>
    <x v="8"/>
    <x v="3"/>
    <x v="2"/>
  </r>
  <r>
    <x v="103"/>
    <n v="10181"/>
    <n v="14"/>
    <x v="6"/>
    <n v="27"/>
    <n v="100"/>
    <n v="5411.07"/>
    <x v="1"/>
    <m/>
    <s v="Herkku Gifts"/>
    <s v="Shipped"/>
    <s v="Bergen"/>
    <x v="1"/>
    <x v="2"/>
    <x v="1"/>
  </r>
  <r>
    <x v="104"/>
    <n v="10191"/>
    <n v="3"/>
    <x v="6"/>
    <n v="21"/>
    <n v="100"/>
    <n v="3840.9"/>
    <x v="1"/>
    <m/>
    <s v="Toms Spezialitten, Ltd"/>
    <s v="Shipped"/>
    <s v="Koln"/>
    <x v="1"/>
    <x v="16"/>
    <x v="1"/>
  </r>
  <r>
    <x v="105"/>
    <n v="10203"/>
    <n v="8"/>
    <x v="6"/>
    <n v="20"/>
    <n v="100"/>
    <n v="3930.4"/>
    <x v="1"/>
    <m/>
    <s v="Euro Shopping Channel"/>
    <s v="Shipped"/>
    <s v="Madrid"/>
    <x v="1"/>
    <x v="7"/>
    <x v="1"/>
  </r>
  <r>
    <x v="9"/>
    <n v="10211"/>
    <n v="2"/>
    <x v="6"/>
    <n v="41"/>
    <n v="100"/>
    <n v="7498.9"/>
    <x v="1"/>
    <m/>
    <s v="Auto Canal Petit"/>
    <s v="Shipped"/>
    <s v="Paris"/>
    <x v="1"/>
    <x v="1"/>
    <x v="1"/>
  </r>
  <r>
    <x v="106"/>
    <n v="10225"/>
    <n v="9"/>
    <x v="6"/>
    <n v="27"/>
    <n v="100"/>
    <n v="4517.91"/>
    <x v="1"/>
    <m/>
    <s v="Vida Sport, Ltd"/>
    <s v="Shipped"/>
    <s v="Gensve"/>
    <x v="1"/>
    <x v="17"/>
    <x v="1"/>
  </r>
  <r>
    <x v="107"/>
    <n v="10238"/>
    <n v="3"/>
    <x v="6"/>
    <n v="28"/>
    <n v="100"/>
    <n v="5774.72"/>
    <x v="1"/>
    <m/>
    <s v="Danish Wholesale Imports"/>
    <s v="Shipped"/>
    <s v="Kobenhavn"/>
    <x v="1"/>
    <x v="13"/>
    <x v="1"/>
  </r>
  <r>
    <x v="108"/>
    <n v="10253"/>
    <n v="13"/>
    <x v="6"/>
    <n v="24"/>
    <n v="100"/>
    <n v="3922.56"/>
    <x v="1"/>
    <m/>
    <s v="UK Collectables, Ltd."/>
    <s v="Cancelled"/>
    <s v="Liverpool"/>
    <x v="1"/>
    <x v="6"/>
    <x v="1"/>
  </r>
  <r>
    <x v="109"/>
    <n v="10266"/>
    <n v="14"/>
    <x v="6"/>
    <n v="44"/>
    <n v="100"/>
    <n v="9160.36"/>
    <x v="1"/>
    <m/>
    <s v="Lordine Souveniers"/>
    <s v="Shipped"/>
    <s v="Reggio Emilia"/>
    <x v="1"/>
    <x v="12"/>
    <x v="1"/>
  </r>
  <r>
    <x v="110"/>
    <n v="10276"/>
    <n v="3"/>
    <x v="6"/>
    <n v="50"/>
    <n v="100"/>
    <n v="9631"/>
    <x v="1"/>
    <m/>
    <s v="Online Mini Collectables"/>
    <s v="Shipped"/>
    <s v="Brickhaven"/>
    <x v="6"/>
    <x v="0"/>
    <x v="0"/>
  </r>
  <r>
    <x v="111"/>
    <n v="10287"/>
    <n v="12"/>
    <x v="6"/>
    <n v="21"/>
    <n v="100"/>
    <n v="3432.24"/>
    <x v="1"/>
    <m/>
    <s v="Vida Sport, Ltd"/>
    <s v="Shipped"/>
    <s v="Gensve"/>
    <x v="1"/>
    <x v="17"/>
    <x v="1"/>
  </r>
  <r>
    <x v="112"/>
    <n v="10300"/>
    <n v="5"/>
    <x v="6"/>
    <n v="33"/>
    <n v="100"/>
    <n v="5521.89"/>
    <x v="1"/>
    <m/>
    <s v="Blauer See Auto, Co."/>
    <s v="Shipped"/>
    <s v="Frankfurt"/>
    <x v="1"/>
    <x v="16"/>
    <x v="1"/>
  </r>
  <r>
    <x v="113"/>
    <n v="10310"/>
    <n v="10"/>
    <x v="6"/>
    <n v="33"/>
    <n v="100"/>
    <n v="6934.62"/>
    <x v="1"/>
    <m/>
    <s v="Toms Spezialitten, Ltd"/>
    <s v="Shipped"/>
    <s v="Koln"/>
    <x v="1"/>
    <x v="16"/>
    <x v="1"/>
  </r>
  <r>
    <x v="114"/>
    <n v="10320"/>
    <n v="3"/>
    <x v="6"/>
    <n v="31"/>
    <n v="100"/>
    <n v="6876.11"/>
    <x v="1"/>
    <m/>
    <s v="Volvo Model Replicas, Co"/>
    <s v="Shipped"/>
    <s v="Lule"/>
    <x v="1"/>
    <x v="8"/>
    <x v="1"/>
  </r>
  <r>
    <x v="19"/>
    <n v="10329"/>
    <n v="5"/>
    <x v="6"/>
    <n v="41"/>
    <n v="71.47"/>
    <n v="2930.27"/>
    <x v="1"/>
    <m/>
    <s v="Land of Toys Inc."/>
    <s v="Shipped"/>
    <s v="NYC"/>
    <x v="0"/>
    <x v="0"/>
    <x v="0"/>
  </r>
  <r>
    <x v="20"/>
    <n v="10341"/>
    <n v="2"/>
    <x v="6"/>
    <n v="45"/>
    <n v="79.650000000000006"/>
    <n v="3584.25"/>
    <x v="1"/>
    <m/>
    <s v="Salzburg Collectables"/>
    <s v="Shipped"/>
    <s v="Salzburg"/>
    <x v="1"/>
    <x v="5"/>
    <x v="1"/>
  </r>
  <r>
    <x v="115"/>
    <n v="10363"/>
    <n v="3"/>
    <x v="6"/>
    <n v="33"/>
    <n v="85.39"/>
    <n v="2817.87"/>
    <x v="1"/>
    <m/>
    <s v="Suominen Souveniers"/>
    <s v="Shipped"/>
    <s v="Espoo"/>
    <x v="1"/>
    <x v="4"/>
    <x v="1"/>
  </r>
  <r>
    <x v="22"/>
    <n v="10375"/>
    <n v="7"/>
    <x v="6"/>
    <n v="45"/>
    <n v="76"/>
    <n v="3420"/>
    <x v="1"/>
    <m/>
    <s v="La Rochelle Gifts"/>
    <s v="Shipped"/>
    <s v="Nantes"/>
    <x v="1"/>
    <x v="1"/>
    <x v="1"/>
  </r>
  <r>
    <x v="23"/>
    <n v="10389"/>
    <n v="4"/>
    <x v="6"/>
    <n v="26"/>
    <n v="99.04"/>
    <n v="2575.04"/>
    <x v="1"/>
    <m/>
    <s v="Scandinavian Gift Ideas"/>
    <s v="Shipped"/>
    <s v="Boras"/>
    <x v="1"/>
    <x v="8"/>
    <x v="1"/>
  </r>
  <r>
    <x v="116"/>
    <n v="10419"/>
    <n v="13"/>
    <x v="6"/>
    <n v="12"/>
    <n v="100"/>
    <n v="1961.28"/>
    <x v="1"/>
    <m/>
    <s v="Salzburg Collectables"/>
    <s v="Shipped"/>
    <s v="Salzburg"/>
    <x v="1"/>
    <x v="5"/>
    <x v="1"/>
  </r>
  <r>
    <x v="62"/>
    <n v="10105"/>
    <n v="15"/>
    <x v="7"/>
    <n v="41"/>
    <n v="100"/>
    <n v="8690.36"/>
    <x v="1"/>
    <m/>
    <s v="Danish Wholesale Imports"/>
    <s v="Shipped"/>
    <s v="Kobenhavn"/>
    <x v="1"/>
    <x v="13"/>
    <x v="1"/>
  </r>
  <r>
    <x v="117"/>
    <n v="10117"/>
    <n v="9"/>
    <x v="7"/>
    <n v="33"/>
    <n v="100"/>
    <n v="6034.38"/>
    <x v="1"/>
    <m/>
    <s v="Dragon Souveniers, Ltd."/>
    <s v="Shipped"/>
    <s v="Singapore"/>
    <x v="1"/>
    <x v="9"/>
    <x v="3"/>
  </r>
  <r>
    <x v="118"/>
    <n v="10127"/>
    <n v="2"/>
    <x v="7"/>
    <n v="46"/>
    <n v="100"/>
    <n v="11279.2"/>
    <x v="1"/>
    <m/>
    <s v="Muscle Machine Inc"/>
    <s v="Shipped"/>
    <s v="NYC"/>
    <x v="0"/>
    <x v="0"/>
    <x v="0"/>
  </r>
  <r>
    <x v="119"/>
    <n v="10142"/>
    <n v="12"/>
    <x v="7"/>
    <n v="33"/>
    <n v="100"/>
    <n v="8023.29"/>
    <x v="1"/>
    <m/>
    <s v="Mini Gifts Distributors Ltd."/>
    <s v="Shipped"/>
    <s v="San Rafael"/>
    <x v="2"/>
    <x v="0"/>
    <x v="0"/>
  </r>
  <r>
    <x v="120"/>
    <n v="10153"/>
    <n v="11"/>
    <x v="7"/>
    <n v="20"/>
    <n v="100"/>
    <n v="4904"/>
    <x v="1"/>
    <m/>
    <s v="Euro Shopping Channel"/>
    <s v="Shipped"/>
    <s v="Madrid"/>
    <x v="1"/>
    <x v="7"/>
    <x v="1"/>
  </r>
  <r>
    <x v="121"/>
    <n v="10165"/>
    <n v="3"/>
    <x v="7"/>
    <n v="44"/>
    <n v="100"/>
    <n v="8594.52"/>
    <x v="1"/>
    <m/>
    <s v="Dragon Souveniers, Ltd."/>
    <s v="Shipped"/>
    <s v="Singapore"/>
    <x v="1"/>
    <x v="9"/>
    <x v="3"/>
  </r>
  <r>
    <x v="32"/>
    <n v="10176"/>
    <n v="2"/>
    <x v="7"/>
    <n v="33"/>
    <n v="100"/>
    <n v="7474.5"/>
    <x v="1"/>
    <m/>
    <s v="Lordine Souveniers"/>
    <s v="Shipped"/>
    <s v="Reggio Emilia"/>
    <x v="1"/>
    <x v="12"/>
    <x v="1"/>
  </r>
  <r>
    <x v="69"/>
    <n v="10185"/>
    <n v="13"/>
    <x v="7"/>
    <n v="21"/>
    <n v="100"/>
    <n v="3883.74"/>
    <x v="1"/>
    <m/>
    <s v="Mini Creations Ltd."/>
    <s v="Shipped"/>
    <s v="New Bedford"/>
    <x v="6"/>
    <x v="0"/>
    <x v="0"/>
  </r>
  <r>
    <x v="70"/>
    <n v="10196"/>
    <n v="5"/>
    <x v="7"/>
    <n v="47"/>
    <n v="100"/>
    <n v="8887.7000000000007"/>
    <x v="1"/>
    <m/>
    <s v="Super Scale Inc."/>
    <s v="Shipped"/>
    <s v="New Haven"/>
    <x v="5"/>
    <x v="0"/>
    <x v="0"/>
  </r>
  <r>
    <x v="122"/>
    <n v="10208"/>
    <n v="13"/>
    <x v="7"/>
    <n v="46"/>
    <n v="100"/>
    <n v="8602.92"/>
    <x v="1"/>
    <m/>
    <s v="Saveley &amp; Henriot, Co."/>
    <s v="Shipped"/>
    <s v="Lyon"/>
    <x v="1"/>
    <x v="1"/>
    <x v="1"/>
  </r>
  <r>
    <x v="123"/>
    <n v="10220"/>
    <n v="2"/>
    <x v="7"/>
    <n v="32"/>
    <n v="100"/>
    <n v="7181.44"/>
    <x v="1"/>
    <m/>
    <s v="Clover Collections, Co."/>
    <s v="Shipped"/>
    <s v="Dublin"/>
    <x v="1"/>
    <x v="18"/>
    <x v="1"/>
  </r>
  <r>
    <x v="124"/>
    <n v="10231"/>
    <n v="2"/>
    <x v="7"/>
    <n v="42"/>
    <n v="100"/>
    <n v="8378.58"/>
    <x v="1"/>
    <m/>
    <s v="CAF Imports"/>
    <s v="Shipped"/>
    <s v="Madrid"/>
    <x v="1"/>
    <x v="7"/>
    <x v="1"/>
  </r>
  <r>
    <x v="125"/>
    <n v="10247"/>
    <n v="2"/>
    <x v="7"/>
    <n v="44"/>
    <n v="100"/>
    <n v="10606.2"/>
    <x v="1"/>
    <m/>
    <s v="Suominen Souveniers"/>
    <s v="Shipped"/>
    <s v="Espoo"/>
    <x v="1"/>
    <x v="4"/>
    <x v="1"/>
  </r>
  <r>
    <x v="126"/>
    <n v="10272"/>
    <n v="2"/>
    <x v="7"/>
    <n v="35"/>
    <n v="100"/>
    <n v="5818.4"/>
    <x v="1"/>
    <m/>
    <s v="Diecast Classics Inc."/>
    <s v="Shipped"/>
    <s v="Allentown"/>
    <x v="7"/>
    <x v="0"/>
    <x v="0"/>
  </r>
  <r>
    <x v="76"/>
    <n v="10282"/>
    <n v="5"/>
    <x v="7"/>
    <n v="41"/>
    <n v="100"/>
    <n v="7071.27"/>
    <x v="1"/>
    <m/>
    <s v="Mini Gifts Distributors Ltd."/>
    <s v="Shipped"/>
    <s v="San Rafael"/>
    <x v="2"/>
    <x v="0"/>
    <x v="0"/>
  </r>
  <r>
    <x v="127"/>
    <n v="10293"/>
    <n v="8"/>
    <x v="7"/>
    <n v="46"/>
    <n v="100"/>
    <n v="8411.56"/>
    <x v="1"/>
    <m/>
    <s v="Amica Models &amp; Co."/>
    <s v="Shipped"/>
    <s v="Torino"/>
    <x v="1"/>
    <x v="12"/>
    <x v="1"/>
  </r>
  <r>
    <x v="78"/>
    <n v="10306"/>
    <n v="13"/>
    <x v="7"/>
    <n v="31"/>
    <n v="100"/>
    <n v="6570.76"/>
    <x v="1"/>
    <m/>
    <s v="AV Stores, Co."/>
    <s v="Shipped"/>
    <s v="Manchester"/>
    <x v="1"/>
    <x v="6"/>
    <x v="1"/>
  </r>
  <r>
    <x v="96"/>
    <n v="10314"/>
    <n v="5"/>
    <x v="7"/>
    <n v="38"/>
    <n v="100"/>
    <n v="7975.44"/>
    <x v="1"/>
    <m/>
    <s v="Heintze Collectables"/>
    <s v="Shipped"/>
    <s v="Aaarhus"/>
    <x v="1"/>
    <x v="13"/>
    <x v="1"/>
  </r>
  <r>
    <x v="80"/>
    <n v="10325"/>
    <n v="8"/>
    <x v="7"/>
    <n v="42"/>
    <n v="64"/>
    <n v="2688"/>
    <x v="1"/>
    <m/>
    <s v="Baane Mini Imports"/>
    <s v="Shipped"/>
    <s v="Stavern"/>
    <x v="1"/>
    <x v="2"/>
    <x v="1"/>
  </r>
  <r>
    <x v="128"/>
    <n v="10336"/>
    <n v="10"/>
    <x v="7"/>
    <n v="33"/>
    <n v="57.22"/>
    <n v="1888.26"/>
    <x v="1"/>
    <m/>
    <s v="La Corne Dabondance, Co."/>
    <s v="Shipped"/>
    <s v="Paris"/>
    <x v="1"/>
    <x v="1"/>
    <x v="1"/>
  </r>
  <r>
    <x v="79"/>
    <n v="10348"/>
    <n v="8"/>
    <x v="7"/>
    <n v="48"/>
    <n v="52.36"/>
    <n v="2513.2800000000002"/>
    <x v="1"/>
    <m/>
    <s v="Corrida Auto Replicas, Ltd"/>
    <s v="Shipped"/>
    <s v="Madrid"/>
    <x v="1"/>
    <x v="7"/>
    <x v="1"/>
  </r>
  <r>
    <x v="83"/>
    <n v="10359"/>
    <n v="8"/>
    <x v="7"/>
    <n v="42"/>
    <n v="100"/>
    <n v="4764.4799999999996"/>
    <x v="1"/>
    <m/>
    <s v="Reims Collectables"/>
    <s v="Shipped"/>
    <s v="Reims"/>
    <x v="1"/>
    <x v="1"/>
    <x v="1"/>
  </r>
  <r>
    <x v="129"/>
    <n v="10371"/>
    <n v="6"/>
    <x v="7"/>
    <n v="32"/>
    <n v="100"/>
    <n v="3560.64"/>
    <x v="1"/>
    <m/>
    <s v="Mini Gifts Distributors Ltd."/>
    <s v="Shipped"/>
    <s v="San Rafael"/>
    <x v="2"/>
    <x v="0"/>
    <x v="0"/>
  </r>
  <r>
    <x v="50"/>
    <n v="10382"/>
    <n v="10"/>
    <x v="7"/>
    <n v="34"/>
    <n v="100"/>
    <n v="3823.64"/>
    <x v="1"/>
    <m/>
    <s v="Mini Gifts Distributors Ltd."/>
    <s v="Shipped"/>
    <s v="San Rafael"/>
    <x v="2"/>
    <x v="0"/>
    <x v="0"/>
  </r>
  <r>
    <x v="86"/>
    <n v="10395"/>
    <n v="1"/>
    <x v="7"/>
    <n v="33"/>
    <n v="69.12"/>
    <n v="2280.96"/>
    <x v="1"/>
    <m/>
    <s v="Lyon Souveniers"/>
    <s v="Shipped"/>
    <s v="Paris"/>
    <x v="1"/>
    <x v="1"/>
    <x v="1"/>
  </r>
  <r>
    <x v="130"/>
    <n v="10413"/>
    <n v="2"/>
    <x v="7"/>
    <n v="36"/>
    <n v="100"/>
    <n v="8677.7999999999993"/>
    <x v="1"/>
    <m/>
    <s v="Gift Depot Inc."/>
    <s v="Shipped"/>
    <s v="Bridgewater"/>
    <x v="5"/>
    <x v="0"/>
    <x v="0"/>
  </r>
  <r>
    <x v="26"/>
    <n v="10103"/>
    <n v="8"/>
    <x v="8"/>
    <n v="27"/>
    <n v="100"/>
    <n v="3394.98"/>
    <x v="2"/>
    <m/>
    <s v="Baane Mini Imports"/>
    <s v="Shipped"/>
    <s v="Stavern"/>
    <x v="1"/>
    <x v="2"/>
    <x v="1"/>
  </r>
  <r>
    <x v="131"/>
    <n v="10113"/>
    <n v="2"/>
    <x v="8"/>
    <n v="21"/>
    <n v="100"/>
    <n v="3415.44"/>
    <x v="2"/>
    <m/>
    <s v="Mini Gifts Distributors Ltd."/>
    <s v="Shipped"/>
    <s v="San Rafael"/>
    <x v="2"/>
    <x v="0"/>
    <x v="0"/>
  </r>
  <r>
    <x v="28"/>
    <n v="10126"/>
    <n v="8"/>
    <x v="8"/>
    <n v="21"/>
    <n v="100"/>
    <n v="2439.5700000000002"/>
    <x v="2"/>
    <m/>
    <s v="Corrida Auto Replicas, Ltd"/>
    <s v="Shipped"/>
    <s v="Madrid"/>
    <x v="1"/>
    <x v="7"/>
    <x v="1"/>
  </r>
  <r>
    <x v="29"/>
    <n v="10140"/>
    <n v="8"/>
    <x v="8"/>
    <n v="38"/>
    <n v="100"/>
    <n v="4829.8"/>
    <x v="2"/>
    <m/>
    <s v="Technics Stores Inc."/>
    <s v="Shipped"/>
    <s v="Burlingame"/>
    <x v="2"/>
    <x v="0"/>
    <x v="0"/>
  </r>
  <r>
    <x v="30"/>
    <n v="10150"/>
    <n v="5"/>
    <x v="8"/>
    <n v="30"/>
    <n v="100"/>
    <n v="4100.1000000000004"/>
    <x v="2"/>
    <m/>
    <s v="Dragon Souveniers, Ltd."/>
    <s v="Shipped"/>
    <s v="Singapore"/>
    <x v="1"/>
    <x v="9"/>
    <x v="3"/>
  </r>
  <r>
    <x v="90"/>
    <n v="10164"/>
    <n v="6"/>
    <x v="8"/>
    <n v="49"/>
    <n v="100"/>
    <n v="6563.06"/>
    <x v="2"/>
    <m/>
    <s v="Mini Auto Werke"/>
    <s v="Resolved"/>
    <s v="Graz"/>
    <x v="1"/>
    <x v="5"/>
    <x v="1"/>
  </r>
  <r>
    <x v="32"/>
    <n v="10174"/>
    <n v="1"/>
    <x v="8"/>
    <n v="43"/>
    <n v="100"/>
    <n v="6817.22"/>
    <x v="2"/>
    <m/>
    <s v="Australian Gift Network, Co"/>
    <s v="Shipped"/>
    <s v="South Brisbane"/>
    <x v="9"/>
    <x v="3"/>
    <x v="2"/>
  </r>
  <r>
    <x v="33"/>
    <n v="10183"/>
    <n v="5"/>
    <x v="8"/>
    <n v="41"/>
    <n v="100"/>
    <n v="6163.94"/>
    <x v="2"/>
    <m/>
    <s v="Classic Gift Ideas, Inc"/>
    <s v="Shipped"/>
    <s v="Philadelphia"/>
    <x v="7"/>
    <x v="0"/>
    <x v="0"/>
  </r>
  <r>
    <x v="34"/>
    <n v="10194"/>
    <n v="8"/>
    <x v="8"/>
    <n v="38"/>
    <n v="100"/>
    <n v="4933.92"/>
    <x v="2"/>
    <m/>
    <s v="Saveley &amp; Henriot, Co."/>
    <s v="Shipped"/>
    <s v="Lyon"/>
    <x v="1"/>
    <x v="1"/>
    <x v="1"/>
  </r>
  <r>
    <x v="35"/>
    <n v="10206"/>
    <n v="3"/>
    <x v="8"/>
    <n v="28"/>
    <n v="100"/>
    <n v="4056.36"/>
    <x v="2"/>
    <m/>
    <s v="Canadian Gift Exchange Network"/>
    <s v="Shipped"/>
    <s v="Vancouver"/>
    <x v="10"/>
    <x v="10"/>
    <x v="0"/>
  </r>
  <r>
    <x v="132"/>
    <n v="10216"/>
    <n v="1"/>
    <x v="8"/>
    <n v="43"/>
    <n v="100"/>
    <n v="5759.42"/>
    <x v="2"/>
    <m/>
    <s v="Auto Assoc. &amp; Cie."/>
    <s v="Shipped"/>
    <s v="Versailles"/>
    <x v="1"/>
    <x v="1"/>
    <x v="1"/>
  </r>
  <r>
    <x v="93"/>
    <n v="10229"/>
    <n v="13"/>
    <x v="8"/>
    <n v="25"/>
    <n v="100"/>
    <n v="3451"/>
    <x v="2"/>
    <m/>
    <s v="Mini Gifts Distributors Ltd."/>
    <s v="Shipped"/>
    <s v="San Rafael"/>
    <x v="2"/>
    <x v="0"/>
    <x v="0"/>
  </r>
  <r>
    <x v="38"/>
    <n v="10245"/>
    <n v="6"/>
    <x v="8"/>
    <n v="38"/>
    <n v="100"/>
    <n v="5920.4"/>
    <x v="2"/>
    <m/>
    <s v="Super Scale Inc."/>
    <s v="Shipped"/>
    <s v="New Haven"/>
    <x v="5"/>
    <x v="0"/>
    <x v="0"/>
  </r>
  <r>
    <x v="39"/>
    <n v="10258"/>
    <n v="3"/>
    <x v="8"/>
    <n v="41"/>
    <n v="100"/>
    <n v="6668.24"/>
    <x v="2"/>
    <m/>
    <s v="Tokyo Collectables, Ltd"/>
    <s v="Shipped"/>
    <s v="Minato-ku"/>
    <x v="11"/>
    <x v="11"/>
    <x v="3"/>
  </r>
  <r>
    <x v="40"/>
    <n v="10270"/>
    <n v="6"/>
    <x v="8"/>
    <n v="28"/>
    <n v="100"/>
    <n v="4094.72"/>
    <x v="2"/>
    <m/>
    <s v="Souveniers And Things Co."/>
    <s v="Shipped"/>
    <s v="Chatswood"/>
    <x v="8"/>
    <x v="3"/>
    <x v="2"/>
  </r>
  <r>
    <x v="94"/>
    <n v="10281"/>
    <n v="13"/>
    <x v="8"/>
    <n v="25"/>
    <n v="100"/>
    <n v="2938.5"/>
    <x v="2"/>
    <m/>
    <s v="Diecast Classics Inc."/>
    <s v="Shipped"/>
    <s v="Allentown"/>
    <x v="7"/>
    <x v="0"/>
    <x v="0"/>
  </r>
  <r>
    <x v="42"/>
    <n v="10291"/>
    <n v="8"/>
    <x v="8"/>
    <n v="41"/>
    <n v="100"/>
    <n v="6387.8"/>
    <x v="2"/>
    <m/>
    <s v="Scandinavian Gift Ideas"/>
    <s v="Shipped"/>
    <s v="Boras"/>
    <x v="1"/>
    <x v="8"/>
    <x v="1"/>
  </r>
  <r>
    <x v="43"/>
    <n v="10304"/>
    <n v="3"/>
    <x v="8"/>
    <n v="39"/>
    <n v="100"/>
    <n v="6396"/>
    <x v="2"/>
    <m/>
    <s v="Auto Assoc. &amp; Cie."/>
    <s v="Shipped"/>
    <s v="Versailles"/>
    <x v="1"/>
    <x v="1"/>
    <x v="1"/>
  </r>
  <r>
    <x v="96"/>
    <n v="10313"/>
    <n v="11"/>
    <x v="8"/>
    <n v="21"/>
    <n v="100"/>
    <n v="2669.1"/>
    <x v="2"/>
    <m/>
    <s v="Canadian Gift Exchange Network"/>
    <s v="Shipped"/>
    <s v="Vancouver"/>
    <x v="10"/>
    <x v="10"/>
    <x v="0"/>
  </r>
  <r>
    <x v="45"/>
    <n v="10322"/>
    <n v="9"/>
    <x v="8"/>
    <n v="27"/>
    <n v="100"/>
    <n v="4784.13"/>
    <x v="2"/>
    <m/>
    <s v="Online Diecast Creations Co."/>
    <s v="Shipped"/>
    <s v="Nashua"/>
    <x v="12"/>
    <x v="0"/>
    <x v="0"/>
  </r>
  <r>
    <x v="46"/>
    <n v="10333"/>
    <n v="6"/>
    <x v="8"/>
    <n v="33"/>
    <n v="99.21"/>
    <n v="3273.93"/>
    <x v="2"/>
    <m/>
    <s v="Mini Wheels Co."/>
    <s v="Shipped"/>
    <s v="San Francisco"/>
    <x v="2"/>
    <x v="0"/>
    <x v="0"/>
  </r>
  <r>
    <x v="47"/>
    <n v="10347"/>
    <n v="3"/>
    <x v="8"/>
    <n v="29"/>
    <n v="100"/>
    <n v="3586.43"/>
    <x v="2"/>
    <m/>
    <s v="Australian Collectors, Co."/>
    <s v="Shipped"/>
    <s v="Melbourne"/>
    <x v="3"/>
    <x v="3"/>
    <x v="2"/>
  </r>
  <r>
    <x v="48"/>
    <n v="10357"/>
    <n v="8"/>
    <x v="8"/>
    <n v="49"/>
    <n v="100"/>
    <n v="5960.36"/>
    <x v="2"/>
    <m/>
    <s v="Mini Gifts Distributors Ltd."/>
    <s v="Shipped"/>
    <s v="San Rafael"/>
    <x v="2"/>
    <x v="0"/>
    <x v="0"/>
  </r>
  <r>
    <x v="49"/>
    <n v="10370"/>
    <n v="8"/>
    <x v="8"/>
    <n v="49"/>
    <n v="100"/>
    <n v="8470.14"/>
    <x v="2"/>
    <m/>
    <s v="Annas Decorations, Ltd"/>
    <s v="Shipped"/>
    <s v="North Sydney"/>
    <x v="8"/>
    <x v="3"/>
    <x v="2"/>
  </r>
  <r>
    <x v="50"/>
    <n v="10381"/>
    <n v="1"/>
    <x v="8"/>
    <n v="20"/>
    <n v="100"/>
    <n v="2952"/>
    <x v="2"/>
    <m/>
    <s v="Corporate Gift Ideas Co."/>
    <s v="Shipped"/>
    <s v="San Francisco"/>
    <x v="2"/>
    <x v="0"/>
    <x v="0"/>
  </r>
  <r>
    <x v="51"/>
    <n v="10391"/>
    <n v="9"/>
    <x v="8"/>
    <n v="39"/>
    <n v="63.2"/>
    <n v="2464.8000000000002"/>
    <x v="2"/>
    <m/>
    <s v="Annas Decorations, Ltd"/>
    <s v="Shipped"/>
    <s v="North Sydney"/>
    <x v="8"/>
    <x v="3"/>
    <x v="2"/>
  </r>
  <r>
    <x v="52"/>
    <n v="10411"/>
    <n v="6"/>
    <x v="8"/>
    <n v="40"/>
    <n v="100"/>
    <n v="6232"/>
    <x v="2"/>
    <m/>
    <s v="Quebec Home Shopping Network"/>
    <s v="Shipped"/>
    <s v="Montreal"/>
    <x v="13"/>
    <x v="10"/>
    <x v="0"/>
  </r>
  <r>
    <x v="53"/>
    <n v="10424"/>
    <n v="3"/>
    <x v="8"/>
    <n v="49"/>
    <n v="100"/>
    <n v="7969.36"/>
    <x v="2"/>
    <m/>
    <s v="Euro Shopping Channel"/>
    <s v="In Process"/>
    <s v="Madrid"/>
    <x v="1"/>
    <x v="7"/>
    <x v="1"/>
  </r>
  <r>
    <x v="0"/>
    <n v="10107"/>
    <n v="1"/>
    <x v="9"/>
    <n v="21"/>
    <n v="100"/>
    <n v="3036.6"/>
    <x v="0"/>
    <m/>
    <s v="Land of Toys Inc."/>
    <s v="Shipped"/>
    <s v="NYC"/>
    <x v="0"/>
    <x v="0"/>
    <x v="0"/>
  </r>
  <r>
    <x v="1"/>
    <n v="10121"/>
    <n v="4"/>
    <x v="9"/>
    <n v="50"/>
    <n v="100"/>
    <n v="8284"/>
    <x v="0"/>
    <m/>
    <s v="Reims Collectables"/>
    <s v="Shipped"/>
    <s v="Reims"/>
    <x v="1"/>
    <x v="1"/>
    <x v="1"/>
  </r>
  <r>
    <x v="2"/>
    <n v="10134"/>
    <n v="1"/>
    <x v="9"/>
    <n v="20"/>
    <n v="100"/>
    <n v="2711.2"/>
    <x v="0"/>
    <m/>
    <s v="Lyon Souveniers"/>
    <s v="Shipped"/>
    <s v="Paris"/>
    <x v="1"/>
    <x v="1"/>
    <x v="1"/>
  </r>
  <r>
    <x v="3"/>
    <n v="10145"/>
    <n v="5"/>
    <x v="9"/>
    <n v="49"/>
    <n v="100"/>
    <n v="8339.7999999999993"/>
    <x v="0"/>
    <m/>
    <s v="Toys4GrownUps.com"/>
    <s v="Shipped"/>
    <s v="Pasadena"/>
    <x v="2"/>
    <x v="0"/>
    <x v="0"/>
  </r>
  <r>
    <x v="4"/>
    <n v="10159"/>
    <n v="13"/>
    <x v="9"/>
    <n v="38"/>
    <n v="100"/>
    <n v="6238.84"/>
    <x v="0"/>
    <m/>
    <s v="Corporate Gift Ideas Co."/>
    <s v="Shipped"/>
    <s v="San Francisco"/>
    <x v="2"/>
    <x v="0"/>
    <x v="0"/>
  </r>
  <r>
    <x v="102"/>
    <n v="10169"/>
    <n v="13"/>
    <x v="9"/>
    <n v="35"/>
    <n v="100"/>
    <n v="4639.25"/>
    <x v="0"/>
    <m/>
    <s v="Annas Decorations, Ltd"/>
    <s v="Shipped"/>
    <s v="North Sydney"/>
    <x v="8"/>
    <x v="3"/>
    <x v="2"/>
  </r>
  <r>
    <x v="6"/>
    <n v="10180"/>
    <n v="8"/>
    <x v="9"/>
    <n v="40"/>
    <n v="100"/>
    <n v="6747.6"/>
    <x v="0"/>
    <m/>
    <s v="Daedalus Designs Imports"/>
    <s v="Shipped"/>
    <s v="Lille"/>
    <x v="1"/>
    <x v="1"/>
    <x v="1"/>
  </r>
  <r>
    <x v="7"/>
    <n v="10189"/>
    <n v="1"/>
    <x v="9"/>
    <n v="28"/>
    <n v="100"/>
    <n v="4512.4799999999996"/>
    <x v="0"/>
    <m/>
    <s v="Toys4GrownUps.com"/>
    <s v="Shipped"/>
    <s v="Pasadena"/>
    <x v="2"/>
    <x v="0"/>
    <x v="0"/>
  </r>
  <r>
    <x v="8"/>
    <n v="10201"/>
    <n v="1"/>
    <x v="9"/>
    <n v="25"/>
    <n v="100"/>
    <n v="4029"/>
    <x v="0"/>
    <m/>
    <s v="Mini Wheels Co."/>
    <s v="Shipped"/>
    <s v="San Francisco"/>
    <x v="2"/>
    <x v="0"/>
    <x v="0"/>
  </r>
  <r>
    <x v="9"/>
    <n v="10211"/>
    <n v="13"/>
    <x v="9"/>
    <n v="36"/>
    <n v="100"/>
    <n v="4771.8"/>
    <x v="0"/>
    <m/>
    <s v="Auto Canal Petit"/>
    <s v="Shipped"/>
    <s v="Paris"/>
    <x v="1"/>
    <x v="1"/>
    <x v="1"/>
  </r>
  <r>
    <x v="133"/>
    <n v="10224"/>
    <n v="6"/>
    <x v="9"/>
    <n v="43"/>
    <n v="100"/>
    <n v="6087.94"/>
    <x v="0"/>
    <m/>
    <s v="Daedalus Designs Imports"/>
    <s v="Shipped"/>
    <s v="Lille"/>
    <x v="1"/>
    <x v="1"/>
    <x v="1"/>
  </r>
  <r>
    <x v="11"/>
    <n v="10237"/>
    <n v="6"/>
    <x v="9"/>
    <n v="32"/>
    <n v="100"/>
    <n v="4193.28"/>
    <x v="0"/>
    <m/>
    <s v="Vitachrome Inc."/>
    <s v="Shipped"/>
    <s v="NYC"/>
    <x v="0"/>
    <x v="0"/>
    <x v="0"/>
  </r>
  <r>
    <x v="12"/>
    <n v="10251"/>
    <n v="1"/>
    <x v="9"/>
    <n v="46"/>
    <n v="100"/>
    <n v="7552.28"/>
    <x v="0"/>
    <m/>
    <s v="Tekni Collectables Inc."/>
    <s v="Shipped"/>
    <s v="Newark"/>
    <x v="4"/>
    <x v="0"/>
    <x v="0"/>
  </r>
  <r>
    <x v="13"/>
    <n v="10263"/>
    <n v="1"/>
    <x v="9"/>
    <n v="48"/>
    <n v="100"/>
    <n v="6434.4"/>
    <x v="0"/>
    <m/>
    <s v="Gift Depot Inc."/>
    <s v="Shipped"/>
    <s v="Bridgewater"/>
    <x v="5"/>
    <x v="0"/>
    <x v="0"/>
  </r>
  <r>
    <x v="110"/>
    <n v="10276"/>
    <n v="14"/>
    <x v="9"/>
    <n v="43"/>
    <n v="100"/>
    <n v="5181.5"/>
    <x v="0"/>
    <m/>
    <s v="Online Mini Collectables"/>
    <s v="Shipped"/>
    <s v="Brickhaven"/>
    <x v="6"/>
    <x v="0"/>
    <x v="0"/>
  </r>
  <r>
    <x v="15"/>
    <n v="10285"/>
    <n v="5"/>
    <x v="9"/>
    <n v="49"/>
    <n v="100"/>
    <n v="6863.92"/>
    <x v="0"/>
    <m/>
    <s v="Martas Replicas Co."/>
    <s v="Shipped"/>
    <s v="Cambridge"/>
    <x v="6"/>
    <x v="0"/>
    <x v="0"/>
  </r>
  <r>
    <x v="16"/>
    <n v="10299"/>
    <n v="8"/>
    <x v="9"/>
    <n v="24"/>
    <n v="100"/>
    <n v="4157.04"/>
    <x v="0"/>
    <m/>
    <s v="Toys of Finland, Co."/>
    <s v="Shipped"/>
    <s v="Helsinki"/>
    <x v="1"/>
    <x v="4"/>
    <x v="1"/>
  </r>
  <r>
    <x v="17"/>
    <n v="10309"/>
    <n v="4"/>
    <x v="9"/>
    <n v="26"/>
    <n v="100"/>
    <n v="4660.24"/>
    <x v="0"/>
    <m/>
    <s v="Baane Mini Imports"/>
    <s v="Shipped"/>
    <s v="Stavern"/>
    <x v="1"/>
    <x v="2"/>
    <x v="1"/>
  </r>
  <r>
    <x v="114"/>
    <n v="10319"/>
    <n v="9"/>
    <x v="9"/>
    <n v="30"/>
    <n v="100"/>
    <n v="4111.8"/>
    <x v="0"/>
    <m/>
    <s v="Microscale Inc."/>
    <s v="Shipped"/>
    <s v="NYC"/>
    <x v="0"/>
    <x v="0"/>
    <x v="0"/>
  </r>
  <r>
    <x v="19"/>
    <n v="10329"/>
    <n v="6"/>
    <x v="9"/>
    <n v="24"/>
    <n v="100"/>
    <n v="3542.64"/>
    <x v="0"/>
    <m/>
    <s v="Land of Toys Inc."/>
    <s v="Shipped"/>
    <s v="NYC"/>
    <x v="0"/>
    <x v="0"/>
    <x v="0"/>
  </r>
  <r>
    <x v="20"/>
    <n v="10341"/>
    <n v="8"/>
    <x v="9"/>
    <n v="55"/>
    <n v="100"/>
    <n v="8118.55"/>
    <x v="0"/>
    <m/>
    <s v="Salzburg Collectables"/>
    <s v="Shipped"/>
    <s v="Salzburg"/>
    <x v="1"/>
    <x v="5"/>
    <x v="1"/>
  </r>
  <r>
    <x v="61"/>
    <n v="10362"/>
    <n v="1"/>
    <x v="9"/>
    <n v="22"/>
    <n v="100"/>
    <n v="3877.06"/>
    <x v="0"/>
    <m/>
    <s v="Technics Stores Inc."/>
    <s v="Shipped"/>
    <s v="Burlingame"/>
    <x v="2"/>
    <x v="0"/>
    <x v="0"/>
  </r>
  <r>
    <x v="22"/>
    <n v="10375"/>
    <n v="13"/>
    <x v="9"/>
    <n v="49"/>
    <n v="78.92"/>
    <n v="3867.08"/>
    <x v="0"/>
    <m/>
    <s v="La Rochelle Gifts"/>
    <s v="Shipped"/>
    <s v="Nantes"/>
    <x v="1"/>
    <x v="1"/>
    <x v="1"/>
  </r>
  <r>
    <x v="23"/>
    <n v="10388"/>
    <n v="6"/>
    <x v="9"/>
    <n v="44"/>
    <n v="100"/>
    <n v="5951.44"/>
    <x v="0"/>
    <m/>
    <s v="FunGiftIdeas.com"/>
    <s v="Shipped"/>
    <s v="New Bedford"/>
    <x v="6"/>
    <x v="0"/>
    <x v="0"/>
  </r>
  <r>
    <x v="24"/>
    <n v="10403"/>
    <n v="6"/>
    <x v="9"/>
    <n v="66"/>
    <n v="100"/>
    <n v="8648.64"/>
    <x v="0"/>
    <m/>
    <s v="UK Collectables, Ltd."/>
    <s v="Shipped"/>
    <s v="Liverpool"/>
    <x v="1"/>
    <x v="6"/>
    <x v="1"/>
  </r>
  <r>
    <x v="25"/>
    <n v="10417"/>
    <n v="1"/>
    <x v="9"/>
    <n v="21"/>
    <n v="100"/>
    <n v="3447.78"/>
    <x v="0"/>
    <m/>
    <s v="Euro Shopping Channel"/>
    <s v="Disputed"/>
    <s v="Madrid"/>
    <x v="1"/>
    <x v="7"/>
    <x v="1"/>
  </r>
  <r>
    <x v="134"/>
    <n v="10104"/>
    <n v="1"/>
    <x v="10"/>
    <n v="34"/>
    <n v="100"/>
    <n v="5958.5"/>
    <x v="1"/>
    <m/>
    <s v="Euro Shopping Channel"/>
    <s v="Shipped"/>
    <s v="Madrid"/>
    <x v="1"/>
    <x v="7"/>
    <x v="1"/>
  </r>
  <r>
    <x v="117"/>
    <n v="10117"/>
    <n v="10"/>
    <x v="10"/>
    <n v="43"/>
    <n v="100"/>
    <n v="5911.64"/>
    <x v="1"/>
    <m/>
    <s v="Dragon Souveniers, Ltd."/>
    <s v="Shipped"/>
    <s v="Singapore"/>
    <x v="1"/>
    <x v="9"/>
    <x v="3"/>
  </r>
  <r>
    <x v="118"/>
    <n v="10127"/>
    <n v="3"/>
    <x v="10"/>
    <n v="46"/>
    <n v="100"/>
    <n v="7366.44"/>
    <x v="1"/>
    <m/>
    <s v="Muscle Machine Inc"/>
    <s v="Shipped"/>
    <s v="NYC"/>
    <x v="0"/>
    <x v="0"/>
    <x v="0"/>
  </r>
  <r>
    <x v="119"/>
    <n v="10142"/>
    <n v="13"/>
    <x v="10"/>
    <n v="33"/>
    <n v="100"/>
    <n v="4985.6400000000003"/>
    <x v="1"/>
    <m/>
    <s v="Mini Gifts Distributors Ltd."/>
    <s v="Shipped"/>
    <s v="San Rafael"/>
    <x v="2"/>
    <x v="0"/>
    <x v="0"/>
  </r>
  <r>
    <x v="120"/>
    <n v="10153"/>
    <n v="12"/>
    <x v="10"/>
    <n v="42"/>
    <n v="100"/>
    <n v="5393.64"/>
    <x v="1"/>
    <m/>
    <s v="Euro Shopping Channel"/>
    <s v="Shipped"/>
    <s v="Madrid"/>
    <x v="1"/>
    <x v="7"/>
    <x v="1"/>
  </r>
  <r>
    <x v="121"/>
    <n v="10165"/>
    <n v="4"/>
    <x v="10"/>
    <n v="34"/>
    <n v="100"/>
    <n v="4880.0200000000004"/>
    <x v="1"/>
    <m/>
    <s v="Dragon Souveniers, Ltd."/>
    <s v="Shipped"/>
    <s v="Singapore"/>
    <x v="1"/>
    <x v="9"/>
    <x v="3"/>
  </r>
  <r>
    <x v="32"/>
    <n v="10176"/>
    <n v="3"/>
    <x v="10"/>
    <n v="47"/>
    <n v="100"/>
    <n v="8378.69"/>
    <x v="1"/>
    <m/>
    <s v="Lordine Souveniers"/>
    <s v="Shipped"/>
    <s v="Reggio Emilia"/>
    <x v="1"/>
    <x v="12"/>
    <x v="1"/>
  </r>
  <r>
    <x v="69"/>
    <n v="10185"/>
    <n v="14"/>
    <x v="10"/>
    <n v="33"/>
    <n v="100"/>
    <n v="4038.21"/>
    <x v="1"/>
    <m/>
    <s v="Mini Creations Ltd."/>
    <s v="Shipped"/>
    <s v="New Bedford"/>
    <x v="6"/>
    <x v="0"/>
    <x v="0"/>
  </r>
  <r>
    <x v="70"/>
    <n v="10196"/>
    <n v="6"/>
    <x v="10"/>
    <n v="24"/>
    <n v="100"/>
    <n v="3807.12"/>
    <x v="1"/>
    <m/>
    <s v="Super Scale Inc."/>
    <s v="Shipped"/>
    <s v="New Haven"/>
    <x v="5"/>
    <x v="0"/>
    <x v="0"/>
  </r>
  <r>
    <x v="122"/>
    <n v="10208"/>
    <n v="14"/>
    <x v="10"/>
    <n v="26"/>
    <n v="100"/>
    <n v="3142.36"/>
    <x v="1"/>
    <m/>
    <s v="Saveley &amp; Henriot, Co."/>
    <s v="Shipped"/>
    <s v="Lyon"/>
    <x v="1"/>
    <x v="1"/>
    <x v="1"/>
  </r>
  <r>
    <x v="123"/>
    <n v="10220"/>
    <n v="3"/>
    <x v="10"/>
    <n v="30"/>
    <n v="100"/>
    <n v="4713.6000000000004"/>
    <x v="1"/>
    <m/>
    <s v="Clover Collections, Co."/>
    <s v="Shipped"/>
    <s v="Dublin"/>
    <x v="1"/>
    <x v="18"/>
    <x v="1"/>
  </r>
  <r>
    <x v="135"/>
    <n v="10230"/>
    <n v="1"/>
    <x v="10"/>
    <n v="43"/>
    <n v="100"/>
    <n v="7016.31"/>
    <x v="1"/>
    <m/>
    <s v="Blauer See Auto, Co."/>
    <s v="Shipped"/>
    <s v="Frankfurt"/>
    <x v="1"/>
    <x v="16"/>
    <x v="1"/>
  </r>
  <r>
    <x v="125"/>
    <n v="10247"/>
    <n v="3"/>
    <x v="10"/>
    <n v="25"/>
    <n v="100"/>
    <n v="4381.25"/>
    <x v="1"/>
    <m/>
    <s v="Suominen Souveniers"/>
    <s v="Shipped"/>
    <s v="Espoo"/>
    <x v="1"/>
    <x v="4"/>
    <x v="1"/>
  </r>
  <r>
    <x v="126"/>
    <n v="10272"/>
    <n v="3"/>
    <x v="10"/>
    <n v="27"/>
    <n v="100"/>
    <n v="4283.01"/>
    <x v="1"/>
    <m/>
    <s v="Diecast Classics Inc."/>
    <s v="Shipped"/>
    <s v="Allentown"/>
    <x v="7"/>
    <x v="0"/>
    <x v="0"/>
  </r>
  <r>
    <x v="76"/>
    <n v="10282"/>
    <n v="6"/>
    <x v="10"/>
    <n v="27"/>
    <n v="100"/>
    <n v="4364.82"/>
    <x v="1"/>
    <m/>
    <s v="Mini Gifts Distributors Ltd."/>
    <s v="Shipped"/>
    <s v="San Rafael"/>
    <x v="2"/>
    <x v="0"/>
    <x v="0"/>
  </r>
  <r>
    <x v="127"/>
    <n v="10293"/>
    <n v="9"/>
    <x v="10"/>
    <n v="24"/>
    <n v="100"/>
    <n v="4242.24"/>
    <x v="1"/>
    <m/>
    <s v="Amica Models &amp; Co."/>
    <s v="Shipped"/>
    <s v="Torino"/>
    <x v="1"/>
    <x v="12"/>
    <x v="1"/>
  </r>
  <r>
    <x v="78"/>
    <n v="10306"/>
    <n v="14"/>
    <x v="10"/>
    <n v="34"/>
    <n v="100"/>
    <n v="4982.7"/>
    <x v="1"/>
    <m/>
    <s v="AV Stores, Co."/>
    <s v="Shipped"/>
    <s v="Manchester"/>
    <x v="1"/>
    <x v="6"/>
    <x v="1"/>
  </r>
  <r>
    <x v="96"/>
    <n v="10314"/>
    <n v="6"/>
    <x v="10"/>
    <n v="46"/>
    <n v="100"/>
    <n v="6393.54"/>
    <x v="1"/>
    <m/>
    <s v="Heintze Collectables"/>
    <s v="Shipped"/>
    <s v="Aaarhus"/>
    <x v="1"/>
    <x v="13"/>
    <x v="1"/>
  </r>
  <r>
    <x v="80"/>
    <n v="10324"/>
    <n v="1"/>
    <x v="10"/>
    <n v="27"/>
    <n v="54.33"/>
    <n v="1466.91"/>
    <x v="1"/>
    <m/>
    <s v="Vitachrome Inc."/>
    <s v="Shipped"/>
    <s v="NYC"/>
    <x v="0"/>
    <x v="0"/>
    <x v="0"/>
  </r>
  <r>
    <x v="128"/>
    <n v="10336"/>
    <n v="11"/>
    <x v="10"/>
    <n v="33"/>
    <n v="100"/>
    <n v="4059.33"/>
    <x v="1"/>
    <m/>
    <s v="La Corne Dabondance, Co."/>
    <s v="Shipped"/>
    <s v="Paris"/>
    <x v="1"/>
    <x v="1"/>
    <x v="1"/>
  </r>
  <r>
    <x v="79"/>
    <n v="10348"/>
    <n v="4"/>
    <x v="10"/>
    <n v="47"/>
    <n v="100"/>
    <n v="4801.5200000000004"/>
    <x v="1"/>
    <m/>
    <s v="Corrida Auto Replicas, Ltd"/>
    <s v="Shipped"/>
    <s v="Madrid"/>
    <x v="1"/>
    <x v="7"/>
    <x v="1"/>
  </r>
  <r>
    <x v="48"/>
    <n v="10358"/>
    <n v="5"/>
    <x v="10"/>
    <n v="49"/>
    <n v="55.34"/>
    <n v="2711.66"/>
    <x v="1"/>
    <m/>
    <s v="Euro Shopping Channel"/>
    <s v="Shipped"/>
    <s v="Madrid"/>
    <x v="1"/>
    <x v="7"/>
    <x v="1"/>
  </r>
  <r>
    <x v="136"/>
    <n v="10372"/>
    <n v="4"/>
    <x v="10"/>
    <n v="40"/>
    <n v="100"/>
    <n v="5862"/>
    <x v="1"/>
    <m/>
    <s v="Tokyo Collectables, Ltd"/>
    <s v="Shipped"/>
    <s v="Minato-ku"/>
    <x v="11"/>
    <x v="11"/>
    <x v="3"/>
  </r>
  <r>
    <x v="50"/>
    <n v="10382"/>
    <n v="11"/>
    <x v="10"/>
    <n v="37"/>
    <n v="100"/>
    <n v="4071.85"/>
    <x v="1"/>
    <m/>
    <s v="Mini Gifts Distributors Ltd."/>
    <s v="Shipped"/>
    <s v="San Rafael"/>
    <x v="2"/>
    <x v="0"/>
    <x v="0"/>
  </r>
  <r>
    <x v="130"/>
    <n v="10413"/>
    <n v="3"/>
    <x v="10"/>
    <n v="47"/>
    <n v="100"/>
    <n v="8236.75"/>
    <x v="1"/>
    <m/>
    <s v="Gift Depot Inc."/>
    <s v="Shipped"/>
    <s v="Bridgewater"/>
    <x v="5"/>
    <x v="0"/>
    <x v="0"/>
  </r>
  <r>
    <x v="98"/>
    <n v="10108"/>
    <n v="4"/>
    <x v="11"/>
    <n v="45"/>
    <n v="100"/>
    <n v="6130.35"/>
    <x v="1"/>
    <m/>
    <s v="Cruz &amp; Sons Co."/>
    <s v="Shipped"/>
    <s v="Makati City"/>
    <x v="1"/>
    <x v="15"/>
    <x v="3"/>
  </r>
  <r>
    <x v="99"/>
    <n v="10122"/>
    <n v="8"/>
    <x v="11"/>
    <n v="37"/>
    <n v="99.82"/>
    <n v="3693.34"/>
    <x v="1"/>
    <m/>
    <s v="Marseille Mini Autos"/>
    <s v="Shipped"/>
    <s v="Marseille"/>
    <x v="1"/>
    <x v="1"/>
    <x v="1"/>
  </r>
  <r>
    <x v="100"/>
    <n v="10135"/>
    <n v="5"/>
    <x v="11"/>
    <n v="48"/>
    <n v="100"/>
    <n v="6031.68"/>
    <x v="1"/>
    <m/>
    <s v="Mini Gifts Distributors Ltd."/>
    <s v="Shipped"/>
    <s v="San Rafael"/>
    <x v="2"/>
    <x v="0"/>
    <x v="0"/>
  </r>
  <r>
    <x v="101"/>
    <n v="10147"/>
    <n v="5"/>
    <x v="11"/>
    <n v="31"/>
    <n v="100"/>
    <n v="3494.94"/>
    <x v="1"/>
    <m/>
    <s v="Collectables For Less Inc."/>
    <s v="Shipped"/>
    <s v="Brickhaven"/>
    <x v="6"/>
    <x v="0"/>
    <x v="0"/>
  </r>
  <r>
    <x v="137"/>
    <n v="10160"/>
    <n v="6"/>
    <x v="11"/>
    <n v="46"/>
    <n v="100"/>
    <n v="5294.14"/>
    <x v="1"/>
    <m/>
    <s v="Men R US Retailers, Ltd."/>
    <s v="Shipped"/>
    <s v="Los Angeles"/>
    <x v="2"/>
    <x v="0"/>
    <x v="0"/>
  </r>
  <r>
    <x v="102"/>
    <n v="10170"/>
    <n v="4"/>
    <x v="11"/>
    <n v="47"/>
    <n v="100"/>
    <n v="5464.69"/>
    <x v="1"/>
    <m/>
    <s v="Mini Auto Werke"/>
    <s v="Shipped"/>
    <s v="Graz"/>
    <x v="1"/>
    <x v="5"/>
    <x v="1"/>
  </r>
  <r>
    <x v="103"/>
    <n v="10181"/>
    <n v="12"/>
    <x v="11"/>
    <n v="28"/>
    <n v="100"/>
    <n v="2860.76"/>
    <x v="1"/>
    <m/>
    <s v="Herkku Gifts"/>
    <s v="Shipped"/>
    <s v="Bergen"/>
    <x v="1"/>
    <x v="2"/>
    <x v="1"/>
  </r>
  <r>
    <x v="104"/>
    <n v="10191"/>
    <n v="1"/>
    <x v="11"/>
    <n v="40"/>
    <n v="100"/>
    <n v="5590"/>
    <x v="1"/>
    <m/>
    <s v="Toms Spezialitten, Ltd"/>
    <s v="Shipped"/>
    <s v="Koln"/>
    <x v="1"/>
    <x v="16"/>
    <x v="1"/>
  </r>
  <r>
    <x v="105"/>
    <n v="10203"/>
    <n v="6"/>
    <x v="11"/>
    <n v="20"/>
    <n v="100"/>
    <n v="2254.8000000000002"/>
    <x v="1"/>
    <m/>
    <s v="Euro Shopping Channel"/>
    <s v="Shipped"/>
    <s v="Madrid"/>
    <x v="1"/>
    <x v="7"/>
    <x v="1"/>
  </r>
  <r>
    <x v="138"/>
    <n v="10212"/>
    <n v="16"/>
    <x v="11"/>
    <n v="39"/>
    <n v="100"/>
    <n v="4946.76"/>
    <x v="1"/>
    <m/>
    <s v="Euro Shopping Channel"/>
    <s v="Shipped"/>
    <s v="Madrid"/>
    <x v="1"/>
    <x v="7"/>
    <x v="1"/>
  </r>
  <r>
    <x v="106"/>
    <n v="10225"/>
    <n v="7"/>
    <x v="11"/>
    <n v="25"/>
    <n v="99.82"/>
    <n v="2495.5"/>
    <x v="1"/>
    <m/>
    <s v="Vida Sport, Ltd"/>
    <s v="Shipped"/>
    <s v="Gensve"/>
    <x v="1"/>
    <x v="17"/>
    <x v="1"/>
  </r>
  <r>
    <x v="107"/>
    <n v="10238"/>
    <n v="1"/>
    <x v="11"/>
    <n v="29"/>
    <n v="100"/>
    <n v="3167.38"/>
    <x v="1"/>
    <m/>
    <s v="Danish Wholesale Imports"/>
    <s v="Shipped"/>
    <s v="Kobenhavn"/>
    <x v="1"/>
    <x v="13"/>
    <x v="1"/>
  </r>
  <r>
    <x v="108"/>
    <n v="10253"/>
    <n v="11"/>
    <x v="11"/>
    <n v="22"/>
    <n v="100"/>
    <n v="2402.84"/>
    <x v="1"/>
    <m/>
    <s v="UK Collectables, Ltd."/>
    <s v="Cancelled"/>
    <s v="Liverpool"/>
    <x v="1"/>
    <x v="6"/>
    <x v="1"/>
  </r>
  <r>
    <x v="109"/>
    <n v="10266"/>
    <n v="12"/>
    <x v="11"/>
    <n v="22"/>
    <n v="100"/>
    <n v="2454.54"/>
    <x v="1"/>
    <m/>
    <s v="Lordine Souveniers"/>
    <s v="Shipped"/>
    <s v="Reggio Emilia"/>
    <x v="1"/>
    <x v="12"/>
    <x v="1"/>
  </r>
  <r>
    <x v="110"/>
    <n v="10276"/>
    <n v="1"/>
    <x v="11"/>
    <n v="47"/>
    <n v="100"/>
    <n v="5464.69"/>
    <x v="1"/>
    <m/>
    <s v="Online Mini Collectables"/>
    <s v="Shipped"/>
    <s v="Brickhaven"/>
    <x v="6"/>
    <x v="0"/>
    <x v="0"/>
  </r>
  <r>
    <x v="111"/>
    <n v="10287"/>
    <n v="10"/>
    <x v="11"/>
    <n v="45"/>
    <n v="100"/>
    <n v="4756.5"/>
    <x v="1"/>
    <m/>
    <s v="Vida Sport, Ltd"/>
    <s v="Shipped"/>
    <s v="Gensve"/>
    <x v="1"/>
    <x v="17"/>
    <x v="1"/>
  </r>
  <r>
    <x v="112"/>
    <n v="10300"/>
    <n v="3"/>
    <x v="11"/>
    <n v="29"/>
    <n v="100"/>
    <n v="3984.6"/>
    <x v="1"/>
    <m/>
    <s v="Blauer See Auto, Co."/>
    <s v="Shipped"/>
    <s v="Frankfurt"/>
    <x v="1"/>
    <x v="16"/>
    <x v="1"/>
  </r>
  <r>
    <x v="113"/>
    <n v="10310"/>
    <n v="8"/>
    <x v="11"/>
    <n v="24"/>
    <n v="100"/>
    <n v="3100.32"/>
    <x v="1"/>
    <m/>
    <s v="Toms Spezialitten, Ltd"/>
    <s v="Shipped"/>
    <s v="Koln"/>
    <x v="1"/>
    <x v="16"/>
    <x v="1"/>
  </r>
  <r>
    <x v="114"/>
    <n v="10320"/>
    <n v="1"/>
    <x v="11"/>
    <n v="35"/>
    <n v="100"/>
    <n v="4850.3"/>
    <x v="1"/>
    <m/>
    <s v="Volvo Model Replicas, Co"/>
    <s v="Shipped"/>
    <s v="Lule"/>
    <x v="1"/>
    <x v="8"/>
    <x v="1"/>
  </r>
  <r>
    <x v="19"/>
    <n v="10329"/>
    <n v="13"/>
    <x v="11"/>
    <n v="46"/>
    <n v="83.63"/>
    <n v="3846.98"/>
    <x v="1"/>
    <m/>
    <s v="Land of Toys Inc."/>
    <s v="Shipped"/>
    <s v="NYC"/>
    <x v="0"/>
    <x v="0"/>
    <x v="0"/>
  </r>
  <r>
    <x v="20"/>
    <n v="10341"/>
    <n v="1"/>
    <x v="11"/>
    <n v="44"/>
    <n v="95.93"/>
    <n v="4220.92"/>
    <x v="1"/>
    <m/>
    <s v="Salzburg Collectables"/>
    <s v="Shipped"/>
    <s v="Salzburg"/>
    <x v="1"/>
    <x v="5"/>
    <x v="1"/>
  </r>
  <r>
    <x v="115"/>
    <n v="10363"/>
    <n v="4"/>
    <x v="11"/>
    <n v="34"/>
    <n v="96.73"/>
    <n v="3288.82"/>
    <x v="1"/>
    <m/>
    <s v="Suominen Souveniers"/>
    <s v="Shipped"/>
    <s v="Espoo"/>
    <x v="1"/>
    <x v="4"/>
    <x v="1"/>
  </r>
  <r>
    <x v="139"/>
    <n v="10376"/>
    <n v="1"/>
    <x v="11"/>
    <n v="35"/>
    <n v="100"/>
    <n v="3987.2"/>
    <x v="1"/>
    <m/>
    <s v="Boards &amp; Toys Co."/>
    <s v="Shipped"/>
    <s v="Glendale"/>
    <x v="2"/>
    <x v="0"/>
    <x v="0"/>
  </r>
  <r>
    <x v="23"/>
    <n v="10389"/>
    <n v="6"/>
    <x v="11"/>
    <n v="25"/>
    <n v="72.38"/>
    <n v="1809.5"/>
    <x v="1"/>
    <m/>
    <s v="Scandinavian Gift Ideas"/>
    <s v="Shipped"/>
    <s v="Boras"/>
    <x v="1"/>
    <x v="8"/>
    <x v="1"/>
  </r>
  <r>
    <x v="116"/>
    <n v="10419"/>
    <n v="11"/>
    <x v="11"/>
    <n v="10"/>
    <n v="100"/>
    <n v="1092.2"/>
    <x v="1"/>
    <m/>
    <s v="Salzburg Collectables"/>
    <s v="Shipped"/>
    <s v="Salzburg"/>
    <x v="1"/>
    <x v="5"/>
    <x v="1"/>
  </r>
  <r>
    <x v="62"/>
    <n v="10105"/>
    <n v="14"/>
    <x v="12"/>
    <n v="29"/>
    <n v="100"/>
    <n v="4566.05"/>
    <x v="1"/>
    <m/>
    <s v="Danish Wholesale Imports"/>
    <s v="Shipped"/>
    <s v="Kobenhavn"/>
    <x v="1"/>
    <x v="13"/>
    <x v="1"/>
  </r>
  <r>
    <x v="117"/>
    <n v="10117"/>
    <n v="8"/>
    <x v="12"/>
    <n v="39"/>
    <n v="100"/>
    <n v="5938.14"/>
    <x v="1"/>
    <m/>
    <s v="Dragon Souveniers, Ltd."/>
    <s v="Shipped"/>
    <s v="Singapore"/>
    <x v="1"/>
    <x v="9"/>
    <x v="3"/>
  </r>
  <r>
    <x v="118"/>
    <n v="10127"/>
    <n v="1"/>
    <x v="12"/>
    <n v="42"/>
    <n v="100"/>
    <n v="8138.76"/>
    <x v="1"/>
    <m/>
    <s v="Muscle Machine Inc"/>
    <s v="Shipped"/>
    <s v="NYC"/>
    <x v="0"/>
    <x v="0"/>
    <x v="0"/>
  </r>
  <r>
    <x v="119"/>
    <n v="10142"/>
    <n v="11"/>
    <x v="12"/>
    <n v="46"/>
    <n v="100"/>
    <n v="9470.94"/>
    <x v="1"/>
    <m/>
    <s v="Mini Gifts Distributors Ltd."/>
    <s v="Shipped"/>
    <s v="San Rafael"/>
    <x v="2"/>
    <x v="0"/>
    <x v="0"/>
  </r>
  <r>
    <x v="120"/>
    <n v="10153"/>
    <n v="10"/>
    <x v="12"/>
    <n v="49"/>
    <n v="100"/>
    <n v="7036.89"/>
    <x v="1"/>
    <m/>
    <s v="Euro Shopping Channel"/>
    <s v="Shipped"/>
    <s v="Madrid"/>
    <x v="1"/>
    <x v="7"/>
    <x v="1"/>
  </r>
  <r>
    <x v="121"/>
    <n v="10165"/>
    <n v="2"/>
    <x v="12"/>
    <n v="27"/>
    <n v="100"/>
    <n v="5559.03"/>
    <x v="1"/>
    <m/>
    <s v="Dragon Souveniers, Ltd."/>
    <s v="Shipped"/>
    <s v="Singapore"/>
    <x v="1"/>
    <x v="9"/>
    <x v="3"/>
  </r>
  <r>
    <x v="32"/>
    <n v="10176"/>
    <n v="1"/>
    <x v="12"/>
    <n v="50"/>
    <n v="100"/>
    <n v="7872.5"/>
    <x v="1"/>
    <m/>
    <s v="Lordine Souveniers"/>
    <s v="Shipped"/>
    <s v="Reggio Emilia"/>
    <x v="1"/>
    <x v="12"/>
    <x v="1"/>
  </r>
  <r>
    <x v="69"/>
    <n v="10185"/>
    <n v="12"/>
    <x v="12"/>
    <n v="43"/>
    <n v="100"/>
    <n v="7886.2"/>
    <x v="1"/>
    <m/>
    <s v="Mini Creations Ltd."/>
    <s v="Shipped"/>
    <s v="New Bedford"/>
    <x v="6"/>
    <x v="0"/>
    <x v="0"/>
  </r>
  <r>
    <x v="70"/>
    <n v="10196"/>
    <n v="4"/>
    <x v="12"/>
    <n v="38"/>
    <n v="100"/>
    <n v="7232.16"/>
    <x v="1"/>
    <m/>
    <s v="Super Scale Inc."/>
    <s v="Shipped"/>
    <s v="New Haven"/>
    <x v="5"/>
    <x v="0"/>
    <x v="0"/>
  </r>
  <r>
    <x v="122"/>
    <n v="10208"/>
    <n v="12"/>
    <x v="12"/>
    <n v="20"/>
    <n v="100"/>
    <n v="3114.4"/>
    <x v="1"/>
    <m/>
    <s v="Saveley &amp; Henriot, Co."/>
    <s v="Shipped"/>
    <s v="Lyon"/>
    <x v="1"/>
    <x v="1"/>
    <x v="1"/>
  </r>
  <r>
    <x v="123"/>
    <n v="10220"/>
    <n v="1"/>
    <x v="12"/>
    <n v="27"/>
    <n v="100"/>
    <n v="5045.22"/>
    <x v="1"/>
    <m/>
    <s v="Clover Collections, Co."/>
    <s v="Shipped"/>
    <s v="Dublin"/>
    <x v="1"/>
    <x v="18"/>
    <x v="1"/>
  </r>
  <r>
    <x v="124"/>
    <n v="10231"/>
    <n v="1"/>
    <x v="12"/>
    <n v="49"/>
    <n v="100"/>
    <n v="6952.12"/>
    <x v="1"/>
    <m/>
    <s v="CAF Imports"/>
    <s v="Shipped"/>
    <s v="Madrid"/>
    <x v="1"/>
    <x v="7"/>
    <x v="1"/>
  </r>
  <r>
    <x v="125"/>
    <n v="10247"/>
    <n v="1"/>
    <x v="12"/>
    <n v="27"/>
    <n v="100"/>
    <n v="4157.7299999999996"/>
    <x v="1"/>
    <m/>
    <s v="Suominen Souveniers"/>
    <s v="Shipped"/>
    <s v="Espoo"/>
    <x v="1"/>
    <x v="4"/>
    <x v="1"/>
  </r>
  <r>
    <x v="126"/>
    <n v="10272"/>
    <n v="1"/>
    <x v="12"/>
    <n v="39"/>
    <n v="100"/>
    <n v="7962.24"/>
    <x v="1"/>
    <m/>
    <s v="Diecast Classics Inc."/>
    <s v="Shipped"/>
    <s v="Allentown"/>
    <x v="7"/>
    <x v="0"/>
    <x v="0"/>
  </r>
  <r>
    <x v="76"/>
    <n v="10282"/>
    <n v="4"/>
    <x v="12"/>
    <n v="24"/>
    <n v="100"/>
    <n v="3778.8"/>
    <x v="1"/>
    <m/>
    <s v="Mini Gifts Distributors Ltd."/>
    <s v="Shipped"/>
    <s v="San Rafael"/>
    <x v="2"/>
    <x v="0"/>
    <x v="0"/>
  </r>
  <r>
    <x v="127"/>
    <n v="10293"/>
    <n v="7"/>
    <x v="12"/>
    <n v="45"/>
    <n v="100"/>
    <n v="8253"/>
    <x v="1"/>
    <m/>
    <s v="Amica Models &amp; Co."/>
    <s v="Shipped"/>
    <s v="Torino"/>
    <x v="1"/>
    <x v="12"/>
    <x v="1"/>
  </r>
  <r>
    <x v="78"/>
    <n v="10306"/>
    <n v="12"/>
    <x v="12"/>
    <n v="20"/>
    <n v="100"/>
    <n v="3633.4"/>
    <x v="1"/>
    <m/>
    <s v="AV Stores, Co."/>
    <s v="Shipped"/>
    <s v="Manchester"/>
    <x v="1"/>
    <x v="6"/>
    <x v="1"/>
  </r>
  <r>
    <x v="96"/>
    <n v="10314"/>
    <n v="4"/>
    <x v="12"/>
    <n v="36"/>
    <n v="100"/>
    <n v="6913.8"/>
    <x v="1"/>
    <m/>
    <s v="Heintze Collectables"/>
    <s v="Shipped"/>
    <s v="Aaarhus"/>
    <x v="1"/>
    <x v="13"/>
    <x v="1"/>
  </r>
  <r>
    <x v="80"/>
    <n v="10325"/>
    <n v="1"/>
    <x v="12"/>
    <n v="24"/>
    <n v="100"/>
    <n v="2583.6"/>
    <x v="1"/>
    <m/>
    <s v="Baane Mini Imports"/>
    <s v="Shipped"/>
    <s v="Stavern"/>
    <x v="1"/>
    <x v="2"/>
    <x v="1"/>
  </r>
  <r>
    <x v="128"/>
    <n v="10336"/>
    <n v="1"/>
    <x v="12"/>
    <n v="49"/>
    <n v="63.38"/>
    <n v="3105.62"/>
    <x v="1"/>
    <m/>
    <s v="La Corne Dabondance, Co."/>
    <s v="Shipped"/>
    <s v="Paris"/>
    <x v="1"/>
    <x v="1"/>
    <x v="1"/>
  </r>
  <r>
    <x v="140"/>
    <n v="10349"/>
    <n v="10"/>
    <x v="12"/>
    <n v="26"/>
    <n v="100"/>
    <n v="4408.5600000000004"/>
    <x v="1"/>
    <m/>
    <s v="Muscle Machine Inc"/>
    <s v="Shipped"/>
    <s v="NYC"/>
    <x v="0"/>
    <x v="0"/>
    <x v="0"/>
  </r>
  <r>
    <x v="83"/>
    <n v="10359"/>
    <n v="5"/>
    <x v="12"/>
    <n v="49"/>
    <n v="62.09"/>
    <n v="3042.41"/>
    <x v="1"/>
    <m/>
    <s v="Reims Collectables"/>
    <s v="Shipped"/>
    <s v="Reims"/>
    <x v="1"/>
    <x v="1"/>
    <x v="1"/>
  </r>
  <r>
    <x v="136"/>
    <n v="10372"/>
    <n v="1"/>
    <x v="12"/>
    <n v="34"/>
    <n v="100"/>
    <n v="5941.5"/>
    <x v="1"/>
    <m/>
    <s v="Tokyo Collectables, Ltd"/>
    <s v="Shipped"/>
    <s v="Minato-ku"/>
    <x v="11"/>
    <x v="11"/>
    <x v="3"/>
  </r>
  <r>
    <x v="50"/>
    <n v="10382"/>
    <n v="12"/>
    <x v="12"/>
    <n v="34"/>
    <n v="95.35"/>
    <n v="3241.9"/>
    <x v="1"/>
    <m/>
    <s v="Mini Gifts Distributors Ltd."/>
    <s v="Shipped"/>
    <s v="San Rafael"/>
    <x v="2"/>
    <x v="0"/>
    <x v="0"/>
  </r>
  <r>
    <x v="141"/>
    <n v="10396"/>
    <n v="3"/>
    <x v="12"/>
    <n v="33"/>
    <n v="100"/>
    <n v="6109.29"/>
    <x v="1"/>
    <m/>
    <s v="Mini Gifts Distributors Ltd."/>
    <s v="Shipped"/>
    <s v="San Rafael"/>
    <x v="2"/>
    <x v="0"/>
    <x v="0"/>
  </r>
  <r>
    <x v="130"/>
    <n v="10413"/>
    <n v="1"/>
    <x v="12"/>
    <n v="22"/>
    <n v="100"/>
    <n v="3387.78"/>
    <x v="1"/>
    <m/>
    <s v="Gift Depot Inc."/>
    <s v="Shipped"/>
    <s v="Bridgewater"/>
    <x v="5"/>
    <x v="0"/>
    <x v="0"/>
  </r>
  <r>
    <x v="98"/>
    <n v="10108"/>
    <n v="7"/>
    <x v="13"/>
    <n v="39"/>
    <n v="89.38"/>
    <n v="3485.82"/>
    <x v="1"/>
    <m/>
    <s v="Cruz &amp; Sons Co."/>
    <s v="Shipped"/>
    <s v="Makati City"/>
    <x v="1"/>
    <x v="15"/>
    <x v="3"/>
  </r>
  <r>
    <x v="99"/>
    <n v="10122"/>
    <n v="11"/>
    <x v="13"/>
    <n v="32"/>
    <n v="63.84"/>
    <n v="2042.88"/>
    <x v="1"/>
    <m/>
    <s v="Marseille Mini Autos"/>
    <s v="Shipped"/>
    <s v="Marseille"/>
    <x v="1"/>
    <x v="1"/>
    <x v="1"/>
  </r>
  <r>
    <x v="100"/>
    <n v="10135"/>
    <n v="8"/>
    <x v="13"/>
    <n v="24"/>
    <n v="75.010000000000005"/>
    <n v="1800.24"/>
    <x v="1"/>
    <m/>
    <s v="Mini Gifts Distributors Ltd."/>
    <s v="Shipped"/>
    <s v="San Rafael"/>
    <x v="2"/>
    <x v="0"/>
    <x v="0"/>
  </r>
  <r>
    <x v="101"/>
    <n v="10147"/>
    <n v="8"/>
    <x v="13"/>
    <n v="21"/>
    <n v="63.84"/>
    <n v="1340.64"/>
    <x v="1"/>
    <m/>
    <s v="Collectables For Less Inc."/>
    <s v="Shipped"/>
    <s v="Brickhaven"/>
    <x v="6"/>
    <x v="0"/>
    <x v="0"/>
  </r>
  <r>
    <x v="4"/>
    <n v="10159"/>
    <n v="3"/>
    <x v="13"/>
    <n v="24"/>
    <n v="73.42"/>
    <n v="1762.08"/>
    <x v="1"/>
    <m/>
    <s v="Corporate Gift Ideas Co."/>
    <s v="Shipped"/>
    <s v="San Francisco"/>
    <x v="2"/>
    <x v="0"/>
    <x v="0"/>
  </r>
  <r>
    <x v="102"/>
    <n v="10169"/>
    <n v="3"/>
    <x v="13"/>
    <n v="36"/>
    <n v="63.84"/>
    <n v="2298.2399999999998"/>
    <x v="1"/>
    <m/>
    <s v="Annas Decorations, Ltd"/>
    <s v="Shipped"/>
    <s v="North Sydney"/>
    <x v="8"/>
    <x v="3"/>
    <x v="2"/>
  </r>
  <r>
    <x v="103"/>
    <n v="10181"/>
    <n v="15"/>
    <x v="13"/>
    <n v="20"/>
    <n v="81.400000000000006"/>
    <n v="1628"/>
    <x v="1"/>
    <m/>
    <s v="Herkku Gifts"/>
    <s v="Shipped"/>
    <s v="Bergen"/>
    <x v="1"/>
    <x v="2"/>
    <x v="1"/>
  </r>
  <r>
    <x v="104"/>
    <n v="10191"/>
    <n v="4"/>
    <x v="13"/>
    <n v="30"/>
    <n v="64.64"/>
    <n v="1939.2"/>
    <x v="1"/>
    <m/>
    <s v="Toms Spezialitten, Ltd"/>
    <s v="Shipped"/>
    <s v="Koln"/>
    <x v="1"/>
    <x v="16"/>
    <x v="1"/>
  </r>
  <r>
    <x v="105"/>
    <n v="10203"/>
    <n v="9"/>
    <x v="13"/>
    <n v="44"/>
    <n v="82.99"/>
    <n v="3651.56"/>
    <x v="1"/>
    <m/>
    <s v="Euro Shopping Channel"/>
    <s v="Shipped"/>
    <s v="Madrid"/>
    <x v="1"/>
    <x v="7"/>
    <x v="1"/>
  </r>
  <r>
    <x v="9"/>
    <n v="10211"/>
    <n v="3"/>
    <x v="13"/>
    <n v="28"/>
    <n v="92.57"/>
    <n v="2591.96"/>
    <x v="1"/>
    <m/>
    <s v="Auto Canal Petit"/>
    <s v="Shipped"/>
    <s v="Paris"/>
    <x v="1"/>
    <x v="1"/>
    <x v="1"/>
  </r>
  <r>
    <x v="106"/>
    <n v="10225"/>
    <n v="10"/>
    <x v="13"/>
    <n v="37"/>
    <n v="77.41"/>
    <n v="2864.17"/>
    <x v="1"/>
    <m/>
    <s v="Vida Sport, Ltd"/>
    <s v="Shipped"/>
    <s v="Gensve"/>
    <x v="1"/>
    <x v="17"/>
    <x v="1"/>
  </r>
  <r>
    <x v="107"/>
    <n v="10238"/>
    <n v="4"/>
    <x v="13"/>
    <n v="20"/>
    <n v="74.209999999999994"/>
    <n v="1484.2"/>
    <x v="1"/>
    <m/>
    <s v="Danish Wholesale Imports"/>
    <s v="Shipped"/>
    <s v="Kobenhavn"/>
    <x v="1"/>
    <x v="13"/>
    <x v="1"/>
  </r>
  <r>
    <x v="108"/>
    <n v="10253"/>
    <n v="14"/>
    <x v="13"/>
    <n v="25"/>
    <n v="90.17"/>
    <n v="2254.25"/>
    <x v="1"/>
    <m/>
    <s v="UK Collectables, Ltd."/>
    <s v="Cancelled"/>
    <s v="Liverpool"/>
    <x v="1"/>
    <x v="6"/>
    <x v="1"/>
  </r>
  <r>
    <x v="109"/>
    <n v="10266"/>
    <n v="15"/>
    <x v="13"/>
    <n v="35"/>
    <n v="76.61"/>
    <n v="2681.35"/>
    <x v="1"/>
    <m/>
    <s v="Lordine Souveniers"/>
    <s v="Shipped"/>
    <s v="Reggio Emilia"/>
    <x v="1"/>
    <x v="12"/>
    <x v="1"/>
  </r>
  <r>
    <x v="110"/>
    <n v="10276"/>
    <n v="4"/>
    <x v="13"/>
    <n v="38"/>
    <n v="83.79"/>
    <n v="3184.02"/>
    <x v="1"/>
    <m/>
    <s v="Online Mini Collectables"/>
    <s v="Shipped"/>
    <s v="Brickhaven"/>
    <x v="6"/>
    <x v="0"/>
    <x v="0"/>
  </r>
  <r>
    <x v="111"/>
    <n v="10287"/>
    <n v="13"/>
    <x v="13"/>
    <n v="41"/>
    <n v="69.430000000000007"/>
    <n v="2846.63"/>
    <x v="1"/>
    <m/>
    <s v="Vida Sport, Ltd"/>
    <s v="Shipped"/>
    <s v="Gensve"/>
    <x v="1"/>
    <x v="17"/>
    <x v="1"/>
  </r>
  <r>
    <x v="112"/>
    <n v="10300"/>
    <n v="6"/>
    <x v="13"/>
    <n v="22"/>
    <n v="76.61"/>
    <n v="1685.42"/>
    <x v="1"/>
    <m/>
    <s v="Blauer See Auto, Co."/>
    <s v="Shipped"/>
    <s v="Frankfurt"/>
    <x v="1"/>
    <x v="16"/>
    <x v="1"/>
  </r>
  <r>
    <x v="113"/>
    <n v="10310"/>
    <n v="11"/>
    <x v="13"/>
    <n v="49"/>
    <n v="81.400000000000006"/>
    <n v="3988.6"/>
    <x v="1"/>
    <m/>
    <s v="Toms Spezialitten, Ltd"/>
    <s v="Shipped"/>
    <s v="Koln"/>
    <x v="1"/>
    <x v="16"/>
    <x v="1"/>
  </r>
  <r>
    <x v="114"/>
    <n v="10320"/>
    <n v="4"/>
    <x v="13"/>
    <n v="38"/>
    <n v="73.42"/>
    <n v="2789.96"/>
    <x v="1"/>
    <m/>
    <s v="Volvo Model Replicas, Co"/>
    <s v="Shipped"/>
    <s v="Lule"/>
    <x v="1"/>
    <x v="8"/>
    <x v="1"/>
  </r>
  <r>
    <x v="19"/>
    <n v="10329"/>
    <n v="14"/>
    <x v="13"/>
    <n v="33"/>
    <n v="100"/>
    <n v="3607.56"/>
    <x v="1"/>
    <m/>
    <s v="Land of Toys Inc."/>
    <s v="Shipped"/>
    <s v="NYC"/>
    <x v="0"/>
    <x v="0"/>
    <x v="0"/>
  </r>
  <r>
    <x v="20"/>
    <n v="10341"/>
    <n v="10"/>
    <x v="13"/>
    <n v="36"/>
    <n v="93.56"/>
    <n v="3368.16"/>
    <x v="1"/>
    <m/>
    <s v="Salzburg Collectables"/>
    <s v="Shipped"/>
    <s v="Salzburg"/>
    <x v="1"/>
    <x v="5"/>
    <x v="1"/>
  </r>
  <r>
    <x v="115"/>
    <n v="10363"/>
    <n v="5"/>
    <x v="13"/>
    <n v="34"/>
    <n v="81.62"/>
    <n v="2775.08"/>
    <x v="1"/>
    <m/>
    <s v="Suominen Souveniers"/>
    <s v="Shipped"/>
    <s v="Espoo"/>
    <x v="1"/>
    <x v="4"/>
    <x v="1"/>
  </r>
  <r>
    <x v="142"/>
    <n v="10377"/>
    <n v="5"/>
    <x v="13"/>
    <n v="24"/>
    <n v="67.83"/>
    <n v="1627.92"/>
    <x v="1"/>
    <m/>
    <s v="Toys of Finland, Co."/>
    <s v="Shipped"/>
    <s v="Helsinki"/>
    <x v="1"/>
    <x v="4"/>
    <x v="1"/>
  </r>
  <r>
    <x v="23"/>
    <n v="10389"/>
    <n v="7"/>
    <x v="13"/>
    <n v="36"/>
    <n v="70.260000000000005"/>
    <n v="2529.36"/>
    <x v="1"/>
    <m/>
    <s v="Scandinavian Gift Ideas"/>
    <s v="Shipped"/>
    <s v="Boras"/>
    <x v="1"/>
    <x v="8"/>
    <x v="1"/>
  </r>
  <r>
    <x v="116"/>
    <n v="10419"/>
    <n v="14"/>
    <x v="13"/>
    <n v="34"/>
    <n v="90.17"/>
    <n v="3065.78"/>
    <x v="1"/>
    <m/>
    <s v="Salzburg Collectables"/>
    <s v="Shipped"/>
    <s v="Salzburg"/>
    <x v="1"/>
    <x v="5"/>
    <x v="1"/>
  </r>
  <r>
    <x v="134"/>
    <n v="10104"/>
    <n v="9"/>
    <x v="14"/>
    <n v="41"/>
    <n v="100"/>
    <n v="4615.78"/>
    <x v="2"/>
    <m/>
    <s v="Euro Shopping Channel"/>
    <s v="Shipped"/>
    <s v="Madrid"/>
    <x v="1"/>
    <x v="7"/>
    <x v="1"/>
  </r>
  <r>
    <x v="143"/>
    <n v="10115"/>
    <n v="5"/>
    <x v="14"/>
    <n v="46"/>
    <n v="100"/>
    <n v="5723.78"/>
    <x v="2"/>
    <m/>
    <s v="Classic Legends Inc."/>
    <s v="Shipped"/>
    <s v="NYC"/>
    <x v="0"/>
    <x v="0"/>
    <x v="0"/>
  </r>
  <r>
    <x v="118"/>
    <n v="10127"/>
    <n v="11"/>
    <x v="14"/>
    <n v="24"/>
    <n v="100"/>
    <n v="2559.6"/>
    <x v="2"/>
    <m/>
    <s v="Muscle Machine Inc"/>
    <s v="Shipped"/>
    <s v="NYC"/>
    <x v="0"/>
    <x v="0"/>
    <x v="0"/>
  </r>
  <r>
    <x v="144"/>
    <n v="10141"/>
    <n v="5"/>
    <x v="14"/>
    <n v="21"/>
    <n v="100"/>
    <n v="2140.11"/>
    <x v="2"/>
    <m/>
    <s v="Suominen Souveniers"/>
    <s v="Shipped"/>
    <s v="Espoo"/>
    <x v="1"/>
    <x v="4"/>
    <x v="1"/>
  </r>
  <r>
    <x v="145"/>
    <n v="10151"/>
    <n v="3"/>
    <x v="14"/>
    <n v="24"/>
    <n v="100"/>
    <n v="3327.6"/>
    <x v="2"/>
    <m/>
    <s v="Oulu Toy Supplies, Inc."/>
    <s v="Shipped"/>
    <s v="Oulu"/>
    <x v="1"/>
    <x v="4"/>
    <x v="1"/>
  </r>
  <r>
    <x v="121"/>
    <n v="10165"/>
    <n v="12"/>
    <x v="14"/>
    <n v="48"/>
    <n v="100"/>
    <n v="6825.6"/>
    <x v="2"/>
    <m/>
    <s v="Dragon Souveniers, Ltd."/>
    <s v="Shipped"/>
    <s v="Singapore"/>
    <x v="1"/>
    <x v="9"/>
    <x v="3"/>
  </r>
  <r>
    <x v="32"/>
    <n v="10175"/>
    <n v="1"/>
    <x v="14"/>
    <n v="26"/>
    <n v="100"/>
    <n v="3543.28"/>
    <x v="2"/>
    <m/>
    <s v="Stylish Desk Decors, Co."/>
    <s v="Shipped"/>
    <s v="London"/>
    <x v="1"/>
    <x v="6"/>
    <x v="1"/>
  </r>
  <r>
    <x v="69"/>
    <n v="10184"/>
    <n v="6"/>
    <x v="14"/>
    <n v="37"/>
    <n v="100"/>
    <n v="4516.22"/>
    <x v="2"/>
    <m/>
    <s v="Iberia Gift Imports, Corp."/>
    <s v="Shipped"/>
    <s v="Sevilla"/>
    <x v="1"/>
    <x v="7"/>
    <x v="1"/>
  </r>
  <r>
    <x v="34"/>
    <n v="10195"/>
    <n v="6"/>
    <x v="14"/>
    <n v="49"/>
    <n v="100"/>
    <n v="6445.46"/>
    <x v="2"/>
    <m/>
    <s v="Mini Classics"/>
    <s v="Shipped"/>
    <s v="White Plains"/>
    <x v="0"/>
    <x v="0"/>
    <x v="0"/>
  </r>
  <r>
    <x v="91"/>
    <n v="10207"/>
    <n v="7"/>
    <x v="14"/>
    <n v="34"/>
    <n v="99.54"/>
    <n v="3384.36"/>
    <x v="2"/>
    <m/>
    <s v="Diecast Collectables"/>
    <s v="Shipped"/>
    <s v="Boston"/>
    <x v="6"/>
    <x v="0"/>
    <x v="0"/>
  </r>
  <r>
    <x v="146"/>
    <n v="10219"/>
    <n v="2"/>
    <x v="14"/>
    <n v="48"/>
    <n v="100"/>
    <n v="4891.68"/>
    <x v="2"/>
    <m/>
    <s v="Signal Collectibles Ltd."/>
    <s v="Shipped"/>
    <s v="Brisbane"/>
    <x v="2"/>
    <x v="0"/>
    <x v="0"/>
  </r>
  <r>
    <x v="93"/>
    <n v="10229"/>
    <n v="1"/>
    <x v="14"/>
    <n v="36"/>
    <n v="100"/>
    <n v="4521.96"/>
    <x v="2"/>
    <m/>
    <s v="Mini Gifts Distributors Ltd."/>
    <s v="Shipped"/>
    <s v="San Rafael"/>
    <x v="2"/>
    <x v="0"/>
    <x v="0"/>
  </r>
  <r>
    <x v="125"/>
    <n v="10246"/>
    <n v="5"/>
    <x v="14"/>
    <n v="46"/>
    <n v="100"/>
    <n v="5069.66"/>
    <x v="2"/>
    <m/>
    <s v="Euro Shopping Channel"/>
    <s v="Shipped"/>
    <s v="Madrid"/>
    <x v="1"/>
    <x v="7"/>
    <x v="1"/>
  </r>
  <r>
    <x v="39"/>
    <n v="10259"/>
    <n v="4"/>
    <x v="14"/>
    <n v="46"/>
    <n v="100"/>
    <n v="6541.2"/>
    <x v="2"/>
    <m/>
    <s v="Handji Gifts&amp; Co"/>
    <s v="Shipped"/>
    <s v="Singapore"/>
    <x v="1"/>
    <x v="9"/>
    <x v="2"/>
  </r>
  <r>
    <x v="126"/>
    <n v="10271"/>
    <n v="5"/>
    <x v="14"/>
    <n v="31"/>
    <n v="97.17"/>
    <n v="3012.27"/>
    <x v="2"/>
    <m/>
    <s v="Mini Gifts Distributors Ltd."/>
    <s v="Shipped"/>
    <s v="San Rafael"/>
    <x v="2"/>
    <x v="0"/>
    <x v="0"/>
  </r>
  <r>
    <x v="94"/>
    <n v="10281"/>
    <n v="1"/>
    <x v="14"/>
    <n v="41"/>
    <n v="100"/>
    <n v="5247.18"/>
    <x v="2"/>
    <m/>
    <s v="Diecast Classics Inc."/>
    <s v="Shipped"/>
    <s v="Allentown"/>
    <x v="7"/>
    <x v="0"/>
    <x v="0"/>
  </r>
  <r>
    <x v="42"/>
    <n v="10292"/>
    <n v="8"/>
    <x v="14"/>
    <n v="21"/>
    <n v="100"/>
    <n v="2214.87"/>
    <x v="2"/>
    <m/>
    <s v="Land of Toys Inc."/>
    <s v="Shipped"/>
    <s v="NYC"/>
    <x v="0"/>
    <x v="0"/>
    <x v="0"/>
  </r>
  <r>
    <x v="95"/>
    <n v="10305"/>
    <n v="5"/>
    <x v="14"/>
    <n v="38"/>
    <n v="100"/>
    <n v="4773.18"/>
    <x v="2"/>
    <m/>
    <s v="Martas Replicas Co."/>
    <s v="Shipped"/>
    <s v="Cambridge"/>
    <x v="6"/>
    <x v="0"/>
    <x v="0"/>
  </r>
  <r>
    <x v="96"/>
    <n v="10314"/>
    <n v="14"/>
    <x v="14"/>
    <n v="45"/>
    <n v="100"/>
    <n v="6185.7"/>
    <x v="2"/>
    <m/>
    <s v="Heintze Collectables"/>
    <s v="Shipped"/>
    <s v="Aaarhus"/>
    <x v="1"/>
    <x v="13"/>
    <x v="1"/>
  </r>
  <r>
    <x v="80"/>
    <n v="10324"/>
    <n v="7"/>
    <x v="14"/>
    <n v="26"/>
    <n v="58.38"/>
    <n v="1517.88"/>
    <x v="2"/>
    <m/>
    <s v="Vitachrome Inc."/>
    <s v="Shipped"/>
    <s v="NYC"/>
    <x v="0"/>
    <x v="0"/>
    <x v="0"/>
  </r>
  <r>
    <x v="128"/>
    <n v="10336"/>
    <n v="3"/>
    <x v="14"/>
    <n v="38"/>
    <n v="100"/>
    <n v="6372.6"/>
    <x v="2"/>
    <m/>
    <s v="La Corne Dabondance, Co."/>
    <s v="Shipped"/>
    <s v="Paris"/>
    <x v="1"/>
    <x v="1"/>
    <x v="1"/>
  </r>
  <r>
    <x v="140"/>
    <n v="10349"/>
    <n v="9"/>
    <x v="14"/>
    <n v="48"/>
    <n v="100"/>
    <n v="5232.96"/>
    <x v="2"/>
    <m/>
    <s v="Muscle Machine Inc"/>
    <s v="Shipped"/>
    <s v="NYC"/>
    <x v="0"/>
    <x v="0"/>
    <x v="0"/>
  </r>
  <r>
    <x v="48"/>
    <n v="10358"/>
    <n v="9"/>
    <x v="14"/>
    <n v="42"/>
    <n v="64.16"/>
    <n v="2694.72"/>
    <x v="2"/>
    <m/>
    <s v="Euro Shopping Channel"/>
    <s v="Shipped"/>
    <s v="Madrid"/>
    <x v="1"/>
    <x v="7"/>
    <x v="1"/>
  </r>
  <r>
    <x v="129"/>
    <n v="10371"/>
    <n v="4"/>
    <x v="14"/>
    <n v="49"/>
    <n v="35.71"/>
    <n v="1749.79"/>
    <x v="2"/>
    <m/>
    <s v="Mini Gifts Distributors Ltd."/>
    <s v="Shipped"/>
    <s v="San Rafael"/>
    <x v="2"/>
    <x v="0"/>
    <x v="0"/>
  </r>
  <r>
    <x v="50"/>
    <n v="10382"/>
    <n v="13"/>
    <x v="14"/>
    <n v="32"/>
    <n v="66.58"/>
    <n v="2130.56"/>
    <x v="2"/>
    <m/>
    <s v="Mini Gifts Distributors Ltd."/>
    <s v="Shipped"/>
    <s v="San Rafael"/>
    <x v="2"/>
    <x v="0"/>
    <x v="0"/>
  </r>
  <r>
    <x v="147"/>
    <n v="10412"/>
    <n v="5"/>
    <x v="14"/>
    <n v="54"/>
    <n v="100"/>
    <n v="5951.34"/>
    <x v="2"/>
    <m/>
    <s v="Euro Shopping Channel"/>
    <s v="Shipped"/>
    <s v="Madrid"/>
    <x v="1"/>
    <x v="7"/>
    <x v="1"/>
  </r>
  <r>
    <x v="53"/>
    <n v="10425"/>
    <n v="4"/>
    <x v="14"/>
    <n v="33"/>
    <n v="100"/>
    <n v="4692.6000000000004"/>
    <x v="2"/>
    <m/>
    <s v="La Rochelle Gifts"/>
    <s v="In Process"/>
    <s v="Nantes"/>
    <x v="1"/>
    <x v="1"/>
    <x v="1"/>
  </r>
  <r>
    <x v="98"/>
    <n v="10108"/>
    <n v="3"/>
    <x v="15"/>
    <n v="36"/>
    <n v="100"/>
    <n v="3731.04"/>
    <x v="1"/>
    <m/>
    <s v="Cruz &amp; Sons Co."/>
    <s v="Shipped"/>
    <s v="Makati City"/>
    <x v="1"/>
    <x v="15"/>
    <x v="3"/>
  </r>
  <r>
    <x v="99"/>
    <n v="10122"/>
    <n v="7"/>
    <x v="15"/>
    <n v="20"/>
    <n v="100"/>
    <n v="2142"/>
    <x v="1"/>
    <m/>
    <s v="Marseille Mini Autos"/>
    <s v="Shipped"/>
    <s v="Marseille"/>
    <x v="1"/>
    <x v="1"/>
    <x v="1"/>
  </r>
  <r>
    <x v="100"/>
    <n v="10135"/>
    <n v="4"/>
    <x v="15"/>
    <n v="29"/>
    <n v="97.89"/>
    <n v="2838.81"/>
    <x v="1"/>
    <m/>
    <s v="Mini Gifts Distributors Ltd."/>
    <s v="Shipped"/>
    <s v="San Rafael"/>
    <x v="2"/>
    <x v="0"/>
    <x v="0"/>
  </r>
  <r>
    <x v="101"/>
    <n v="10147"/>
    <n v="4"/>
    <x v="15"/>
    <n v="33"/>
    <n v="97.89"/>
    <n v="3230.37"/>
    <x v="1"/>
    <m/>
    <s v="Collectables For Less Inc."/>
    <s v="Shipped"/>
    <s v="Brickhaven"/>
    <x v="6"/>
    <x v="0"/>
    <x v="0"/>
  </r>
  <r>
    <x v="137"/>
    <n v="10160"/>
    <n v="5"/>
    <x v="15"/>
    <n v="50"/>
    <n v="100"/>
    <n v="5182"/>
    <x v="1"/>
    <m/>
    <s v="Men R US Retailers, Ltd."/>
    <s v="Shipped"/>
    <s v="Los Angeles"/>
    <x v="2"/>
    <x v="0"/>
    <x v="0"/>
  </r>
  <r>
    <x v="102"/>
    <n v="10170"/>
    <n v="3"/>
    <x v="15"/>
    <n v="41"/>
    <n v="100"/>
    <n v="4391.1000000000004"/>
    <x v="1"/>
    <m/>
    <s v="Mini Auto Werke"/>
    <s v="Shipped"/>
    <s v="Graz"/>
    <x v="1"/>
    <x v="5"/>
    <x v="1"/>
  </r>
  <r>
    <x v="103"/>
    <n v="10181"/>
    <n v="11"/>
    <x v="15"/>
    <n v="36"/>
    <n v="100"/>
    <n v="4477.32"/>
    <x v="1"/>
    <m/>
    <s v="Herkku Gifts"/>
    <s v="Shipped"/>
    <s v="Bergen"/>
    <x v="1"/>
    <x v="2"/>
    <x v="1"/>
  </r>
  <r>
    <x v="104"/>
    <n v="10192"/>
    <n v="16"/>
    <x v="15"/>
    <n v="27"/>
    <n v="100"/>
    <n v="3544.56"/>
    <x v="1"/>
    <m/>
    <s v="Online Diecast Creations Co."/>
    <s v="Shipped"/>
    <s v="Nashua"/>
    <x v="12"/>
    <x v="0"/>
    <x v="0"/>
  </r>
  <r>
    <x v="105"/>
    <n v="10203"/>
    <n v="5"/>
    <x v="15"/>
    <n v="47"/>
    <n v="100"/>
    <n v="5195.8500000000004"/>
    <x v="1"/>
    <m/>
    <s v="Euro Shopping Channel"/>
    <s v="Shipped"/>
    <s v="Madrid"/>
    <x v="1"/>
    <x v="7"/>
    <x v="1"/>
  </r>
  <r>
    <x v="138"/>
    <n v="10212"/>
    <n v="15"/>
    <x v="15"/>
    <n v="33"/>
    <n v="100"/>
    <n v="4180.4399999999996"/>
    <x v="1"/>
    <m/>
    <s v="Euro Shopping Channel"/>
    <s v="Shipped"/>
    <s v="Madrid"/>
    <x v="1"/>
    <x v="7"/>
    <x v="1"/>
  </r>
  <r>
    <x v="106"/>
    <n v="10225"/>
    <n v="6"/>
    <x v="15"/>
    <n v="21"/>
    <n v="100"/>
    <n v="2684.43"/>
    <x v="1"/>
    <m/>
    <s v="Vida Sport, Ltd"/>
    <s v="Shipped"/>
    <s v="Gensve"/>
    <x v="1"/>
    <x v="17"/>
    <x v="1"/>
  </r>
  <r>
    <x v="148"/>
    <n v="10239"/>
    <n v="5"/>
    <x v="15"/>
    <n v="21"/>
    <n v="93.28"/>
    <n v="1958.88"/>
    <x v="1"/>
    <m/>
    <s v="Oulu Toy Supplies, Inc."/>
    <s v="Shipped"/>
    <s v="Oulu"/>
    <x v="1"/>
    <x v="4"/>
    <x v="1"/>
  </r>
  <r>
    <x v="108"/>
    <n v="10253"/>
    <n v="10"/>
    <x v="15"/>
    <n v="41"/>
    <n v="100"/>
    <n v="4910.57"/>
    <x v="1"/>
    <m/>
    <s v="UK Collectables, Ltd."/>
    <s v="Cancelled"/>
    <s v="Liverpool"/>
    <x v="1"/>
    <x v="6"/>
    <x v="1"/>
  </r>
  <r>
    <x v="109"/>
    <n v="10266"/>
    <n v="11"/>
    <x v="15"/>
    <n v="40"/>
    <n v="100"/>
    <n v="4468.3999999999996"/>
    <x v="1"/>
    <m/>
    <s v="Lordine Souveniers"/>
    <s v="Shipped"/>
    <s v="Reggio Emilia"/>
    <x v="1"/>
    <x v="12"/>
    <x v="1"/>
  </r>
  <r>
    <x v="149"/>
    <n v="10277"/>
    <n v="1"/>
    <x v="15"/>
    <n v="28"/>
    <n v="100"/>
    <n v="3127.88"/>
    <x v="1"/>
    <m/>
    <s v="Dragon Souveniers, Ltd."/>
    <s v="Shipped"/>
    <s v="Singapore"/>
    <x v="1"/>
    <x v="9"/>
    <x v="3"/>
  </r>
  <r>
    <x v="111"/>
    <n v="10287"/>
    <n v="9"/>
    <x v="15"/>
    <n v="23"/>
    <n v="100"/>
    <n v="2675.13"/>
    <x v="1"/>
    <m/>
    <s v="Vida Sport, Ltd"/>
    <s v="Shipped"/>
    <s v="Gensve"/>
    <x v="1"/>
    <x v="17"/>
    <x v="1"/>
  </r>
  <r>
    <x v="112"/>
    <n v="10300"/>
    <n v="2"/>
    <x v="15"/>
    <n v="23"/>
    <n v="100"/>
    <n v="2807.61"/>
    <x v="1"/>
    <m/>
    <s v="Blauer See Auto, Co."/>
    <s v="Shipped"/>
    <s v="Frankfurt"/>
    <x v="1"/>
    <x v="16"/>
    <x v="1"/>
  </r>
  <r>
    <x v="113"/>
    <n v="10310"/>
    <n v="7"/>
    <x v="15"/>
    <n v="25"/>
    <n v="100"/>
    <n v="2504.75"/>
    <x v="1"/>
    <m/>
    <s v="Toms Spezialitten, Ltd"/>
    <s v="Shipped"/>
    <s v="Koln"/>
    <x v="1"/>
    <x v="16"/>
    <x v="1"/>
  </r>
  <r>
    <x v="45"/>
    <n v="10321"/>
    <n v="15"/>
    <x v="15"/>
    <n v="24"/>
    <n v="100"/>
    <n v="2984.88"/>
    <x v="1"/>
    <m/>
    <s v="FunGiftIdeas.com"/>
    <s v="Shipped"/>
    <s v="New Bedford"/>
    <x v="6"/>
    <x v="0"/>
    <x v="0"/>
  </r>
  <r>
    <x v="19"/>
    <n v="10329"/>
    <n v="15"/>
    <x v="15"/>
    <n v="39"/>
    <n v="64.739999999999995"/>
    <n v="2524.86"/>
    <x v="1"/>
    <m/>
    <s v="Land of Toys Inc."/>
    <s v="Shipped"/>
    <s v="NYC"/>
    <x v="0"/>
    <x v="0"/>
    <x v="0"/>
  </r>
  <r>
    <x v="20"/>
    <n v="10341"/>
    <n v="7"/>
    <x v="15"/>
    <n v="55"/>
    <n v="75.2"/>
    <n v="4136"/>
    <x v="1"/>
    <m/>
    <s v="Salzburg Collectables"/>
    <s v="Shipped"/>
    <s v="Salzburg"/>
    <x v="1"/>
    <x v="5"/>
    <x v="1"/>
  </r>
  <r>
    <x v="115"/>
    <n v="10363"/>
    <n v="6"/>
    <x v="15"/>
    <n v="46"/>
    <n v="88.45"/>
    <n v="4068.7"/>
    <x v="1"/>
    <m/>
    <s v="Suominen Souveniers"/>
    <s v="Shipped"/>
    <s v="Espoo"/>
    <x v="1"/>
    <x v="4"/>
    <x v="1"/>
  </r>
  <r>
    <x v="142"/>
    <n v="10377"/>
    <n v="1"/>
    <x v="15"/>
    <n v="50"/>
    <n v="100"/>
    <n v="5182"/>
    <x v="1"/>
    <m/>
    <s v="Toys of Finland, Co."/>
    <s v="Shipped"/>
    <s v="Helsinki"/>
    <x v="1"/>
    <x v="4"/>
    <x v="1"/>
  </r>
  <r>
    <x v="23"/>
    <n v="10389"/>
    <n v="8"/>
    <x v="15"/>
    <n v="47"/>
    <n v="100"/>
    <n v="5243.79"/>
    <x v="1"/>
    <m/>
    <s v="Scandinavian Gift Ideas"/>
    <s v="Shipped"/>
    <s v="Boras"/>
    <x v="1"/>
    <x v="8"/>
    <x v="1"/>
  </r>
  <r>
    <x v="150"/>
    <n v="10405"/>
    <n v="5"/>
    <x v="15"/>
    <n v="97"/>
    <n v="93.28"/>
    <n v="9048.16"/>
    <x v="1"/>
    <m/>
    <s v="Mini Caravy"/>
    <s v="Shipped"/>
    <s v="Strasbourg"/>
    <x v="1"/>
    <x v="1"/>
    <x v="1"/>
  </r>
  <r>
    <x v="116"/>
    <n v="10419"/>
    <n v="10"/>
    <x v="15"/>
    <n v="32"/>
    <n v="100"/>
    <n v="3832.64"/>
    <x v="1"/>
    <m/>
    <s v="Salzburg Collectables"/>
    <s v="Shipped"/>
    <s v="Salzburg"/>
    <x v="1"/>
    <x v="5"/>
    <x v="1"/>
  </r>
  <r>
    <x v="26"/>
    <n v="10103"/>
    <n v="10"/>
    <x v="16"/>
    <n v="35"/>
    <n v="100"/>
    <n v="3920"/>
    <x v="2"/>
    <m/>
    <s v="Baane Mini Imports"/>
    <s v="Shipped"/>
    <s v="Stavern"/>
    <x v="1"/>
    <x v="2"/>
    <x v="1"/>
  </r>
  <r>
    <x v="131"/>
    <n v="10113"/>
    <n v="4"/>
    <x v="16"/>
    <n v="49"/>
    <n v="100"/>
    <n v="4916.66"/>
    <x v="2"/>
    <m/>
    <s v="Mini Gifts Distributors Ltd."/>
    <s v="Shipped"/>
    <s v="San Rafael"/>
    <x v="2"/>
    <x v="0"/>
    <x v="0"/>
  </r>
  <r>
    <x v="28"/>
    <n v="10126"/>
    <n v="10"/>
    <x v="16"/>
    <n v="38"/>
    <n v="100"/>
    <n v="3857"/>
    <x v="2"/>
    <m/>
    <s v="Corrida Auto Replicas, Ltd"/>
    <s v="Shipped"/>
    <s v="Madrid"/>
    <x v="1"/>
    <x v="7"/>
    <x v="1"/>
  </r>
  <r>
    <x v="29"/>
    <n v="10140"/>
    <n v="10"/>
    <x v="16"/>
    <n v="32"/>
    <n v="100"/>
    <n v="4181.4399999999996"/>
    <x v="2"/>
    <m/>
    <s v="Technics Stores Inc."/>
    <s v="Shipped"/>
    <s v="Burlingame"/>
    <x v="2"/>
    <x v="0"/>
    <x v="0"/>
  </r>
  <r>
    <x v="30"/>
    <n v="10150"/>
    <n v="7"/>
    <x v="16"/>
    <n v="34"/>
    <n v="100"/>
    <n v="4641"/>
    <x v="2"/>
    <m/>
    <s v="Dragon Souveniers, Ltd."/>
    <s v="Shipped"/>
    <s v="Singapore"/>
    <x v="1"/>
    <x v="9"/>
    <x v="3"/>
  </r>
  <r>
    <x v="90"/>
    <n v="10164"/>
    <n v="8"/>
    <x v="16"/>
    <n v="36"/>
    <n v="99.17"/>
    <n v="3570.12"/>
    <x v="2"/>
    <m/>
    <s v="Mini Auto Werke"/>
    <s v="Resolved"/>
    <s v="Graz"/>
    <x v="1"/>
    <x v="5"/>
    <x v="1"/>
  </r>
  <r>
    <x v="32"/>
    <n v="10174"/>
    <n v="3"/>
    <x v="16"/>
    <n v="48"/>
    <n v="93.34"/>
    <n v="4480.32"/>
    <x v="2"/>
    <m/>
    <s v="Australian Gift Network, Co"/>
    <s v="Shipped"/>
    <s v="South Brisbane"/>
    <x v="9"/>
    <x v="3"/>
    <x v="2"/>
  </r>
  <r>
    <x v="33"/>
    <n v="10183"/>
    <n v="7"/>
    <x v="16"/>
    <n v="21"/>
    <n v="96.84"/>
    <n v="2033.64"/>
    <x v="2"/>
    <m/>
    <s v="Classic Gift Ideas, Inc"/>
    <s v="Shipped"/>
    <s v="Philadelphia"/>
    <x v="7"/>
    <x v="0"/>
    <x v="0"/>
  </r>
  <r>
    <x v="34"/>
    <n v="10194"/>
    <n v="10"/>
    <x v="16"/>
    <n v="21"/>
    <n v="93.34"/>
    <n v="1960.14"/>
    <x v="2"/>
    <m/>
    <s v="Saveley &amp; Henriot, Co."/>
    <s v="Shipped"/>
    <s v="Lyon"/>
    <x v="1"/>
    <x v="1"/>
    <x v="1"/>
  </r>
  <r>
    <x v="35"/>
    <n v="10206"/>
    <n v="5"/>
    <x v="16"/>
    <n v="34"/>
    <n v="100"/>
    <n v="3966.78"/>
    <x v="2"/>
    <m/>
    <s v="Canadian Gift Exchange Network"/>
    <s v="Shipped"/>
    <s v="Vancouver"/>
    <x v="10"/>
    <x v="10"/>
    <x v="0"/>
  </r>
  <r>
    <x v="36"/>
    <n v="10215"/>
    <n v="2"/>
    <x v="16"/>
    <n v="46"/>
    <n v="100"/>
    <n v="5152"/>
    <x v="2"/>
    <m/>
    <s v="West Coast Collectables Co."/>
    <s v="Shipped"/>
    <s v="Burbank"/>
    <x v="2"/>
    <x v="0"/>
    <x v="0"/>
  </r>
  <r>
    <x v="37"/>
    <n v="10228"/>
    <n v="1"/>
    <x v="16"/>
    <n v="32"/>
    <n v="100"/>
    <n v="3360"/>
    <x v="2"/>
    <m/>
    <s v="Cambridge Collectables Co."/>
    <s v="Shipped"/>
    <s v="Cambridge"/>
    <x v="6"/>
    <x v="0"/>
    <x v="0"/>
  </r>
  <r>
    <x v="38"/>
    <n v="10245"/>
    <n v="8"/>
    <x v="16"/>
    <n v="29"/>
    <n v="100"/>
    <n v="3451"/>
    <x v="2"/>
    <m/>
    <s v="Super Scale Inc."/>
    <s v="Shipped"/>
    <s v="New Haven"/>
    <x v="5"/>
    <x v="0"/>
    <x v="0"/>
  </r>
  <r>
    <x v="39"/>
    <n v="10258"/>
    <n v="5"/>
    <x v="16"/>
    <n v="41"/>
    <n v="100"/>
    <n v="5453"/>
    <x v="2"/>
    <m/>
    <s v="Tokyo Collectables, Ltd"/>
    <s v="Shipped"/>
    <s v="Minato-ku"/>
    <x v="11"/>
    <x v="11"/>
    <x v="3"/>
  </r>
  <r>
    <x v="40"/>
    <n v="10270"/>
    <n v="8"/>
    <x v="16"/>
    <n v="43"/>
    <n v="96.84"/>
    <n v="4164.12"/>
    <x v="2"/>
    <m/>
    <s v="Souveniers And Things Co."/>
    <s v="Shipped"/>
    <s v="Chatswood"/>
    <x v="8"/>
    <x v="3"/>
    <x v="2"/>
  </r>
  <r>
    <x v="41"/>
    <n v="10280"/>
    <n v="1"/>
    <x v="16"/>
    <n v="24"/>
    <n v="100"/>
    <n v="2800.08"/>
    <x v="2"/>
    <m/>
    <s v="Amica Models &amp; Co."/>
    <s v="Shipped"/>
    <s v="Torino"/>
    <x v="1"/>
    <x v="12"/>
    <x v="1"/>
  </r>
  <r>
    <x v="42"/>
    <n v="10291"/>
    <n v="10"/>
    <x v="16"/>
    <n v="41"/>
    <n v="100"/>
    <n v="4687.9399999999996"/>
    <x v="2"/>
    <m/>
    <s v="Scandinavian Gift Ideas"/>
    <s v="Shipped"/>
    <s v="Boras"/>
    <x v="1"/>
    <x v="8"/>
    <x v="1"/>
  </r>
  <r>
    <x v="43"/>
    <n v="10304"/>
    <n v="5"/>
    <x v="16"/>
    <n v="46"/>
    <n v="98"/>
    <n v="4508"/>
    <x v="2"/>
    <m/>
    <s v="Auto Assoc. &amp; Cie."/>
    <s v="Shipped"/>
    <s v="Versailles"/>
    <x v="1"/>
    <x v="1"/>
    <x v="1"/>
  </r>
  <r>
    <x v="44"/>
    <n v="10312"/>
    <n v="2"/>
    <x v="16"/>
    <n v="32"/>
    <n v="100"/>
    <n v="4181.4399999999996"/>
    <x v="2"/>
    <m/>
    <s v="Mini Gifts Distributors Ltd."/>
    <s v="Shipped"/>
    <s v="San Rafael"/>
    <x v="2"/>
    <x v="0"/>
    <x v="0"/>
  </r>
  <r>
    <x v="45"/>
    <n v="10322"/>
    <n v="10"/>
    <x v="16"/>
    <n v="22"/>
    <n v="100"/>
    <n v="2251.04"/>
    <x v="2"/>
    <m/>
    <s v="Online Diecast Creations Co."/>
    <s v="Shipped"/>
    <s v="Nashua"/>
    <x v="12"/>
    <x v="0"/>
    <x v="0"/>
  </r>
  <r>
    <x v="46"/>
    <n v="10333"/>
    <n v="7"/>
    <x v="16"/>
    <n v="29"/>
    <n v="40.25"/>
    <n v="1167.25"/>
    <x v="2"/>
    <m/>
    <s v="Mini Wheels Co."/>
    <s v="Shipped"/>
    <s v="San Francisco"/>
    <x v="2"/>
    <x v="0"/>
    <x v="0"/>
  </r>
  <r>
    <x v="47"/>
    <n v="10347"/>
    <n v="5"/>
    <x v="16"/>
    <n v="42"/>
    <n v="49.6"/>
    <n v="2083.1999999999998"/>
    <x v="2"/>
    <m/>
    <s v="Australian Collectors, Co."/>
    <s v="Shipped"/>
    <s v="Melbourne"/>
    <x v="3"/>
    <x v="3"/>
    <x v="2"/>
  </r>
  <r>
    <x v="48"/>
    <n v="10357"/>
    <n v="1"/>
    <x v="16"/>
    <n v="39"/>
    <n v="98"/>
    <n v="3822"/>
    <x v="2"/>
    <m/>
    <s v="Mini Gifts Distributors Ltd."/>
    <s v="Shipped"/>
    <s v="San Rafael"/>
    <x v="2"/>
    <x v="0"/>
    <x v="0"/>
  </r>
  <r>
    <x v="49"/>
    <n v="10370"/>
    <n v="1"/>
    <x v="16"/>
    <n v="27"/>
    <n v="100"/>
    <n v="3911.49"/>
    <x v="2"/>
    <m/>
    <s v="Annas Decorations, Ltd"/>
    <s v="Shipped"/>
    <s v="North Sydney"/>
    <x v="8"/>
    <x v="3"/>
    <x v="2"/>
  </r>
  <r>
    <x v="50"/>
    <n v="10381"/>
    <n v="2"/>
    <x v="16"/>
    <n v="48"/>
    <n v="98"/>
    <n v="4704"/>
    <x v="2"/>
    <m/>
    <s v="Corporate Gift Ideas Co."/>
    <s v="Shipped"/>
    <s v="San Francisco"/>
    <x v="2"/>
    <x v="0"/>
    <x v="0"/>
  </r>
  <r>
    <x v="51"/>
    <n v="10391"/>
    <n v="10"/>
    <x v="16"/>
    <n v="29"/>
    <n v="85.1"/>
    <n v="2467.9"/>
    <x v="2"/>
    <m/>
    <s v="Annas Decorations, Ltd"/>
    <s v="Shipped"/>
    <s v="North Sydney"/>
    <x v="8"/>
    <x v="3"/>
    <x v="2"/>
  </r>
  <r>
    <x v="52"/>
    <n v="10411"/>
    <n v="8"/>
    <x v="16"/>
    <n v="27"/>
    <n v="100"/>
    <n v="3213"/>
    <x v="2"/>
    <m/>
    <s v="Quebec Home Shopping Network"/>
    <s v="Shipped"/>
    <s v="Montreal"/>
    <x v="13"/>
    <x v="10"/>
    <x v="0"/>
  </r>
  <r>
    <x v="53"/>
    <n v="10424"/>
    <n v="5"/>
    <x v="16"/>
    <n v="54"/>
    <n v="100"/>
    <n v="7182"/>
    <x v="2"/>
    <m/>
    <s v="Euro Shopping Channel"/>
    <s v="In Process"/>
    <s v="Madrid"/>
    <x v="1"/>
    <x v="7"/>
    <x v="1"/>
  </r>
  <r>
    <x v="151"/>
    <n v="10109"/>
    <n v="4"/>
    <x v="17"/>
    <n v="26"/>
    <n v="100"/>
    <n v="4379.18"/>
    <x v="1"/>
    <m/>
    <s v="Motor Mint Distributors Inc."/>
    <s v="Shipped"/>
    <s v="Philadelphia"/>
    <x v="7"/>
    <x v="0"/>
    <x v="0"/>
  </r>
  <r>
    <x v="99"/>
    <n v="10122"/>
    <n v="2"/>
    <x v="17"/>
    <n v="34"/>
    <n v="100"/>
    <n v="5004.8"/>
    <x v="1"/>
    <m/>
    <s v="Marseille Mini Autos"/>
    <s v="Shipped"/>
    <s v="Marseille"/>
    <x v="1"/>
    <x v="1"/>
    <x v="1"/>
  </r>
  <r>
    <x v="152"/>
    <n v="10136"/>
    <n v="2"/>
    <x v="17"/>
    <n v="25"/>
    <n v="100"/>
    <n v="3644.75"/>
    <x v="1"/>
    <m/>
    <s v="Alpha Cognac"/>
    <s v="Shipped"/>
    <s v="Toulouse"/>
    <x v="1"/>
    <x v="1"/>
    <x v="1"/>
  </r>
  <r>
    <x v="153"/>
    <n v="10148"/>
    <n v="13"/>
    <x v="17"/>
    <n v="23"/>
    <n v="100"/>
    <n v="2702.04"/>
    <x v="1"/>
    <m/>
    <s v="Annas Decorations, Ltd"/>
    <s v="Shipped"/>
    <s v="North Sydney"/>
    <x v="8"/>
    <x v="3"/>
    <x v="2"/>
  </r>
  <r>
    <x v="154"/>
    <n v="10161"/>
    <n v="12"/>
    <x v="17"/>
    <n v="28"/>
    <n v="100"/>
    <n v="3764.88"/>
    <x v="1"/>
    <m/>
    <s v="Heintze Collectables"/>
    <s v="Shipped"/>
    <s v="Aaarhus"/>
    <x v="1"/>
    <x v="13"/>
    <x v="1"/>
  </r>
  <r>
    <x v="155"/>
    <n v="10171"/>
    <n v="2"/>
    <x v="17"/>
    <n v="35"/>
    <n v="100"/>
    <n v="4508"/>
    <x v="1"/>
    <m/>
    <s v="Quebec Home Shopping Network"/>
    <s v="Shipped"/>
    <s v="Montreal"/>
    <x v="13"/>
    <x v="10"/>
    <x v="0"/>
  </r>
  <r>
    <x v="103"/>
    <n v="10181"/>
    <n v="6"/>
    <x v="17"/>
    <n v="44"/>
    <n v="100"/>
    <n v="5418.16"/>
    <x v="1"/>
    <m/>
    <s v="Herkku Gifts"/>
    <s v="Shipped"/>
    <s v="Bergen"/>
    <x v="1"/>
    <x v="2"/>
    <x v="1"/>
  </r>
  <r>
    <x v="104"/>
    <n v="10192"/>
    <n v="11"/>
    <x v="17"/>
    <n v="22"/>
    <n v="100"/>
    <n v="3300.66"/>
    <x v="1"/>
    <m/>
    <s v="Online Diecast Creations Co."/>
    <s v="Shipped"/>
    <s v="Nashua"/>
    <x v="12"/>
    <x v="0"/>
    <x v="0"/>
  </r>
  <r>
    <x v="105"/>
    <n v="10204"/>
    <n v="17"/>
    <x v="17"/>
    <n v="42"/>
    <n v="100"/>
    <n v="6182.4"/>
    <x v="1"/>
    <m/>
    <s v="Muscle Machine Inc"/>
    <s v="Shipped"/>
    <s v="NYC"/>
    <x v="0"/>
    <x v="0"/>
    <x v="0"/>
  </r>
  <r>
    <x v="138"/>
    <n v="10212"/>
    <n v="10"/>
    <x v="17"/>
    <n v="29"/>
    <n v="100"/>
    <n v="4186.7299999999996"/>
    <x v="1"/>
    <m/>
    <s v="Euro Shopping Channel"/>
    <s v="Shipped"/>
    <s v="Madrid"/>
    <x v="1"/>
    <x v="7"/>
    <x v="1"/>
  </r>
  <r>
    <x v="106"/>
    <n v="10225"/>
    <n v="1"/>
    <x v="17"/>
    <n v="32"/>
    <n v="100"/>
    <n v="4529.28"/>
    <x v="1"/>
    <m/>
    <s v="Vida Sport, Ltd"/>
    <s v="Shipped"/>
    <s v="Gensve"/>
    <x v="1"/>
    <x v="17"/>
    <x v="1"/>
  </r>
  <r>
    <x v="156"/>
    <n v="10240"/>
    <n v="3"/>
    <x v="17"/>
    <n v="41"/>
    <n v="100"/>
    <n v="5628.89"/>
    <x v="1"/>
    <m/>
    <s v="Osaka Souveniers Co."/>
    <s v="Shipped"/>
    <s v="Osaka"/>
    <x v="14"/>
    <x v="11"/>
    <x v="3"/>
  </r>
  <r>
    <x v="108"/>
    <n v="10253"/>
    <n v="5"/>
    <x v="17"/>
    <n v="26"/>
    <n v="100"/>
    <n v="3054.48"/>
    <x v="1"/>
    <m/>
    <s v="UK Collectables, Ltd."/>
    <s v="Cancelled"/>
    <s v="Liverpool"/>
    <x v="1"/>
    <x v="6"/>
    <x v="1"/>
  </r>
  <r>
    <x v="109"/>
    <n v="10266"/>
    <n v="6"/>
    <x v="17"/>
    <n v="21"/>
    <n v="100"/>
    <n v="2526.5100000000002"/>
    <x v="1"/>
    <m/>
    <s v="Lordine Souveniers"/>
    <s v="Shipped"/>
    <s v="Reggio Emilia"/>
    <x v="1"/>
    <x v="12"/>
    <x v="1"/>
  </r>
  <r>
    <x v="157"/>
    <n v="10278"/>
    <n v="6"/>
    <x v="17"/>
    <n v="34"/>
    <n v="100"/>
    <n v="4667.8599999999997"/>
    <x v="1"/>
    <m/>
    <s v="Signal Gift Stores"/>
    <s v="Shipped"/>
    <s v="Las Vegas"/>
    <x v="16"/>
    <x v="0"/>
    <x v="0"/>
  </r>
  <r>
    <x v="111"/>
    <n v="10287"/>
    <n v="4"/>
    <x v="17"/>
    <n v="41"/>
    <n v="100"/>
    <n v="6499.32"/>
    <x v="1"/>
    <m/>
    <s v="Vida Sport, Ltd"/>
    <s v="Shipped"/>
    <s v="Gensve"/>
    <x v="1"/>
    <x v="17"/>
    <x v="1"/>
  </r>
  <r>
    <x v="158"/>
    <n v="10301"/>
    <n v="8"/>
    <x v="17"/>
    <n v="37"/>
    <n v="100"/>
    <n v="5917.78"/>
    <x v="1"/>
    <m/>
    <s v="Norway Gifts By Mail, Co."/>
    <s v="Shipped"/>
    <s v="Oslo"/>
    <x v="1"/>
    <x v="2"/>
    <x v="1"/>
  </r>
  <r>
    <x v="113"/>
    <n v="10310"/>
    <n v="2"/>
    <x v="17"/>
    <n v="37"/>
    <n v="100"/>
    <n v="6231.91"/>
    <x v="1"/>
    <m/>
    <s v="Toms Spezialitten, Ltd"/>
    <s v="Shipped"/>
    <s v="Koln"/>
    <x v="1"/>
    <x v="16"/>
    <x v="1"/>
  </r>
  <r>
    <x v="45"/>
    <n v="10321"/>
    <n v="10"/>
    <x v="17"/>
    <n v="41"/>
    <n v="100"/>
    <n v="5803.14"/>
    <x v="1"/>
    <m/>
    <s v="FunGiftIdeas.com"/>
    <s v="Shipped"/>
    <s v="New Bedford"/>
    <x v="6"/>
    <x v="0"/>
    <x v="0"/>
  </r>
  <r>
    <x v="159"/>
    <n v="10331"/>
    <n v="6"/>
    <x v="17"/>
    <n v="46"/>
    <n v="100"/>
    <n v="6434.02"/>
    <x v="1"/>
    <m/>
    <s v="Motor Mint Distributors Inc."/>
    <s v="Shipped"/>
    <s v="Philadelphia"/>
    <x v="7"/>
    <x v="0"/>
    <x v="0"/>
  </r>
  <r>
    <x v="20"/>
    <n v="10342"/>
    <n v="2"/>
    <x v="17"/>
    <n v="40"/>
    <n v="100"/>
    <n v="6454.4"/>
    <x v="1"/>
    <m/>
    <s v="Australian Collectors, Co."/>
    <s v="Shipped"/>
    <s v="Melbourne"/>
    <x v="3"/>
    <x v="3"/>
    <x v="2"/>
  </r>
  <r>
    <x v="160"/>
    <n v="10356"/>
    <n v="8"/>
    <x v="17"/>
    <n v="43"/>
    <n v="97.6"/>
    <n v="4196.8"/>
    <x v="1"/>
    <m/>
    <s v="Lyon Souveniers"/>
    <s v="Shipped"/>
    <s v="Paris"/>
    <x v="1"/>
    <x v="1"/>
    <x v="1"/>
  </r>
  <r>
    <x v="161"/>
    <n v="10365"/>
    <n v="1"/>
    <x v="17"/>
    <n v="30"/>
    <n v="87.06"/>
    <n v="2611.8000000000002"/>
    <x v="1"/>
    <m/>
    <s v="Mini Creations Ltd."/>
    <s v="Shipped"/>
    <s v="New Bedford"/>
    <x v="6"/>
    <x v="0"/>
    <x v="0"/>
  </r>
  <r>
    <x v="142"/>
    <n v="10377"/>
    <n v="2"/>
    <x v="17"/>
    <n v="35"/>
    <n v="100"/>
    <n v="5895.05"/>
    <x v="1"/>
    <m/>
    <s v="Toys of Finland, Co."/>
    <s v="Shipped"/>
    <s v="Helsinki"/>
    <x v="1"/>
    <x v="4"/>
    <x v="1"/>
  </r>
  <r>
    <x v="162"/>
    <n v="10390"/>
    <n v="14"/>
    <x v="17"/>
    <n v="36"/>
    <n v="93.77"/>
    <n v="3375.72"/>
    <x v="1"/>
    <m/>
    <s v="Mini Gifts Distributors Ltd."/>
    <s v="Shipped"/>
    <s v="San Rafael"/>
    <x v="2"/>
    <x v="0"/>
    <x v="0"/>
  </r>
  <r>
    <x v="163"/>
    <n v="10406"/>
    <n v="3"/>
    <x v="17"/>
    <n v="61"/>
    <n v="100"/>
    <n v="8374.69"/>
    <x v="1"/>
    <m/>
    <s v="Danish Wholesale Imports"/>
    <s v="Disputed"/>
    <s v="Kobenhavn"/>
    <x v="1"/>
    <x v="13"/>
    <x v="1"/>
  </r>
  <r>
    <x v="116"/>
    <n v="10419"/>
    <n v="5"/>
    <x v="17"/>
    <n v="38"/>
    <n v="100"/>
    <n v="4464.24"/>
    <x v="1"/>
    <m/>
    <s v="Salzburg Collectables"/>
    <s v="Shipped"/>
    <s v="Salzburg"/>
    <x v="1"/>
    <x v="5"/>
    <x v="1"/>
  </r>
  <r>
    <x v="164"/>
    <n v="10102"/>
    <n v="2"/>
    <x v="18"/>
    <n v="39"/>
    <n v="100"/>
    <n v="4808.3100000000004"/>
    <x v="3"/>
    <m/>
    <s v="Vitachrome Inc."/>
    <s v="Shipped"/>
    <s v="NYC"/>
    <x v="0"/>
    <x v="0"/>
    <x v="0"/>
  </r>
  <r>
    <x v="165"/>
    <n v="10111"/>
    <n v="6"/>
    <x v="18"/>
    <n v="33"/>
    <n v="99.66"/>
    <n v="3288.78"/>
    <x v="3"/>
    <m/>
    <s v="Mini Wheels Co."/>
    <s v="Shipped"/>
    <s v="San Francisco"/>
    <x v="2"/>
    <x v="0"/>
    <x v="0"/>
  </r>
  <r>
    <x v="166"/>
    <n v="10125"/>
    <n v="1"/>
    <x v="18"/>
    <n v="32"/>
    <n v="100"/>
    <n v="3254.72"/>
    <x v="3"/>
    <m/>
    <s v="Australian Collectors, Co."/>
    <s v="Shipped"/>
    <s v="Melbourne"/>
    <x v="3"/>
    <x v="3"/>
    <x v="2"/>
  </r>
  <r>
    <x v="167"/>
    <n v="10139"/>
    <n v="7"/>
    <x v="18"/>
    <n v="31"/>
    <n v="100"/>
    <n v="3184.94"/>
    <x v="3"/>
    <m/>
    <s v="Souveniers And Things Co."/>
    <s v="Shipped"/>
    <s v="Chatswood"/>
    <x v="8"/>
    <x v="3"/>
    <x v="2"/>
  </r>
  <r>
    <x v="168"/>
    <n v="10149"/>
    <n v="4"/>
    <x v="18"/>
    <n v="50"/>
    <n v="100"/>
    <n v="5907.5"/>
    <x v="3"/>
    <m/>
    <s v="Signal Collectibles Ltd."/>
    <s v="Shipped"/>
    <s v="Brisbane"/>
    <x v="2"/>
    <x v="0"/>
    <x v="0"/>
  </r>
  <r>
    <x v="169"/>
    <n v="10162"/>
    <n v="2"/>
    <x v="18"/>
    <n v="48"/>
    <n v="91.44"/>
    <n v="4389.12"/>
    <x v="3"/>
    <m/>
    <s v="Corporate Gift Ideas Co."/>
    <s v="Shipped"/>
    <s v="San Francisco"/>
    <x v="2"/>
    <x v="0"/>
    <x v="0"/>
  </r>
  <r>
    <x v="155"/>
    <n v="10173"/>
    <n v="6"/>
    <x v="18"/>
    <n v="43"/>
    <n v="100"/>
    <n v="5036.16"/>
    <x v="3"/>
    <m/>
    <s v="Rovelli Gifts"/>
    <s v="Shipped"/>
    <s v="Bergamo"/>
    <x v="1"/>
    <x v="12"/>
    <x v="1"/>
  </r>
  <r>
    <x v="103"/>
    <n v="10182"/>
    <n v="3"/>
    <x v="18"/>
    <n v="25"/>
    <n v="87.33"/>
    <n v="2183.25"/>
    <x v="3"/>
    <m/>
    <s v="Mini Gifts Distributors Ltd."/>
    <s v="Shipped"/>
    <s v="San Rafael"/>
    <x v="2"/>
    <x v="0"/>
    <x v="0"/>
  </r>
  <r>
    <x v="170"/>
    <n v="10193"/>
    <n v="7"/>
    <x v="18"/>
    <n v="28"/>
    <n v="100"/>
    <n v="3106.88"/>
    <x v="3"/>
    <m/>
    <s v="Australian Collectables, Ltd"/>
    <s v="Shipped"/>
    <s v="Glen Waverly"/>
    <x v="3"/>
    <x v="3"/>
    <x v="2"/>
  </r>
  <r>
    <x v="171"/>
    <n v="10205"/>
    <n v="2"/>
    <x v="18"/>
    <n v="36"/>
    <n v="100"/>
    <n v="3735.72"/>
    <x v="3"/>
    <m/>
    <s v="Euro Shopping Channel"/>
    <s v="Shipped"/>
    <s v="Madrid"/>
    <x v="1"/>
    <x v="7"/>
    <x v="1"/>
  </r>
  <r>
    <x v="36"/>
    <n v="10215"/>
    <n v="10"/>
    <x v="18"/>
    <n v="27"/>
    <n v="89.38"/>
    <n v="2413.2600000000002"/>
    <x v="3"/>
    <m/>
    <s v="West Coast Collectables Co."/>
    <s v="Shipped"/>
    <s v="Burbank"/>
    <x v="2"/>
    <x v="0"/>
    <x v="0"/>
  </r>
  <r>
    <x v="172"/>
    <n v="10227"/>
    <n v="3"/>
    <x v="18"/>
    <n v="25"/>
    <n v="100"/>
    <n v="2953.75"/>
    <x v="3"/>
    <m/>
    <s v="Saveley &amp; Henriot, Co."/>
    <s v="Shipped"/>
    <s v="Lyon"/>
    <x v="1"/>
    <x v="1"/>
    <x v="1"/>
  </r>
  <r>
    <x v="173"/>
    <n v="10244"/>
    <n v="7"/>
    <x v="18"/>
    <n v="40"/>
    <n v="100"/>
    <n v="4684.8"/>
    <x v="3"/>
    <m/>
    <s v="Euro Shopping Channel"/>
    <s v="Shipped"/>
    <s v="Madrid"/>
    <x v="1"/>
    <x v="7"/>
    <x v="1"/>
  </r>
  <r>
    <x v="174"/>
    <n v="10256"/>
    <n v="2"/>
    <x v="18"/>
    <n v="34"/>
    <n v="95.55"/>
    <n v="3248.7"/>
    <x v="3"/>
    <m/>
    <s v="Danish Wholesale Imports"/>
    <s v="Shipped"/>
    <s v="Kobenhavn"/>
    <x v="1"/>
    <x v="13"/>
    <x v="1"/>
  </r>
  <r>
    <x v="41"/>
    <n v="10280"/>
    <n v="9"/>
    <x v="18"/>
    <n v="50"/>
    <n v="100"/>
    <n v="5239.5"/>
    <x v="3"/>
    <m/>
    <s v="Amica Models &amp; Co."/>
    <s v="Shipped"/>
    <s v="Torino"/>
    <x v="1"/>
    <x v="12"/>
    <x v="1"/>
  </r>
  <r>
    <x v="175"/>
    <n v="10289"/>
    <n v="2"/>
    <x v="18"/>
    <n v="38"/>
    <n v="100"/>
    <n v="4567.9799999999996"/>
    <x v="3"/>
    <m/>
    <s v="Herkku Gifts"/>
    <s v="Shipped"/>
    <s v="Bergen"/>
    <x v="1"/>
    <x v="2"/>
    <x v="1"/>
  </r>
  <r>
    <x v="43"/>
    <n v="10304"/>
    <n v="13"/>
    <x v="18"/>
    <n v="37"/>
    <n v="95.55"/>
    <n v="3535.35"/>
    <x v="3"/>
    <m/>
    <s v="Auto Assoc. &amp; Cie."/>
    <s v="Shipped"/>
    <s v="Versailles"/>
    <x v="1"/>
    <x v="1"/>
    <x v="1"/>
  </r>
  <r>
    <x v="44"/>
    <n v="10312"/>
    <n v="10"/>
    <x v="18"/>
    <n v="43"/>
    <n v="89.38"/>
    <n v="3843.34"/>
    <x v="3"/>
    <m/>
    <s v="Mini Gifts Distributors Ltd."/>
    <s v="Shipped"/>
    <s v="San Rafael"/>
    <x v="2"/>
    <x v="0"/>
    <x v="0"/>
  </r>
  <r>
    <x v="45"/>
    <n v="10322"/>
    <n v="14"/>
    <x v="18"/>
    <n v="43"/>
    <n v="86.3"/>
    <n v="3710.9"/>
    <x v="3"/>
    <m/>
    <s v="Online Diecast Creations Co."/>
    <s v="Shipped"/>
    <s v="Nashua"/>
    <x v="12"/>
    <x v="0"/>
    <x v="0"/>
  </r>
  <r>
    <x v="159"/>
    <n v="10332"/>
    <n v="15"/>
    <x v="18"/>
    <n v="46"/>
    <n v="95.13"/>
    <n v="4375.9799999999996"/>
    <x v="3"/>
    <m/>
    <s v="AV Stores, Co."/>
    <s v="Shipped"/>
    <s v="Manchester"/>
    <x v="1"/>
    <x v="6"/>
    <x v="1"/>
  </r>
  <r>
    <x v="47"/>
    <n v="10346"/>
    <n v="3"/>
    <x v="18"/>
    <n v="42"/>
    <n v="36.11"/>
    <n v="1516.62"/>
    <x v="3"/>
    <m/>
    <s v="Signal Gift Stores"/>
    <s v="Shipped"/>
    <s v="Las Vegas"/>
    <x v="16"/>
    <x v="0"/>
    <x v="0"/>
  </r>
  <r>
    <x v="160"/>
    <n v="10356"/>
    <n v="9"/>
    <x v="18"/>
    <n v="50"/>
    <n v="50.18"/>
    <n v="2509"/>
    <x v="3"/>
    <m/>
    <s v="Lyon Souveniers"/>
    <s v="Shipped"/>
    <s v="Paris"/>
    <x v="1"/>
    <x v="1"/>
    <x v="1"/>
  </r>
  <r>
    <x v="49"/>
    <n v="10369"/>
    <n v="8"/>
    <x v="18"/>
    <n v="44"/>
    <n v="100"/>
    <n v="9240.44"/>
    <x v="3"/>
    <m/>
    <s v="Collectables For Less Inc."/>
    <s v="Shipped"/>
    <s v="Brickhaven"/>
    <x v="6"/>
    <x v="0"/>
    <x v="0"/>
  </r>
  <r>
    <x v="176"/>
    <n v="10380"/>
    <n v="13"/>
    <x v="18"/>
    <n v="27"/>
    <n v="93.16"/>
    <n v="2515.3200000000002"/>
    <x v="3"/>
    <m/>
    <s v="Euro Shopping Channel"/>
    <s v="Shipped"/>
    <s v="Madrid"/>
    <x v="1"/>
    <x v="7"/>
    <x v="1"/>
  </r>
  <r>
    <x v="51"/>
    <n v="10391"/>
    <n v="2"/>
    <x v="18"/>
    <n v="35"/>
    <n v="100"/>
    <n v="5548.9"/>
    <x v="3"/>
    <m/>
    <s v="Annas Decorations, Ltd"/>
    <s v="Shipped"/>
    <s v="North Sydney"/>
    <x v="8"/>
    <x v="3"/>
    <x v="2"/>
  </r>
  <r>
    <x v="177"/>
    <n v="10422"/>
    <n v="2"/>
    <x v="18"/>
    <n v="51"/>
    <n v="95.55"/>
    <n v="4873.05"/>
    <x v="3"/>
    <m/>
    <s v="Diecast Classics Inc."/>
    <s v="In Process"/>
    <s v="Allentown"/>
    <x v="7"/>
    <x v="0"/>
    <x v="0"/>
  </r>
  <r>
    <x v="164"/>
    <n v="10102"/>
    <n v="1"/>
    <x v="19"/>
    <n v="41"/>
    <n v="50.14"/>
    <n v="2055.7399999999998"/>
    <x v="3"/>
    <m/>
    <s v="Vitachrome Inc."/>
    <s v="Shipped"/>
    <s v="NYC"/>
    <x v="0"/>
    <x v="0"/>
    <x v="0"/>
  </r>
  <r>
    <x v="165"/>
    <n v="10111"/>
    <n v="5"/>
    <x v="19"/>
    <n v="48"/>
    <n v="49.06"/>
    <n v="2354.88"/>
    <x v="3"/>
    <m/>
    <s v="Mini Wheels Co."/>
    <s v="Shipped"/>
    <s v="San Francisco"/>
    <x v="2"/>
    <x v="0"/>
    <x v="0"/>
  </r>
  <r>
    <x v="28"/>
    <n v="10126"/>
    <n v="17"/>
    <x v="19"/>
    <n v="42"/>
    <n v="54.99"/>
    <n v="2309.58"/>
    <x v="3"/>
    <m/>
    <s v="Corrida Auto Replicas, Ltd"/>
    <s v="Shipped"/>
    <s v="Madrid"/>
    <x v="1"/>
    <x v="7"/>
    <x v="1"/>
  </r>
  <r>
    <x v="167"/>
    <n v="10139"/>
    <n v="6"/>
    <x v="19"/>
    <n v="49"/>
    <n v="43.13"/>
    <n v="2113.37"/>
    <x v="3"/>
    <m/>
    <s v="Souveniers And Things Co."/>
    <s v="Shipped"/>
    <s v="Chatswood"/>
    <x v="8"/>
    <x v="3"/>
    <x v="2"/>
  </r>
  <r>
    <x v="168"/>
    <n v="10149"/>
    <n v="3"/>
    <x v="19"/>
    <n v="30"/>
    <n v="58.22"/>
    <n v="1746.6"/>
    <x v="3"/>
    <m/>
    <s v="Signal Collectibles Ltd."/>
    <s v="Shipped"/>
    <s v="Brisbane"/>
    <x v="2"/>
    <x v="0"/>
    <x v="0"/>
  </r>
  <r>
    <x v="169"/>
    <n v="10162"/>
    <n v="1"/>
    <x v="19"/>
    <n v="45"/>
    <n v="51.21"/>
    <n v="2304.4499999999998"/>
    <x v="3"/>
    <m/>
    <s v="Corporate Gift Ideas Co."/>
    <s v="Shipped"/>
    <s v="San Francisco"/>
    <x v="2"/>
    <x v="0"/>
    <x v="0"/>
  </r>
  <r>
    <x v="155"/>
    <n v="10173"/>
    <n v="5"/>
    <x v="19"/>
    <n v="48"/>
    <n v="44.21"/>
    <n v="2122.08"/>
    <x v="3"/>
    <m/>
    <s v="Rovelli Gifts"/>
    <s v="Shipped"/>
    <s v="Bergamo"/>
    <x v="1"/>
    <x v="12"/>
    <x v="1"/>
  </r>
  <r>
    <x v="103"/>
    <n v="10182"/>
    <n v="2"/>
    <x v="19"/>
    <n v="32"/>
    <n v="54.45"/>
    <n v="1742.4"/>
    <x v="3"/>
    <m/>
    <s v="Mini Gifts Distributors Ltd."/>
    <s v="Shipped"/>
    <s v="San Rafael"/>
    <x v="2"/>
    <x v="0"/>
    <x v="0"/>
  </r>
  <r>
    <x v="170"/>
    <n v="10193"/>
    <n v="6"/>
    <x v="19"/>
    <n v="46"/>
    <n v="53.37"/>
    <n v="2455.02"/>
    <x v="3"/>
    <m/>
    <s v="Australian Collectables, Ltd"/>
    <s v="Shipped"/>
    <s v="Glen Waverly"/>
    <x v="3"/>
    <x v="3"/>
    <x v="2"/>
  </r>
  <r>
    <x v="171"/>
    <n v="10205"/>
    <n v="1"/>
    <x v="19"/>
    <n v="48"/>
    <n v="63.61"/>
    <n v="3053.28"/>
    <x v="3"/>
    <m/>
    <s v="Euro Shopping Channel"/>
    <s v="Shipped"/>
    <s v="Madrid"/>
    <x v="1"/>
    <x v="7"/>
    <x v="1"/>
  </r>
  <r>
    <x v="36"/>
    <n v="10215"/>
    <n v="9"/>
    <x v="19"/>
    <n v="33"/>
    <n v="43.13"/>
    <n v="1423.29"/>
    <x v="3"/>
    <m/>
    <s v="West Coast Collectables Co."/>
    <s v="Shipped"/>
    <s v="Burbank"/>
    <x v="2"/>
    <x v="0"/>
    <x v="0"/>
  </r>
  <r>
    <x v="172"/>
    <n v="10227"/>
    <n v="2"/>
    <x v="19"/>
    <n v="31"/>
    <n v="48.52"/>
    <n v="1504.12"/>
    <x v="3"/>
    <m/>
    <s v="Saveley &amp; Henriot, Co."/>
    <s v="Shipped"/>
    <s v="Lyon"/>
    <x v="1"/>
    <x v="1"/>
    <x v="1"/>
  </r>
  <r>
    <x v="173"/>
    <n v="10244"/>
    <n v="6"/>
    <x v="19"/>
    <n v="20"/>
    <n v="58.22"/>
    <n v="1164.4000000000001"/>
    <x v="3"/>
    <m/>
    <s v="Euro Shopping Channel"/>
    <s v="Shipped"/>
    <s v="Madrid"/>
    <x v="1"/>
    <x v="7"/>
    <x v="1"/>
  </r>
  <r>
    <x v="174"/>
    <n v="10256"/>
    <n v="1"/>
    <x v="19"/>
    <n v="29"/>
    <n v="51.75"/>
    <n v="1500.75"/>
    <x v="3"/>
    <m/>
    <s v="Danish Wholesale Imports"/>
    <s v="Shipped"/>
    <s v="Kobenhavn"/>
    <x v="1"/>
    <x v="13"/>
    <x v="1"/>
  </r>
  <r>
    <x v="41"/>
    <n v="10280"/>
    <n v="8"/>
    <x v="19"/>
    <n v="27"/>
    <n v="57.68"/>
    <n v="1557.36"/>
    <x v="3"/>
    <m/>
    <s v="Amica Models &amp; Co."/>
    <s v="Shipped"/>
    <s v="Torino"/>
    <x v="1"/>
    <x v="12"/>
    <x v="1"/>
  </r>
  <r>
    <x v="175"/>
    <n v="10289"/>
    <n v="1"/>
    <x v="19"/>
    <n v="24"/>
    <n v="56.07"/>
    <n v="1345.68"/>
    <x v="3"/>
    <m/>
    <s v="Herkku Gifts"/>
    <s v="Shipped"/>
    <s v="Bergen"/>
    <x v="1"/>
    <x v="2"/>
    <x v="1"/>
  </r>
  <r>
    <x v="43"/>
    <n v="10304"/>
    <n v="12"/>
    <x v="19"/>
    <n v="37"/>
    <n v="48.52"/>
    <n v="1795.24"/>
    <x v="3"/>
    <m/>
    <s v="Auto Assoc. &amp; Cie."/>
    <s v="Shipped"/>
    <s v="Versailles"/>
    <x v="1"/>
    <x v="1"/>
    <x v="1"/>
  </r>
  <r>
    <x v="44"/>
    <n v="10312"/>
    <n v="9"/>
    <x v="19"/>
    <n v="25"/>
    <n v="44.21"/>
    <n v="1105.25"/>
    <x v="3"/>
    <m/>
    <s v="Mini Gifts Distributors Ltd."/>
    <s v="Shipped"/>
    <s v="San Rafael"/>
    <x v="2"/>
    <x v="0"/>
    <x v="0"/>
  </r>
  <r>
    <x v="45"/>
    <n v="10322"/>
    <n v="5"/>
    <x v="19"/>
    <n v="41"/>
    <n v="57.68"/>
    <n v="2364.88"/>
    <x v="3"/>
    <m/>
    <s v="Online Diecast Creations Co."/>
    <s v="Shipped"/>
    <s v="Nashua"/>
    <x v="12"/>
    <x v="0"/>
    <x v="0"/>
  </r>
  <r>
    <x v="159"/>
    <n v="10332"/>
    <n v="16"/>
    <x v="19"/>
    <n v="27"/>
    <n v="89.89"/>
    <n v="2427.0300000000002"/>
    <x v="3"/>
    <m/>
    <s v="AV Stores, Co."/>
    <s v="Shipped"/>
    <s v="Manchester"/>
    <x v="1"/>
    <x v="6"/>
    <x v="1"/>
  </r>
  <r>
    <x v="47"/>
    <n v="10347"/>
    <n v="7"/>
    <x v="19"/>
    <n v="21"/>
    <n v="58.95"/>
    <n v="1237.95"/>
    <x v="3"/>
    <m/>
    <s v="Australian Collectors, Co."/>
    <s v="Shipped"/>
    <s v="Melbourne"/>
    <x v="3"/>
    <x v="3"/>
    <x v="2"/>
  </r>
  <r>
    <x v="160"/>
    <n v="10356"/>
    <n v="6"/>
    <x v="19"/>
    <n v="22"/>
    <n v="72.41"/>
    <n v="1593.02"/>
    <x v="3"/>
    <m/>
    <s v="Lyon Souveniers"/>
    <s v="Shipped"/>
    <s v="Paris"/>
    <x v="1"/>
    <x v="1"/>
    <x v="1"/>
  </r>
  <r>
    <x v="49"/>
    <n v="10369"/>
    <n v="7"/>
    <x v="19"/>
    <n v="32"/>
    <n v="98.63"/>
    <n v="3156.16"/>
    <x v="3"/>
    <m/>
    <s v="Collectables For Less Inc."/>
    <s v="Shipped"/>
    <s v="Brickhaven"/>
    <x v="6"/>
    <x v="0"/>
    <x v="0"/>
  </r>
  <r>
    <x v="50"/>
    <n v="10381"/>
    <n v="9"/>
    <x v="19"/>
    <n v="25"/>
    <n v="52.83"/>
    <n v="1320.75"/>
    <x v="3"/>
    <m/>
    <s v="Corporate Gift Ideas Co."/>
    <s v="Shipped"/>
    <s v="San Francisco"/>
    <x v="2"/>
    <x v="0"/>
    <x v="0"/>
  </r>
  <r>
    <x v="51"/>
    <n v="10391"/>
    <n v="3"/>
    <x v="19"/>
    <n v="42"/>
    <n v="100"/>
    <n v="4998"/>
    <x v="3"/>
    <m/>
    <s v="Annas Decorations, Ltd"/>
    <s v="Shipped"/>
    <s v="North Sydney"/>
    <x v="8"/>
    <x v="3"/>
    <x v="2"/>
  </r>
  <r>
    <x v="177"/>
    <n v="10422"/>
    <n v="1"/>
    <x v="19"/>
    <n v="25"/>
    <n v="51.75"/>
    <n v="1293.75"/>
    <x v="3"/>
    <m/>
    <s v="Diecast Classics Inc."/>
    <s v="In Process"/>
    <s v="Allentown"/>
    <x v="7"/>
    <x v="0"/>
    <x v="0"/>
  </r>
  <r>
    <x v="178"/>
    <n v="10110"/>
    <n v="16"/>
    <x v="20"/>
    <n v="37"/>
    <n v="100"/>
    <n v="5433.08"/>
    <x v="1"/>
    <m/>
    <s v="AV Stores, Co."/>
    <s v="Shipped"/>
    <s v="Manchester"/>
    <x v="1"/>
    <x v="6"/>
    <x v="1"/>
  </r>
  <r>
    <x v="179"/>
    <n v="10123"/>
    <n v="2"/>
    <x v="20"/>
    <n v="26"/>
    <n v="100"/>
    <n v="3073.72"/>
    <x v="1"/>
    <m/>
    <s v="Atelier graphique"/>
    <s v="Shipped"/>
    <s v="Nantes"/>
    <x v="1"/>
    <x v="1"/>
    <x v="1"/>
  </r>
  <r>
    <x v="180"/>
    <n v="10137"/>
    <n v="2"/>
    <x v="20"/>
    <n v="44"/>
    <n v="99.55"/>
    <n v="4380.2"/>
    <x v="1"/>
    <m/>
    <s v="Reims Collectables"/>
    <s v="Shipped"/>
    <s v="Reims"/>
    <x v="1"/>
    <x v="1"/>
    <x v="1"/>
  </r>
  <r>
    <x v="153"/>
    <n v="10148"/>
    <n v="9"/>
    <x v="20"/>
    <n v="47"/>
    <n v="100"/>
    <n v="5848.68"/>
    <x v="1"/>
    <m/>
    <s v="Annas Decorations, Ltd"/>
    <s v="Shipped"/>
    <s v="North Sydney"/>
    <x v="8"/>
    <x v="3"/>
    <x v="2"/>
  </r>
  <r>
    <x v="154"/>
    <n v="10161"/>
    <n v="8"/>
    <x v="20"/>
    <n v="43"/>
    <n v="100"/>
    <n v="6153.73"/>
    <x v="1"/>
    <m/>
    <s v="Heintze Collectables"/>
    <s v="Shipped"/>
    <s v="Aaarhus"/>
    <x v="1"/>
    <x v="13"/>
    <x v="1"/>
  </r>
  <r>
    <x v="155"/>
    <n v="10172"/>
    <n v="6"/>
    <x v="20"/>
    <n v="42"/>
    <n v="100"/>
    <n v="4965.24"/>
    <x v="1"/>
    <m/>
    <s v="Gift Depot Inc."/>
    <s v="Shipped"/>
    <s v="Bridgewater"/>
    <x v="5"/>
    <x v="0"/>
    <x v="0"/>
  </r>
  <r>
    <x v="103"/>
    <n v="10181"/>
    <n v="2"/>
    <x v="20"/>
    <n v="42"/>
    <n v="100"/>
    <n v="5435.64"/>
    <x v="1"/>
    <m/>
    <s v="Herkku Gifts"/>
    <s v="Shipped"/>
    <s v="Bergen"/>
    <x v="1"/>
    <x v="2"/>
    <x v="1"/>
  </r>
  <r>
    <x v="104"/>
    <n v="10192"/>
    <n v="7"/>
    <x v="20"/>
    <n v="29"/>
    <n v="100"/>
    <n v="4258.3599999999997"/>
    <x v="1"/>
    <m/>
    <s v="Online Diecast Creations Co."/>
    <s v="Shipped"/>
    <s v="Nashua"/>
    <x v="12"/>
    <x v="0"/>
    <x v="0"/>
  </r>
  <r>
    <x v="105"/>
    <n v="10204"/>
    <n v="13"/>
    <x v="20"/>
    <n v="40"/>
    <n v="100"/>
    <n v="4032"/>
    <x v="1"/>
    <m/>
    <s v="Muscle Machine Inc"/>
    <s v="Shipped"/>
    <s v="NYC"/>
    <x v="0"/>
    <x v="0"/>
    <x v="0"/>
  </r>
  <r>
    <x v="138"/>
    <n v="10212"/>
    <n v="6"/>
    <x v="20"/>
    <n v="38"/>
    <n v="100"/>
    <n v="4492.3599999999997"/>
    <x v="1"/>
    <m/>
    <s v="Euro Shopping Channel"/>
    <s v="Shipped"/>
    <s v="Madrid"/>
    <x v="1"/>
    <x v="7"/>
    <x v="1"/>
  </r>
  <r>
    <x v="181"/>
    <n v="10226"/>
    <n v="4"/>
    <x v="20"/>
    <n v="38"/>
    <n v="100"/>
    <n v="4161.38"/>
    <x v="1"/>
    <m/>
    <s v="Collectable Mini Designs Co."/>
    <s v="Shipped"/>
    <s v="San Diego"/>
    <x v="2"/>
    <x v="0"/>
    <x v="0"/>
  </r>
  <r>
    <x v="156"/>
    <n v="10241"/>
    <n v="11"/>
    <x v="20"/>
    <n v="21"/>
    <n v="100"/>
    <n v="2508.66"/>
    <x v="1"/>
    <m/>
    <s v="Mini Caravy"/>
    <s v="Shipped"/>
    <s v="Strasbourg"/>
    <x v="1"/>
    <x v="1"/>
    <x v="1"/>
  </r>
  <r>
    <x v="108"/>
    <n v="10253"/>
    <n v="1"/>
    <x v="20"/>
    <n v="24"/>
    <n v="100"/>
    <n v="3374.88"/>
    <x v="1"/>
    <m/>
    <s v="UK Collectables, Ltd."/>
    <s v="Cancelled"/>
    <s v="Liverpool"/>
    <x v="1"/>
    <x v="6"/>
    <x v="1"/>
  </r>
  <r>
    <x v="109"/>
    <n v="10266"/>
    <n v="2"/>
    <x v="20"/>
    <n v="36"/>
    <n v="100"/>
    <n v="5196.6000000000004"/>
    <x v="1"/>
    <m/>
    <s v="Lordine Souveniers"/>
    <s v="Shipped"/>
    <s v="Reggio Emilia"/>
    <x v="1"/>
    <x v="12"/>
    <x v="1"/>
  </r>
  <r>
    <x v="157"/>
    <n v="10278"/>
    <n v="2"/>
    <x v="20"/>
    <n v="23"/>
    <n v="100"/>
    <n v="2604.52"/>
    <x v="1"/>
    <m/>
    <s v="Signal Gift Stores"/>
    <s v="Shipped"/>
    <s v="Las Vegas"/>
    <x v="16"/>
    <x v="0"/>
    <x v="0"/>
  </r>
  <r>
    <x v="182"/>
    <n v="10288"/>
    <n v="14"/>
    <x v="20"/>
    <n v="20"/>
    <n v="100"/>
    <n v="2936.8"/>
    <x v="1"/>
    <m/>
    <s v="Handji Gifts&amp; Co"/>
    <s v="Shipped"/>
    <s v="Singapore"/>
    <x v="1"/>
    <x v="9"/>
    <x v="2"/>
  </r>
  <r>
    <x v="158"/>
    <n v="10301"/>
    <n v="4"/>
    <x v="20"/>
    <n v="32"/>
    <n v="100"/>
    <n v="3424.64"/>
    <x v="1"/>
    <m/>
    <s v="Norway Gifts By Mail, Co."/>
    <s v="Shipped"/>
    <s v="Oslo"/>
    <x v="1"/>
    <x v="2"/>
    <x v="1"/>
  </r>
  <r>
    <x v="113"/>
    <n v="10311"/>
    <n v="9"/>
    <x v="20"/>
    <n v="29"/>
    <n v="100"/>
    <n v="2923.2"/>
    <x v="1"/>
    <m/>
    <s v="Euro Shopping Channel"/>
    <s v="Shipped"/>
    <s v="Madrid"/>
    <x v="1"/>
    <x v="7"/>
    <x v="1"/>
  </r>
  <r>
    <x v="45"/>
    <n v="10321"/>
    <n v="6"/>
    <x v="20"/>
    <n v="44"/>
    <n v="100"/>
    <n v="4489.76"/>
    <x v="1"/>
    <m/>
    <s v="FunGiftIdeas.com"/>
    <s v="Shipped"/>
    <s v="New Bedford"/>
    <x v="6"/>
    <x v="0"/>
    <x v="0"/>
  </r>
  <r>
    <x v="159"/>
    <n v="10331"/>
    <n v="14"/>
    <x v="20"/>
    <n v="44"/>
    <n v="100"/>
    <n v="4849.24"/>
    <x v="1"/>
    <m/>
    <s v="Motor Mint Distributors Inc."/>
    <s v="Shipped"/>
    <s v="Philadelphia"/>
    <x v="7"/>
    <x v="0"/>
    <x v="0"/>
  </r>
  <r>
    <x v="20"/>
    <n v="10343"/>
    <n v="4"/>
    <x v="20"/>
    <n v="36"/>
    <n v="100"/>
    <n v="5848.92"/>
    <x v="1"/>
    <m/>
    <s v="Reims Collectables"/>
    <s v="Shipped"/>
    <s v="Reims"/>
    <x v="1"/>
    <x v="1"/>
    <x v="1"/>
  </r>
  <r>
    <x v="183"/>
    <n v="10367"/>
    <n v="1"/>
    <x v="20"/>
    <n v="49"/>
    <n v="56.3"/>
    <n v="2758.7"/>
    <x v="1"/>
    <m/>
    <s v="Toys4GrownUps.com"/>
    <s v="Resolved"/>
    <s v="Pasadena"/>
    <x v="2"/>
    <x v="0"/>
    <x v="0"/>
  </r>
  <r>
    <x v="184"/>
    <n v="10378"/>
    <n v="5"/>
    <x v="20"/>
    <n v="34"/>
    <n v="42.64"/>
    <n v="1449.76"/>
    <x v="1"/>
    <m/>
    <s v="Euro Shopping Channel"/>
    <s v="Shipped"/>
    <s v="Madrid"/>
    <x v="1"/>
    <x v="7"/>
    <x v="1"/>
  </r>
  <r>
    <x v="185"/>
    <n v="10407"/>
    <n v="11"/>
    <x v="20"/>
    <n v="59"/>
    <n v="100"/>
    <n v="7048.14"/>
    <x v="1"/>
    <m/>
    <s v="The Sharp Gifts Warehouse"/>
    <s v="On Hold"/>
    <s v="San Jose"/>
    <x v="2"/>
    <x v="0"/>
    <x v="0"/>
  </r>
  <r>
    <x v="116"/>
    <n v="10419"/>
    <n v="1"/>
    <x v="20"/>
    <n v="37"/>
    <n v="100"/>
    <n v="5202.9399999999996"/>
    <x v="1"/>
    <m/>
    <s v="Salzburg Collectables"/>
    <s v="Shipped"/>
    <s v="Salzburg"/>
    <x v="1"/>
    <x v="5"/>
    <x v="1"/>
  </r>
  <r>
    <x v="186"/>
    <n v="10106"/>
    <n v="12"/>
    <x v="21"/>
    <n v="36"/>
    <n v="100"/>
    <n v="5279.4"/>
    <x v="4"/>
    <m/>
    <s v="Rovelli Gifts"/>
    <s v="Shipped"/>
    <s v="Bergamo"/>
    <x v="1"/>
    <x v="12"/>
    <x v="1"/>
  </r>
  <r>
    <x v="63"/>
    <n v="10119"/>
    <n v="3"/>
    <x v="21"/>
    <n v="43"/>
    <n v="100"/>
    <n v="6916.12"/>
    <x v="4"/>
    <m/>
    <s v="Salzburg Collectables"/>
    <s v="Shipped"/>
    <s v="Salzburg"/>
    <x v="1"/>
    <x v="5"/>
    <x v="1"/>
  </r>
  <r>
    <x v="187"/>
    <n v="10131"/>
    <n v="4"/>
    <x v="21"/>
    <n v="21"/>
    <n v="100"/>
    <n v="2781.66"/>
    <x v="4"/>
    <m/>
    <s v="Gift Ideas Corp."/>
    <s v="Shipped"/>
    <s v="Glendale"/>
    <x v="5"/>
    <x v="0"/>
    <x v="0"/>
  </r>
  <r>
    <x v="65"/>
    <n v="10143"/>
    <n v="7"/>
    <x v="21"/>
    <n v="32"/>
    <n v="100"/>
    <n v="5248"/>
    <x v="4"/>
    <m/>
    <s v="Mini Creations Ltd."/>
    <s v="Shipped"/>
    <s v="New Bedford"/>
    <x v="6"/>
    <x v="0"/>
    <x v="0"/>
  </r>
  <r>
    <x v="66"/>
    <n v="10155"/>
    <n v="5"/>
    <x v="21"/>
    <n v="38"/>
    <n v="100"/>
    <n v="6531.44"/>
    <x v="4"/>
    <m/>
    <s v="Toys of Finland, Co."/>
    <s v="Shipped"/>
    <s v="Helsinki"/>
    <x v="1"/>
    <x v="4"/>
    <x v="1"/>
  </r>
  <r>
    <x v="67"/>
    <n v="10167"/>
    <n v="1"/>
    <x v="21"/>
    <n v="43"/>
    <n v="100"/>
    <n v="5763.72"/>
    <x v="4"/>
    <m/>
    <s v="Scandinavian Gift Ideas"/>
    <s v="Cancelled"/>
    <s v="Boras"/>
    <x v="1"/>
    <x v="8"/>
    <x v="1"/>
  </r>
  <r>
    <x v="68"/>
    <n v="10178"/>
    <n v="4"/>
    <x v="21"/>
    <n v="42"/>
    <n v="100"/>
    <n v="6490.68"/>
    <x v="4"/>
    <m/>
    <s v="Alpha Cognac"/>
    <s v="Shipped"/>
    <s v="Toulouse"/>
    <x v="1"/>
    <x v="1"/>
    <x v="1"/>
  </r>
  <r>
    <x v="69"/>
    <n v="10186"/>
    <n v="1"/>
    <x v="21"/>
    <n v="32"/>
    <n v="100"/>
    <n v="6004.8"/>
    <x v="4"/>
    <m/>
    <s v="Double Decker Gift Stores, Ltd"/>
    <s v="Shipped"/>
    <s v="London"/>
    <x v="1"/>
    <x v="6"/>
    <x v="1"/>
  </r>
  <r>
    <x v="188"/>
    <n v="10198"/>
    <n v="4"/>
    <x v="21"/>
    <n v="42"/>
    <n v="100"/>
    <n v="7483.98"/>
    <x v="4"/>
    <m/>
    <s v="Cruz &amp; Sons Co."/>
    <s v="Shipped"/>
    <s v="Makati City"/>
    <x v="1"/>
    <x v="15"/>
    <x v="3"/>
  </r>
  <r>
    <x v="55"/>
    <n v="10210"/>
    <n v="17"/>
    <x v="21"/>
    <n v="31"/>
    <n v="100"/>
    <n v="5719.5"/>
    <x v="4"/>
    <m/>
    <s v="Osaka Souveniers Co."/>
    <s v="Shipped"/>
    <s v="Osaka"/>
    <x v="14"/>
    <x v="11"/>
    <x v="3"/>
  </r>
  <r>
    <x v="72"/>
    <n v="10222"/>
    <n v="4"/>
    <x v="21"/>
    <n v="49"/>
    <n v="100"/>
    <n v="6954.08"/>
    <x v="4"/>
    <m/>
    <s v="Collectable Mini Designs Co."/>
    <s v="Shipped"/>
    <s v="San Diego"/>
    <x v="2"/>
    <x v="0"/>
    <x v="0"/>
  </r>
  <r>
    <x v="189"/>
    <n v="10250"/>
    <n v="14"/>
    <x v="21"/>
    <n v="45"/>
    <n v="100"/>
    <n v="8160.3"/>
    <x v="4"/>
    <m/>
    <s v="The Sharp Gifts Warehouse"/>
    <s v="Shipped"/>
    <s v="San Jose"/>
    <x v="2"/>
    <x v="0"/>
    <x v="0"/>
  </r>
  <r>
    <x v="190"/>
    <n v="10262"/>
    <n v="9"/>
    <x v="21"/>
    <n v="49"/>
    <n v="100"/>
    <n v="6567.96"/>
    <x v="4"/>
    <m/>
    <s v="Euro Shopping Channel"/>
    <s v="Cancelled"/>
    <s v="Madrid"/>
    <x v="1"/>
    <x v="7"/>
    <x v="1"/>
  </r>
  <r>
    <x v="75"/>
    <n v="10274"/>
    <n v="1"/>
    <x v="21"/>
    <n v="41"/>
    <n v="100"/>
    <n v="6724"/>
    <x v="4"/>
    <m/>
    <s v="Collectables For Less Inc."/>
    <s v="Shipped"/>
    <s v="Brickhaven"/>
    <x v="6"/>
    <x v="0"/>
    <x v="0"/>
  </r>
  <r>
    <x v="191"/>
    <n v="10284"/>
    <n v="11"/>
    <x v="21"/>
    <n v="45"/>
    <n v="100"/>
    <n v="5747.85"/>
    <x v="4"/>
    <m/>
    <s v="Norway Gifts By Mail, Co."/>
    <s v="Shipped"/>
    <s v="Oslo"/>
    <x v="1"/>
    <x v="2"/>
    <x v="1"/>
  </r>
  <r>
    <x v="192"/>
    <n v="10296"/>
    <n v="7"/>
    <x v="21"/>
    <n v="36"/>
    <n v="100"/>
    <n v="5676.84"/>
    <x v="4"/>
    <m/>
    <s v="Bavarian Collectables Imports, Co."/>
    <s v="Shipped"/>
    <s v="Munich"/>
    <x v="1"/>
    <x v="16"/>
    <x v="1"/>
  </r>
  <r>
    <x v="78"/>
    <n v="10307"/>
    <n v="1"/>
    <x v="21"/>
    <n v="39"/>
    <n v="100"/>
    <n v="7379.97"/>
    <x v="4"/>
    <m/>
    <s v="Classic Gift Ideas, Inc"/>
    <s v="Shipped"/>
    <s v="Philadelphia"/>
    <x v="7"/>
    <x v="0"/>
    <x v="0"/>
  </r>
  <r>
    <x v="79"/>
    <n v="10316"/>
    <n v="9"/>
    <x v="21"/>
    <n v="27"/>
    <n v="100"/>
    <n v="3704.13"/>
    <x v="4"/>
    <m/>
    <s v="giftsbymail.co.uk"/>
    <s v="Shipped"/>
    <s v="Cowes"/>
    <x v="15"/>
    <x v="6"/>
    <x v="1"/>
  </r>
  <r>
    <x v="193"/>
    <n v="10327"/>
    <n v="6"/>
    <x v="21"/>
    <n v="25"/>
    <n v="100"/>
    <n v="2804.75"/>
    <x v="4"/>
    <m/>
    <s v="Danish Wholesale Imports"/>
    <s v="Resolved"/>
    <s v="Kobenhavn"/>
    <x v="1"/>
    <x v="13"/>
    <x v="1"/>
  </r>
  <r>
    <x v="194"/>
    <n v="10338"/>
    <n v="1"/>
    <x v="21"/>
    <n v="41"/>
    <n v="100"/>
    <n v="5624.79"/>
    <x v="4"/>
    <m/>
    <s v="Royale Belge"/>
    <s v="Shipped"/>
    <s v="Charleroi"/>
    <x v="1"/>
    <x v="14"/>
    <x v="1"/>
  </r>
  <r>
    <x v="195"/>
    <n v="10351"/>
    <n v="1"/>
    <x v="21"/>
    <n v="39"/>
    <n v="99.52"/>
    <n v="3881.28"/>
    <x v="4"/>
    <m/>
    <s v="Stylish Desk Decors, Co."/>
    <s v="Shipped"/>
    <s v="London"/>
    <x v="1"/>
    <x v="6"/>
    <x v="1"/>
  </r>
  <r>
    <x v="84"/>
    <n v="10373"/>
    <n v="4"/>
    <x v="21"/>
    <n v="28"/>
    <n v="57.55"/>
    <n v="1611.4"/>
    <x v="4"/>
    <m/>
    <s v="Oulu Toy Supplies, Inc."/>
    <s v="Shipped"/>
    <s v="Oulu"/>
    <x v="1"/>
    <x v="4"/>
    <x v="1"/>
  </r>
  <r>
    <x v="196"/>
    <n v="10386"/>
    <n v="7"/>
    <x v="21"/>
    <n v="25"/>
    <n v="54.57"/>
    <n v="1364.25"/>
    <x v="4"/>
    <m/>
    <s v="Euro Shopping Channel"/>
    <s v="Resolved"/>
    <s v="Madrid"/>
    <x v="1"/>
    <x v="7"/>
    <x v="1"/>
  </r>
  <r>
    <x v="197"/>
    <n v="10398"/>
    <n v="11"/>
    <x v="21"/>
    <n v="33"/>
    <n v="100"/>
    <n v="4215.09"/>
    <x v="4"/>
    <m/>
    <s v="Reims Collectables"/>
    <s v="Shipped"/>
    <s v="Reims"/>
    <x v="1"/>
    <x v="1"/>
    <x v="1"/>
  </r>
  <r>
    <x v="87"/>
    <n v="10400"/>
    <n v="1"/>
    <x v="21"/>
    <n v="34"/>
    <n v="100"/>
    <n v="6433.82"/>
    <x v="4"/>
    <m/>
    <s v="The Sharp Gifts Warehouse"/>
    <s v="Shipped"/>
    <s v="San Jose"/>
    <x v="2"/>
    <x v="0"/>
    <x v="0"/>
  </r>
  <r>
    <x v="198"/>
    <n v="10416"/>
    <n v="14"/>
    <x v="21"/>
    <n v="24"/>
    <n v="100"/>
    <n v="4352.16"/>
    <x v="4"/>
    <m/>
    <s v="Lordine Souveniers"/>
    <s v="Shipped"/>
    <s v="Reggio Emilia"/>
    <x v="1"/>
    <x v="12"/>
    <x v="1"/>
  </r>
  <r>
    <x v="199"/>
    <n v="10100"/>
    <n v="3"/>
    <x v="22"/>
    <n v="30"/>
    <n v="100"/>
    <n v="5151"/>
    <x v="3"/>
    <m/>
    <s v="Online Diecast Creations Co."/>
    <s v="Shipped"/>
    <s v="Nashua"/>
    <x v="12"/>
    <x v="0"/>
    <x v="0"/>
  </r>
  <r>
    <x v="178"/>
    <n v="10110"/>
    <n v="7"/>
    <x v="22"/>
    <n v="42"/>
    <n v="100"/>
    <n v="6069"/>
    <x v="3"/>
    <m/>
    <s v="AV Stores, Co."/>
    <s v="Shipped"/>
    <s v="Manchester"/>
    <x v="1"/>
    <x v="6"/>
    <x v="1"/>
  </r>
  <r>
    <x v="166"/>
    <n v="10124"/>
    <n v="6"/>
    <x v="22"/>
    <n v="21"/>
    <n v="100"/>
    <n v="2856"/>
    <x v="3"/>
    <m/>
    <s v="Signal Gift Stores"/>
    <s v="Shipped"/>
    <s v="Las Vegas"/>
    <x v="16"/>
    <x v="0"/>
    <x v="0"/>
  </r>
  <r>
    <x v="168"/>
    <n v="10149"/>
    <n v="11"/>
    <x v="22"/>
    <n v="34"/>
    <n v="100"/>
    <n v="5375.4"/>
    <x v="3"/>
    <m/>
    <s v="Signal Collectibles Ltd."/>
    <s v="Shipped"/>
    <s v="Brisbane"/>
    <x v="2"/>
    <x v="0"/>
    <x v="0"/>
  </r>
  <r>
    <x v="169"/>
    <n v="10162"/>
    <n v="9"/>
    <x v="22"/>
    <n v="29"/>
    <n v="100"/>
    <n v="5176.5"/>
    <x v="3"/>
    <m/>
    <s v="Corporate Gift Ideas Co."/>
    <s v="Shipped"/>
    <s v="San Francisco"/>
    <x v="2"/>
    <x v="0"/>
    <x v="0"/>
  </r>
  <r>
    <x v="155"/>
    <n v="10173"/>
    <n v="13"/>
    <x v="22"/>
    <n v="24"/>
    <n v="100"/>
    <n v="3508.8"/>
    <x v="3"/>
    <m/>
    <s v="Rovelli Gifts"/>
    <s v="Shipped"/>
    <s v="Bergamo"/>
    <x v="1"/>
    <x v="12"/>
    <x v="1"/>
  </r>
  <r>
    <x v="103"/>
    <n v="10182"/>
    <n v="10"/>
    <x v="22"/>
    <n v="44"/>
    <n v="100"/>
    <n v="7554.8"/>
    <x v="3"/>
    <m/>
    <s v="Mini Gifts Distributors Ltd."/>
    <s v="Shipped"/>
    <s v="San Rafael"/>
    <x v="2"/>
    <x v="0"/>
    <x v="0"/>
  </r>
  <r>
    <x v="170"/>
    <n v="10193"/>
    <n v="14"/>
    <x v="22"/>
    <n v="21"/>
    <n v="100"/>
    <n v="3141.6"/>
    <x v="3"/>
    <m/>
    <s v="Australian Collectables, Ltd"/>
    <s v="Shipped"/>
    <s v="Glen Waverly"/>
    <x v="3"/>
    <x v="3"/>
    <x v="2"/>
  </r>
  <r>
    <x v="105"/>
    <n v="10204"/>
    <n v="4"/>
    <x v="22"/>
    <n v="33"/>
    <n v="100"/>
    <n v="5890.5"/>
    <x v="3"/>
    <m/>
    <s v="Muscle Machine Inc"/>
    <s v="Shipped"/>
    <s v="NYC"/>
    <x v="0"/>
    <x v="0"/>
    <x v="0"/>
  </r>
  <r>
    <x v="200"/>
    <n v="10214"/>
    <n v="7"/>
    <x v="22"/>
    <n v="30"/>
    <n v="100"/>
    <n v="5967"/>
    <x v="3"/>
    <m/>
    <s v="Corrida Auto Replicas, Ltd"/>
    <s v="Shipped"/>
    <s v="Madrid"/>
    <x v="1"/>
    <x v="7"/>
    <x v="1"/>
  </r>
  <r>
    <x v="172"/>
    <n v="10227"/>
    <n v="10"/>
    <x v="22"/>
    <n v="26"/>
    <n v="100"/>
    <n v="3712.8"/>
    <x v="3"/>
    <m/>
    <s v="Saveley &amp; Henriot, Co."/>
    <s v="Shipped"/>
    <s v="Lyon"/>
    <x v="1"/>
    <x v="1"/>
    <x v="1"/>
  </r>
  <r>
    <x v="156"/>
    <n v="10241"/>
    <n v="2"/>
    <x v="22"/>
    <n v="41"/>
    <n v="100"/>
    <n v="7597.3"/>
    <x v="3"/>
    <m/>
    <s v="Mini Caravy"/>
    <s v="Shipped"/>
    <s v="Strasbourg"/>
    <x v="1"/>
    <x v="1"/>
    <x v="1"/>
  </r>
  <r>
    <x v="41"/>
    <n v="10280"/>
    <n v="16"/>
    <x v="22"/>
    <n v="26"/>
    <n v="100"/>
    <n v="3668.6"/>
    <x v="3"/>
    <m/>
    <s v="Amica Models &amp; Co."/>
    <s v="Shipped"/>
    <s v="Torino"/>
    <x v="1"/>
    <x v="12"/>
    <x v="1"/>
  </r>
  <r>
    <x v="182"/>
    <n v="10288"/>
    <n v="5"/>
    <x v="22"/>
    <n v="32"/>
    <n v="100"/>
    <n v="5875.2"/>
    <x v="3"/>
    <m/>
    <s v="Handji Gifts&amp; Co"/>
    <s v="Shipped"/>
    <s v="Singapore"/>
    <x v="1"/>
    <x v="9"/>
    <x v="2"/>
  </r>
  <r>
    <x v="66"/>
    <n v="10302"/>
    <n v="1"/>
    <x v="22"/>
    <n v="43"/>
    <n v="100"/>
    <n v="7310"/>
    <x v="3"/>
    <m/>
    <s v="UK Collectables, Ltd."/>
    <s v="Shipped"/>
    <s v="Liverpool"/>
    <x v="1"/>
    <x v="6"/>
    <x v="1"/>
  </r>
  <r>
    <x v="44"/>
    <n v="10312"/>
    <n v="17"/>
    <x v="22"/>
    <n v="48"/>
    <n v="100"/>
    <n v="8078.4"/>
    <x v="3"/>
    <m/>
    <s v="Mini Gifts Distributors Ltd."/>
    <s v="Shipped"/>
    <s v="San Rafael"/>
    <x v="2"/>
    <x v="0"/>
    <x v="0"/>
  </r>
  <r>
    <x v="159"/>
    <n v="10331"/>
    <n v="7"/>
    <x v="22"/>
    <n v="44"/>
    <n v="74.040000000000006"/>
    <n v="3257.76"/>
    <x v="3"/>
    <m/>
    <s v="Motor Mint Distributors Inc."/>
    <s v="Shipped"/>
    <s v="Philadelphia"/>
    <x v="7"/>
    <x v="0"/>
    <x v="0"/>
  </r>
  <r>
    <x v="201"/>
    <n v="10344"/>
    <n v="1"/>
    <x v="22"/>
    <n v="45"/>
    <n v="100"/>
    <n v="7650"/>
    <x v="3"/>
    <m/>
    <s v="Marseille Mini Autos"/>
    <s v="Shipped"/>
    <s v="Marseille"/>
    <x v="1"/>
    <x v="1"/>
    <x v="1"/>
  </r>
  <r>
    <x v="183"/>
    <n v="10367"/>
    <n v="3"/>
    <x v="22"/>
    <n v="37"/>
    <n v="100"/>
    <n v="4703.8100000000004"/>
    <x v="3"/>
    <m/>
    <s v="Toys4GrownUps.com"/>
    <s v="Resolved"/>
    <s v="Pasadena"/>
    <x v="2"/>
    <x v="0"/>
    <x v="0"/>
  </r>
  <r>
    <x v="184"/>
    <n v="10379"/>
    <n v="2"/>
    <x v="22"/>
    <n v="39"/>
    <n v="100"/>
    <n v="5399.55"/>
    <x v="3"/>
    <m/>
    <s v="Euro Shopping Channel"/>
    <s v="Shipped"/>
    <s v="Madrid"/>
    <x v="1"/>
    <x v="7"/>
    <x v="1"/>
  </r>
  <r>
    <x v="185"/>
    <n v="10407"/>
    <n v="2"/>
    <x v="22"/>
    <n v="76"/>
    <n v="100"/>
    <n v="14082.8"/>
    <x v="3"/>
    <m/>
    <s v="The Sharp Gifts Warehouse"/>
    <s v="On Hold"/>
    <s v="San Jose"/>
    <x v="2"/>
    <x v="0"/>
    <x v="0"/>
  </r>
  <r>
    <x v="202"/>
    <n v="10420"/>
    <n v="5"/>
    <x v="22"/>
    <n v="37"/>
    <n v="100"/>
    <n v="5283.6"/>
    <x v="3"/>
    <m/>
    <s v="Souveniers And Things Co."/>
    <s v="In Process"/>
    <s v="Chatswood"/>
    <x v="8"/>
    <x v="3"/>
    <x v="2"/>
  </r>
  <r>
    <x v="98"/>
    <n v="10108"/>
    <n v="2"/>
    <x v="23"/>
    <n v="38"/>
    <n v="82.39"/>
    <n v="3130.82"/>
    <x v="1"/>
    <m/>
    <s v="Cruz &amp; Sons Co."/>
    <s v="Shipped"/>
    <s v="Makati City"/>
    <x v="1"/>
    <x v="15"/>
    <x v="3"/>
  </r>
  <r>
    <x v="99"/>
    <n v="10122"/>
    <n v="6"/>
    <x v="23"/>
    <n v="43"/>
    <n v="72.38"/>
    <n v="3112.34"/>
    <x v="1"/>
    <m/>
    <s v="Marseille Mini Autos"/>
    <s v="Shipped"/>
    <s v="Marseille"/>
    <x v="1"/>
    <x v="1"/>
    <x v="1"/>
  </r>
  <r>
    <x v="100"/>
    <n v="10135"/>
    <n v="3"/>
    <x v="23"/>
    <n v="48"/>
    <n v="79.31"/>
    <n v="3806.88"/>
    <x v="1"/>
    <m/>
    <s v="Mini Gifts Distributors Ltd."/>
    <s v="Shipped"/>
    <s v="San Rafael"/>
    <x v="2"/>
    <x v="0"/>
    <x v="0"/>
  </r>
  <r>
    <x v="101"/>
    <n v="10147"/>
    <n v="3"/>
    <x v="23"/>
    <n v="26"/>
    <n v="82.39"/>
    <n v="2142.14"/>
    <x v="1"/>
    <m/>
    <s v="Collectables For Less Inc."/>
    <s v="Shipped"/>
    <s v="Brickhaven"/>
    <x v="6"/>
    <x v="0"/>
    <x v="0"/>
  </r>
  <r>
    <x v="137"/>
    <n v="10160"/>
    <n v="4"/>
    <x v="23"/>
    <n v="38"/>
    <n v="88.55"/>
    <n v="3364.9"/>
    <x v="1"/>
    <m/>
    <s v="Men R US Retailers, Ltd."/>
    <s v="Shipped"/>
    <s v="Los Angeles"/>
    <x v="2"/>
    <x v="0"/>
    <x v="0"/>
  </r>
  <r>
    <x v="102"/>
    <n v="10170"/>
    <n v="2"/>
    <x v="23"/>
    <n v="20"/>
    <n v="63.14"/>
    <n v="1262.8"/>
    <x v="1"/>
    <m/>
    <s v="Mini Auto Werke"/>
    <s v="Shipped"/>
    <s v="Graz"/>
    <x v="1"/>
    <x v="5"/>
    <x v="1"/>
  </r>
  <r>
    <x v="103"/>
    <n v="10181"/>
    <n v="10"/>
    <x v="23"/>
    <n v="22"/>
    <n v="73.92"/>
    <n v="1626.24"/>
    <x v="1"/>
    <m/>
    <s v="Herkku Gifts"/>
    <s v="Shipped"/>
    <s v="Bergen"/>
    <x v="1"/>
    <x v="2"/>
    <x v="1"/>
  </r>
  <r>
    <x v="104"/>
    <n v="10192"/>
    <n v="15"/>
    <x v="23"/>
    <n v="45"/>
    <n v="90.86"/>
    <n v="4088.7"/>
    <x v="1"/>
    <m/>
    <s v="Online Diecast Creations Co."/>
    <s v="Shipped"/>
    <s v="Nashua"/>
    <x v="12"/>
    <x v="0"/>
    <x v="0"/>
  </r>
  <r>
    <x v="105"/>
    <n v="10203"/>
    <n v="4"/>
    <x v="23"/>
    <n v="45"/>
    <n v="85.47"/>
    <n v="3846.15"/>
    <x v="1"/>
    <m/>
    <s v="Euro Shopping Channel"/>
    <s v="Shipped"/>
    <s v="Madrid"/>
    <x v="1"/>
    <x v="7"/>
    <x v="1"/>
  </r>
  <r>
    <x v="138"/>
    <n v="10212"/>
    <n v="14"/>
    <x v="23"/>
    <n v="20"/>
    <n v="66.989999999999995"/>
    <n v="1339.8"/>
    <x v="1"/>
    <m/>
    <s v="Euro Shopping Channel"/>
    <s v="Shipped"/>
    <s v="Madrid"/>
    <x v="1"/>
    <x v="7"/>
    <x v="1"/>
  </r>
  <r>
    <x v="106"/>
    <n v="10225"/>
    <n v="5"/>
    <x v="23"/>
    <n v="47"/>
    <n v="64.680000000000007"/>
    <n v="3039.96"/>
    <x v="1"/>
    <m/>
    <s v="Vida Sport, Ltd"/>
    <s v="Shipped"/>
    <s v="Gensve"/>
    <x v="1"/>
    <x v="17"/>
    <x v="1"/>
  </r>
  <r>
    <x v="148"/>
    <n v="10239"/>
    <n v="4"/>
    <x v="23"/>
    <n v="46"/>
    <n v="73.92"/>
    <n v="3400.32"/>
    <x v="1"/>
    <m/>
    <s v="Oulu Toy Supplies, Inc."/>
    <s v="Shipped"/>
    <s v="Oulu"/>
    <x v="1"/>
    <x v="4"/>
    <x v="1"/>
  </r>
  <r>
    <x v="108"/>
    <n v="10253"/>
    <n v="9"/>
    <x v="23"/>
    <n v="23"/>
    <n v="83.93"/>
    <n v="1930.39"/>
    <x v="1"/>
    <m/>
    <s v="UK Collectables, Ltd."/>
    <s v="Cancelled"/>
    <s v="Liverpool"/>
    <x v="1"/>
    <x v="6"/>
    <x v="1"/>
  </r>
  <r>
    <x v="109"/>
    <n v="10266"/>
    <n v="10"/>
    <x v="23"/>
    <n v="33"/>
    <n v="74.69"/>
    <n v="2464.77"/>
    <x v="1"/>
    <m/>
    <s v="Lordine Souveniers"/>
    <s v="Shipped"/>
    <s v="Reggio Emilia"/>
    <x v="1"/>
    <x v="12"/>
    <x v="1"/>
  </r>
  <r>
    <x v="157"/>
    <n v="10278"/>
    <n v="10"/>
    <x v="23"/>
    <n v="29"/>
    <n v="90.86"/>
    <n v="2634.94"/>
    <x v="1"/>
    <m/>
    <s v="Signal Gift Stores"/>
    <s v="Shipped"/>
    <s v="Las Vegas"/>
    <x v="16"/>
    <x v="0"/>
    <x v="0"/>
  </r>
  <r>
    <x v="111"/>
    <n v="10287"/>
    <n v="8"/>
    <x v="23"/>
    <n v="44"/>
    <n v="82.39"/>
    <n v="3625.16"/>
    <x v="1"/>
    <m/>
    <s v="Vida Sport, Ltd"/>
    <s v="Shipped"/>
    <s v="Gensve"/>
    <x v="1"/>
    <x v="17"/>
    <x v="1"/>
  </r>
  <r>
    <x v="112"/>
    <n v="10300"/>
    <n v="1"/>
    <x v="23"/>
    <n v="41"/>
    <n v="92.4"/>
    <n v="3788.4"/>
    <x v="1"/>
    <m/>
    <s v="Blauer See Auto, Co."/>
    <s v="Shipped"/>
    <s v="Frankfurt"/>
    <x v="1"/>
    <x v="16"/>
    <x v="1"/>
  </r>
  <r>
    <x v="113"/>
    <n v="10310"/>
    <n v="6"/>
    <x v="23"/>
    <n v="20"/>
    <n v="91.63"/>
    <n v="1832.6"/>
    <x v="1"/>
    <m/>
    <s v="Toms Spezialitten, Ltd"/>
    <s v="Shipped"/>
    <s v="Koln"/>
    <x v="1"/>
    <x v="16"/>
    <x v="1"/>
  </r>
  <r>
    <x v="45"/>
    <n v="10321"/>
    <n v="14"/>
    <x v="23"/>
    <n v="37"/>
    <n v="78.540000000000006"/>
    <n v="2905.98"/>
    <x v="1"/>
    <m/>
    <s v="FunGiftIdeas.com"/>
    <s v="Shipped"/>
    <s v="New Bedford"/>
    <x v="6"/>
    <x v="0"/>
    <x v="0"/>
  </r>
  <r>
    <x v="19"/>
    <n v="10329"/>
    <n v="9"/>
    <x v="23"/>
    <n v="29"/>
    <n v="100"/>
    <n v="2954.81"/>
    <x v="1"/>
    <m/>
    <s v="Land of Toys Inc."/>
    <s v="Shipped"/>
    <s v="NYC"/>
    <x v="0"/>
    <x v="0"/>
    <x v="0"/>
  </r>
  <r>
    <x v="20"/>
    <n v="10342"/>
    <n v="1"/>
    <x v="23"/>
    <n v="55"/>
    <n v="65.45"/>
    <n v="3599.75"/>
    <x v="1"/>
    <m/>
    <s v="Australian Collectors, Co."/>
    <s v="Shipped"/>
    <s v="Melbourne"/>
    <x v="3"/>
    <x v="3"/>
    <x v="2"/>
  </r>
  <r>
    <x v="115"/>
    <n v="10363"/>
    <n v="7"/>
    <x v="23"/>
    <n v="22"/>
    <n v="100"/>
    <n v="3686.54"/>
    <x v="1"/>
    <m/>
    <s v="Suominen Souveniers"/>
    <s v="Shipped"/>
    <s v="Espoo"/>
    <x v="1"/>
    <x v="4"/>
    <x v="1"/>
  </r>
  <r>
    <x v="142"/>
    <n v="10377"/>
    <n v="4"/>
    <x v="23"/>
    <n v="31"/>
    <n v="67.760000000000005"/>
    <n v="2100.56"/>
    <x v="1"/>
    <m/>
    <s v="Toys of Finland, Co."/>
    <s v="Shipped"/>
    <s v="Helsinki"/>
    <x v="1"/>
    <x v="4"/>
    <x v="1"/>
  </r>
  <r>
    <x v="23"/>
    <n v="10389"/>
    <n v="3"/>
    <x v="23"/>
    <n v="49"/>
    <n v="79.22"/>
    <n v="3881.78"/>
    <x v="1"/>
    <m/>
    <s v="Scandinavian Gift Ideas"/>
    <s v="Shipped"/>
    <s v="Boras"/>
    <x v="1"/>
    <x v="8"/>
    <x v="1"/>
  </r>
  <r>
    <x v="150"/>
    <n v="10405"/>
    <n v="4"/>
    <x v="23"/>
    <n v="61"/>
    <n v="73.92"/>
    <n v="4509.12"/>
    <x v="1"/>
    <m/>
    <s v="Mini Caravy"/>
    <s v="Shipped"/>
    <s v="Strasbourg"/>
    <x v="1"/>
    <x v="1"/>
    <x v="1"/>
  </r>
  <r>
    <x v="116"/>
    <n v="10419"/>
    <n v="9"/>
    <x v="23"/>
    <n v="39"/>
    <n v="83.93"/>
    <n v="3273.27"/>
    <x v="1"/>
    <m/>
    <s v="Salzburg Collectables"/>
    <s v="Shipped"/>
    <s v="Salzburg"/>
    <x v="1"/>
    <x v="5"/>
    <x v="1"/>
  </r>
  <r>
    <x v="151"/>
    <n v="10109"/>
    <n v="3"/>
    <x v="24"/>
    <n v="38"/>
    <n v="100"/>
    <n v="4432.7"/>
    <x v="1"/>
    <m/>
    <s v="Motor Mint Distributors Inc."/>
    <s v="Shipped"/>
    <s v="Philadelphia"/>
    <x v="7"/>
    <x v="0"/>
    <x v="0"/>
  </r>
  <r>
    <x v="99"/>
    <n v="10122"/>
    <n v="1"/>
    <x v="24"/>
    <n v="31"/>
    <n v="100"/>
    <n v="4100.99"/>
    <x v="1"/>
    <m/>
    <s v="Marseille Mini Autos"/>
    <s v="Shipped"/>
    <s v="Marseille"/>
    <x v="1"/>
    <x v="1"/>
    <x v="1"/>
  </r>
  <r>
    <x v="152"/>
    <n v="10136"/>
    <n v="1"/>
    <x v="24"/>
    <n v="36"/>
    <n v="100"/>
    <n v="5274.72"/>
    <x v="1"/>
    <m/>
    <s v="Alpha Cognac"/>
    <s v="Shipped"/>
    <s v="Toulouse"/>
    <x v="1"/>
    <x v="1"/>
    <x v="1"/>
  </r>
  <r>
    <x v="153"/>
    <n v="10148"/>
    <n v="12"/>
    <x v="24"/>
    <n v="25"/>
    <n v="100"/>
    <n v="4232"/>
    <x v="1"/>
    <m/>
    <s v="Annas Decorations, Ltd"/>
    <s v="Shipped"/>
    <s v="North Sydney"/>
    <x v="8"/>
    <x v="3"/>
    <x v="2"/>
  </r>
  <r>
    <x v="154"/>
    <n v="10161"/>
    <n v="11"/>
    <x v="24"/>
    <n v="48"/>
    <n v="100"/>
    <n v="6145.44"/>
    <x v="1"/>
    <m/>
    <s v="Heintze Collectables"/>
    <s v="Shipped"/>
    <s v="Aaarhus"/>
    <x v="1"/>
    <x v="13"/>
    <x v="1"/>
  </r>
  <r>
    <x v="155"/>
    <n v="10171"/>
    <n v="1"/>
    <x v="24"/>
    <n v="35"/>
    <n v="100"/>
    <n v="4680.2"/>
    <x v="1"/>
    <m/>
    <s v="Quebec Home Shopping Network"/>
    <s v="Shipped"/>
    <s v="Montreal"/>
    <x v="13"/>
    <x v="10"/>
    <x v="0"/>
  </r>
  <r>
    <x v="103"/>
    <n v="10181"/>
    <n v="5"/>
    <x v="24"/>
    <n v="21"/>
    <n v="100"/>
    <n v="3286.08"/>
    <x v="1"/>
    <m/>
    <s v="Herkku Gifts"/>
    <s v="Shipped"/>
    <s v="Bergen"/>
    <x v="1"/>
    <x v="2"/>
    <x v="1"/>
  </r>
  <r>
    <x v="104"/>
    <n v="10192"/>
    <n v="10"/>
    <x v="24"/>
    <n v="47"/>
    <n v="100"/>
    <n v="7421.3"/>
    <x v="1"/>
    <m/>
    <s v="Online Diecast Creations Co."/>
    <s v="Shipped"/>
    <s v="Nashua"/>
    <x v="12"/>
    <x v="0"/>
    <x v="0"/>
  </r>
  <r>
    <x v="105"/>
    <n v="10204"/>
    <n v="16"/>
    <x v="24"/>
    <n v="38"/>
    <n v="100"/>
    <n v="6432.64"/>
    <x v="1"/>
    <m/>
    <s v="Muscle Machine Inc"/>
    <s v="Shipped"/>
    <s v="NYC"/>
    <x v="0"/>
    <x v="0"/>
    <x v="0"/>
  </r>
  <r>
    <x v="138"/>
    <n v="10212"/>
    <n v="9"/>
    <x v="24"/>
    <n v="41"/>
    <n v="100"/>
    <n v="4840.87"/>
    <x v="1"/>
    <m/>
    <s v="Euro Shopping Channel"/>
    <s v="Shipped"/>
    <s v="Madrid"/>
    <x v="1"/>
    <x v="7"/>
    <x v="1"/>
  </r>
  <r>
    <x v="181"/>
    <n v="10226"/>
    <n v="7"/>
    <x v="24"/>
    <n v="24"/>
    <n v="100"/>
    <n v="3892.08"/>
    <x v="1"/>
    <m/>
    <s v="Collectable Mini Designs Co."/>
    <s v="Shipped"/>
    <s v="San Diego"/>
    <x v="2"/>
    <x v="0"/>
    <x v="0"/>
  </r>
  <r>
    <x v="156"/>
    <n v="10240"/>
    <n v="2"/>
    <x v="24"/>
    <n v="37"/>
    <n v="100"/>
    <n v="5526.32"/>
    <x v="1"/>
    <m/>
    <s v="Osaka Souveniers Co."/>
    <s v="Shipped"/>
    <s v="Osaka"/>
    <x v="14"/>
    <x v="11"/>
    <x v="3"/>
  </r>
  <r>
    <x v="108"/>
    <n v="10253"/>
    <n v="4"/>
    <x v="24"/>
    <n v="33"/>
    <n v="100"/>
    <n v="4459.62"/>
    <x v="1"/>
    <m/>
    <s v="UK Collectables, Ltd."/>
    <s v="Cancelled"/>
    <s v="Liverpool"/>
    <x v="1"/>
    <x v="6"/>
    <x v="1"/>
  </r>
  <r>
    <x v="109"/>
    <n v="10266"/>
    <n v="5"/>
    <x v="24"/>
    <n v="49"/>
    <n v="100"/>
    <n v="6203.4"/>
    <x v="1"/>
    <m/>
    <s v="Lordine Souveniers"/>
    <s v="Shipped"/>
    <s v="Reggio Emilia"/>
    <x v="1"/>
    <x v="12"/>
    <x v="1"/>
  </r>
  <r>
    <x v="157"/>
    <n v="10278"/>
    <n v="5"/>
    <x v="24"/>
    <n v="29"/>
    <n v="100"/>
    <n v="3754.05"/>
    <x v="1"/>
    <m/>
    <s v="Signal Gift Stores"/>
    <s v="Shipped"/>
    <s v="Las Vegas"/>
    <x v="16"/>
    <x v="0"/>
    <x v="0"/>
  </r>
  <r>
    <x v="111"/>
    <n v="10287"/>
    <n v="3"/>
    <x v="24"/>
    <n v="24"/>
    <n v="100"/>
    <n v="3516.48"/>
    <x v="1"/>
    <m/>
    <s v="Vida Sport, Ltd"/>
    <s v="Shipped"/>
    <s v="Gensve"/>
    <x v="1"/>
    <x v="17"/>
    <x v="1"/>
  </r>
  <r>
    <x v="158"/>
    <n v="10301"/>
    <n v="7"/>
    <x v="24"/>
    <n v="47"/>
    <n v="100"/>
    <n v="7488.04"/>
    <x v="1"/>
    <m/>
    <s v="Norway Gifts By Mail, Co."/>
    <s v="Shipped"/>
    <s v="Oslo"/>
    <x v="1"/>
    <x v="2"/>
    <x v="1"/>
  </r>
  <r>
    <x v="113"/>
    <n v="10310"/>
    <n v="1"/>
    <x v="24"/>
    <n v="24"/>
    <n v="100"/>
    <n v="3448.08"/>
    <x v="1"/>
    <m/>
    <s v="Toms Spezialitten, Ltd"/>
    <s v="Shipped"/>
    <s v="Koln"/>
    <x v="1"/>
    <x v="16"/>
    <x v="1"/>
  </r>
  <r>
    <x v="45"/>
    <n v="10321"/>
    <n v="9"/>
    <x v="24"/>
    <n v="25"/>
    <n v="100"/>
    <n v="3734"/>
    <x v="1"/>
    <m/>
    <s v="FunGiftIdeas.com"/>
    <s v="Shipped"/>
    <s v="New Bedford"/>
    <x v="6"/>
    <x v="0"/>
    <x v="0"/>
  </r>
  <r>
    <x v="159"/>
    <n v="10331"/>
    <n v="8"/>
    <x v="24"/>
    <n v="30"/>
    <n v="32.47"/>
    <n v="974.1"/>
    <x v="1"/>
    <m/>
    <s v="Motor Mint Distributors Inc."/>
    <s v="Shipped"/>
    <s v="Philadelphia"/>
    <x v="7"/>
    <x v="0"/>
    <x v="0"/>
  </r>
  <r>
    <x v="20"/>
    <n v="10342"/>
    <n v="3"/>
    <x v="24"/>
    <n v="22"/>
    <n v="100"/>
    <n v="3160.74"/>
    <x v="1"/>
    <m/>
    <s v="Australian Collectors, Co."/>
    <s v="Shipped"/>
    <s v="Melbourne"/>
    <x v="3"/>
    <x v="3"/>
    <x v="2"/>
  </r>
  <r>
    <x v="160"/>
    <n v="10356"/>
    <n v="2"/>
    <x v="24"/>
    <n v="27"/>
    <n v="64.69"/>
    <n v="1746.63"/>
    <x v="1"/>
    <m/>
    <s v="Lyon Souveniers"/>
    <s v="Shipped"/>
    <s v="Paris"/>
    <x v="1"/>
    <x v="1"/>
    <x v="1"/>
  </r>
  <r>
    <x v="203"/>
    <n v="10366"/>
    <n v="3"/>
    <x v="24"/>
    <n v="34"/>
    <n v="100"/>
    <n v="4207.84"/>
    <x v="1"/>
    <m/>
    <s v="Royale Belge"/>
    <s v="Shipped"/>
    <s v="Charleroi"/>
    <x v="1"/>
    <x v="14"/>
    <x v="1"/>
  </r>
  <r>
    <x v="142"/>
    <n v="10377"/>
    <n v="6"/>
    <x v="24"/>
    <n v="36"/>
    <n v="100"/>
    <n v="4352.76"/>
    <x v="1"/>
    <m/>
    <s v="Toys of Finland, Co."/>
    <s v="Shipped"/>
    <s v="Helsinki"/>
    <x v="1"/>
    <x v="4"/>
    <x v="1"/>
  </r>
  <r>
    <x v="162"/>
    <n v="10390"/>
    <n v="15"/>
    <x v="24"/>
    <n v="34"/>
    <n v="43.05"/>
    <n v="1463.7"/>
    <x v="1"/>
    <m/>
    <s v="Mini Gifts Distributors Ltd."/>
    <s v="Shipped"/>
    <s v="San Rafael"/>
    <x v="2"/>
    <x v="0"/>
    <x v="0"/>
  </r>
  <r>
    <x v="163"/>
    <n v="10406"/>
    <n v="2"/>
    <x v="24"/>
    <n v="48"/>
    <n v="100"/>
    <n v="7169.28"/>
    <x v="1"/>
    <m/>
    <s v="Danish Wholesale Imports"/>
    <s v="Disputed"/>
    <s v="Kobenhavn"/>
    <x v="1"/>
    <x v="13"/>
    <x v="1"/>
  </r>
  <r>
    <x v="116"/>
    <n v="10419"/>
    <n v="4"/>
    <x v="24"/>
    <n v="34"/>
    <n v="100"/>
    <n v="4594.76"/>
    <x v="1"/>
    <m/>
    <s v="Salzburg Collectables"/>
    <s v="Shipped"/>
    <s v="Salzburg"/>
    <x v="1"/>
    <x v="5"/>
    <x v="1"/>
  </r>
  <r>
    <x v="134"/>
    <n v="10104"/>
    <n v="8"/>
    <x v="25"/>
    <n v="24"/>
    <n v="100"/>
    <n v="3457.92"/>
    <x v="1"/>
    <m/>
    <s v="Euro Shopping Channel"/>
    <s v="Shipped"/>
    <s v="Madrid"/>
    <x v="1"/>
    <x v="7"/>
    <x v="1"/>
  </r>
  <r>
    <x v="143"/>
    <n v="10115"/>
    <n v="4"/>
    <x v="25"/>
    <n v="46"/>
    <n v="100"/>
    <n v="7381.16"/>
    <x v="1"/>
    <m/>
    <s v="Classic Legends Inc."/>
    <s v="Shipped"/>
    <s v="NYC"/>
    <x v="0"/>
    <x v="0"/>
    <x v="0"/>
  </r>
  <r>
    <x v="118"/>
    <n v="10127"/>
    <n v="10"/>
    <x v="25"/>
    <n v="45"/>
    <n v="100"/>
    <n v="7146.9"/>
    <x v="1"/>
    <m/>
    <s v="Muscle Machine Inc"/>
    <s v="Shipped"/>
    <s v="NYC"/>
    <x v="0"/>
    <x v="0"/>
    <x v="0"/>
  </r>
  <r>
    <x v="144"/>
    <n v="10141"/>
    <n v="4"/>
    <x v="25"/>
    <n v="39"/>
    <n v="100"/>
    <n v="5938.53"/>
    <x v="1"/>
    <m/>
    <s v="Suominen Souveniers"/>
    <s v="Shipped"/>
    <s v="Espoo"/>
    <x v="1"/>
    <x v="4"/>
    <x v="1"/>
  </r>
  <r>
    <x v="145"/>
    <n v="10151"/>
    <n v="2"/>
    <x v="25"/>
    <n v="43"/>
    <n v="100"/>
    <n v="7110.91"/>
    <x v="1"/>
    <m/>
    <s v="Oulu Toy Supplies, Inc."/>
    <s v="Shipped"/>
    <s v="Oulu"/>
    <x v="1"/>
    <x v="4"/>
    <x v="1"/>
  </r>
  <r>
    <x v="121"/>
    <n v="10165"/>
    <n v="11"/>
    <x v="25"/>
    <n v="29"/>
    <n v="100"/>
    <n v="5032.95"/>
    <x v="1"/>
    <m/>
    <s v="Dragon Souveniers, Ltd."/>
    <s v="Shipped"/>
    <s v="Singapore"/>
    <x v="1"/>
    <x v="9"/>
    <x v="3"/>
  </r>
  <r>
    <x v="32"/>
    <n v="10176"/>
    <n v="10"/>
    <x v="25"/>
    <n v="20"/>
    <n v="100"/>
    <n v="3667.6"/>
    <x v="1"/>
    <m/>
    <s v="Lordine Souveniers"/>
    <s v="Shipped"/>
    <s v="Reggio Emilia"/>
    <x v="1"/>
    <x v="12"/>
    <x v="1"/>
  </r>
  <r>
    <x v="69"/>
    <n v="10184"/>
    <n v="5"/>
    <x v="25"/>
    <n v="46"/>
    <n v="100"/>
    <n v="7381.16"/>
    <x v="1"/>
    <m/>
    <s v="Iberia Gift Imports, Corp."/>
    <s v="Shipped"/>
    <s v="Sevilla"/>
    <x v="1"/>
    <x v="7"/>
    <x v="1"/>
  </r>
  <r>
    <x v="34"/>
    <n v="10195"/>
    <n v="5"/>
    <x v="25"/>
    <n v="27"/>
    <n v="100"/>
    <n v="5128.1099999999997"/>
    <x v="1"/>
    <m/>
    <s v="Mini Classics"/>
    <s v="Shipped"/>
    <s v="White Plains"/>
    <x v="0"/>
    <x v="0"/>
    <x v="0"/>
  </r>
  <r>
    <x v="91"/>
    <n v="10207"/>
    <n v="6"/>
    <x v="25"/>
    <n v="44"/>
    <n v="100"/>
    <n v="7060.24"/>
    <x v="1"/>
    <m/>
    <s v="Diecast Collectables"/>
    <s v="Shipped"/>
    <s v="Boston"/>
    <x v="6"/>
    <x v="0"/>
    <x v="0"/>
  </r>
  <r>
    <x v="146"/>
    <n v="10219"/>
    <n v="1"/>
    <x v="25"/>
    <n v="43"/>
    <n v="100"/>
    <n v="8448.64"/>
    <x v="1"/>
    <m/>
    <s v="Signal Collectibles Ltd."/>
    <s v="Shipped"/>
    <s v="Brisbane"/>
    <x v="2"/>
    <x v="0"/>
    <x v="0"/>
  </r>
  <r>
    <x v="135"/>
    <n v="10230"/>
    <n v="8"/>
    <x v="25"/>
    <n v="49"/>
    <n v="100"/>
    <n v="7300.51"/>
    <x v="1"/>
    <m/>
    <s v="Blauer See Auto, Co."/>
    <s v="Shipped"/>
    <s v="Frankfurt"/>
    <x v="1"/>
    <x v="16"/>
    <x v="1"/>
  </r>
  <r>
    <x v="125"/>
    <n v="10246"/>
    <n v="4"/>
    <x v="25"/>
    <n v="40"/>
    <n v="100"/>
    <n v="6549.2"/>
    <x v="1"/>
    <m/>
    <s v="Euro Shopping Channel"/>
    <s v="Shipped"/>
    <s v="Madrid"/>
    <x v="1"/>
    <x v="7"/>
    <x v="1"/>
  </r>
  <r>
    <x v="39"/>
    <n v="10259"/>
    <n v="3"/>
    <x v="25"/>
    <n v="30"/>
    <n v="100"/>
    <n v="5697.9"/>
    <x v="1"/>
    <m/>
    <s v="Handji Gifts&amp; Co"/>
    <s v="Shipped"/>
    <s v="Singapore"/>
    <x v="1"/>
    <x v="9"/>
    <x v="2"/>
  </r>
  <r>
    <x v="126"/>
    <n v="10271"/>
    <n v="4"/>
    <x v="25"/>
    <n v="50"/>
    <n v="100"/>
    <n v="9169"/>
    <x v="1"/>
    <m/>
    <s v="Mini Gifts Distributors Ltd."/>
    <s v="Shipped"/>
    <s v="San Rafael"/>
    <x v="2"/>
    <x v="0"/>
    <x v="0"/>
  </r>
  <r>
    <x v="76"/>
    <n v="10282"/>
    <n v="13"/>
    <x v="25"/>
    <n v="23"/>
    <n v="100"/>
    <n v="3238.63"/>
    <x v="1"/>
    <m/>
    <s v="Mini Gifts Distributors Ltd."/>
    <s v="Shipped"/>
    <s v="San Rafael"/>
    <x v="2"/>
    <x v="0"/>
    <x v="0"/>
  </r>
  <r>
    <x v="42"/>
    <n v="10292"/>
    <n v="7"/>
    <x v="25"/>
    <n v="26"/>
    <n v="100"/>
    <n v="4554.9399999999996"/>
    <x v="1"/>
    <m/>
    <s v="Land of Toys Inc."/>
    <s v="Shipped"/>
    <s v="NYC"/>
    <x v="0"/>
    <x v="0"/>
    <x v="0"/>
  </r>
  <r>
    <x v="95"/>
    <n v="10305"/>
    <n v="4"/>
    <x v="25"/>
    <n v="27"/>
    <n v="100"/>
    <n v="3934.44"/>
    <x v="1"/>
    <m/>
    <s v="Martas Replicas Co."/>
    <s v="Shipped"/>
    <s v="Cambridge"/>
    <x v="6"/>
    <x v="0"/>
    <x v="0"/>
  </r>
  <r>
    <x v="96"/>
    <n v="10314"/>
    <n v="13"/>
    <x v="25"/>
    <n v="42"/>
    <n v="100"/>
    <n v="5776.26"/>
    <x v="1"/>
    <m/>
    <s v="Heintze Collectables"/>
    <s v="Shipped"/>
    <s v="Aaarhus"/>
    <x v="1"/>
    <x v="13"/>
    <x v="1"/>
  </r>
  <r>
    <x v="80"/>
    <n v="10324"/>
    <n v="8"/>
    <x v="25"/>
    <n v="47"/>
    <n v="100"/>
    <n v="7207.45"/>
    <x v="1"/>
    <m/>
    <s v="Vitachrome Inc."/>
    <s v="Shipped"/>
    <s v="NYC"/>
    <x v="0"/>
    <x v="0"/>
    <x v="0"/>
  </r>
  <r>
    <x v="128"/>
    <n v="10336"/>
    <n v="6"/>
    <x v="25"/>
    <n v="49"/>
    <n v="100"/>
    <n v="7460.74"/>
    <x v="1"/>
    <m/>
    <s v="La Corne Dabondance, Co."/>
    <s v="Shipped"/>
    <s v="Paris"/>
    <x v="1"/>
    <x v="1"/>
    <x v="1"/>
  </r>
  <r>
    <x v="140"/>
    <n v="10349"/>
    <n v="8"/>
    <x v="25"/>
    <n v="38"/>
    <n v="100"/>
    <n v="6719.54"/>
    <x v="1"/>
    <m/>
    <s v="Muscle Machine Inc"/>
    <s v="Shipped"/>
    <s v="NYC"/>
    <x v="0"/>
    <x v="0"/>
    <x v="0"/>
  </r>
  <r>
    <x v="48"/>
    <n v="10358"/>
    <n v="10"/>
    <x v="25"/>
    <n v="20"/>
    <n v="100"/>
    <n v="2428"/>
    <x v="1"/>
    <m/>
    <s v="Euro Shopping Channel"/>
    <s v="Shipped"/>
    <s v="Madrid"/>
    <x v="1"/>
    <x v="7"/>
    <x v="1"/>
  </r>
  <r>
    <x v="129"/>
    <n v="10371"/>
    <n v="7"/>
    <x v="25"/>
    <n v="25"/>
    <n v="100"/>
    <n v="2602.25"/>
    <x v="1"/>
    <m/>
    <s v="Mini Gifts Distributors Ltd."/>
    <s v="Shipped"/>
    <s v="San Rafael"/>
    <x v="2"/>
    <x v="0"/>
    <x v="0"/>
  </r>
  <r>
    <x v="50"/>
    <n v="10382"/>
    <n v="5"/>
    <x v="25"/>
    <n v="25"/>
    <n v="88"/>
    <n v="2200"/>
    <x v="1"/>
    <m/>
    <s v="Mini Gifts Distributors Ltd."/>
    <s v="Shipped"/>
    <s v="San Rafael"/>
    <x v="2"/>
    <x v="0"/>
    <x v="0"/>
  </r>
  <r>
    <x v="147"/>
    <n v="10412"/>
    <n v="4"/>
    <x v="25"/>
    <n v="41"/>
    <n v="100"/>
    <n v="6712.93"/>
    <x v="1"/>
    <m/>
    <s v="Euro Shopping Channel"/>
    <s v="Shipped"/>
    <s v="Madrid"/>
    <x v="1"/>
    <x v="7"/>
    <x v="1"/>
  </r>
  <r>
    <x v="53"/>
    <n v="10425"/>
    <n v="3"/>
    <x v="25"/>
    <n v="28"/>
    <n v="100"/>
    <n v="5318.04"/>
    <x v="1"/>
    <m/>
    <s v="La Rochelle Gifts"/>
    <s v="In Process"/>
    <s v="Nantes"/>
    <x v="1"/>
    <x v="1"/>
    <x v="1"/>
  </r>
  <r>
    <x v="199"/>
    <n v="10100"/>
    <n v="2"/>
    <x v="26"/>
    <n v="50"/>
    <n v="67.8"/>
    <n v="3390"/>
    <x v="3"/>
    <m/>
    <s v="Online Diecast Creations Co."/>
    <s v="Shipped"/>
    <s v="Nashua"/>
    <x v="12"/>
    <x v="0"/>
    <x v="0"/>
  </r>
  <r>
    <x v="178"/>
    <n v="10110"/>
    <n v="6"/>
    <x v="26"/>
    <n v="32"/>
    <n v="50.25"/>
    <n v="1608"/>
    <x v="3"/>
    <m/>
    <s v="AV Stores, Co."/>
    <s v="Shipped"/>
    <s v="Manchester"/>
    <x v="1"/>
    <x v="6"/>
    <x v="1"/>
  </r>
  <r>
    <x v="166"/>
    <n v="10124"/>
    <n v="5"/>
    <x v="26"/>
    <n v="42"/>
    <n v="53.88"/>
    <n v="2262.96"/>
    <x v="3"/>
    <m/>
    <s v="Signal Gift Stores"/>
    <s v="Shipped"/>
    <s v="Las Vegas"/>
    <x v="16"/>
    <x v="0"/>
    <x v="0"/>
  </r>
  <r>
    <x v="168"/>
    <n v="10149"/>
    <n v="10"/>
    <x v="26"/>
    <n v="24"/>
    <n v="62.36"/>
    <n v="1496.64"/>
    <x v="3"/>
    <m/>
    <s v="Signal Collectibles Ltd."/>
    <s v="Shipped"/>
    <s v="Brisbane"/>
    <x v="2"/>
    <x v="0"/>
    <x v="0"/>
  </r>
  <r>
    <x v="169"/>
    <n v="10162"/>
    <n v="8"/>
    <x v="26"/>
    <n v="27"/>
    <n v="69.62"/>
    <n v="1879.74"/>
    <x v="3"/>
    <m/>
    <s v="Corporate Gift Ideas Co."/>
    <s v="Shipped"/>
    <s v="San Francisco"/>
    <x v="2"/>
    <x v="0"/>
    <x v="0"/>
  </r>
  <r>
    <x v="155"/>
    <n v="10173"/>
    <n v="12"/>
    <x v="26"/>
    <n v="26"/>
    <n v="57.51"/>
    <n v="1495.26"/>
    <x v="3"/>
    <m/>
    <s v="Rovelli Gifts"/>
    <s v="Shipped"/>
    <s v="Bergamo"/>
    <x v="1"/>
    <x v="12"/>
    <x v="1"/>
  </r>
  <r>
    <x v="103"/>
    <n v="10182"/>
    <n v="9"/>
    <x v="26"/>
    <n v="38"/>
    <n v="61.15"/>
    <n v="2323.6999999999998"/>
    <x v="3"/>
    <m/>
    <s v="Mini Gifts Distributors Ltd."/>
    <s v="Shipped"/>
    <s v="San Rafael"/>
    <x v="2"/>
    <x v="0"/>
    <x v="0"/>
  </r>
  <r>
    <x v="170"/>
    <n v="10193"/>
    <n v="13"/>
    <x v="26"/>
    <n v="42"/>
    <n v="59.33"/>
    <n v="2491.86"/>
    <x v="3"/>
    <m/>
    <s v="Australian Collectables, Ltd"/>
    <s v="Shipped"/>
    <s v="Glen Waverly"/>
    <x v="3"/>
    <x v="3"/>
    <x v="2"/>
  </r>
  <r>
    <x v="105"/>
    <n v="10204"/>
    <n v="3"/>
    <x v="26"/>
    <n v="23"/>
    <n v="71.44"/>
    <n v="1643.12"/>
    <x v="3"/>
    <m/>
    <s v="Muscle Machine Inc"/>
    <s v="Shipped"/>
    <s v="NYC"/>
    <x v="0"/>
    <x v="0"/>
    <x v="0"/>
  </r>
  <r>
    <x v="200"/>
    <n v="10214"/>
    <n v="6"/>
    <x v="26"/>
    <n v="21"/>
    <n v="62.96"/>
    <n v="1322.16"/>
    <x v="3"/>
    <m/>
    <s v="Corrida Auto Replicas, Ltd"/>
    <s v="Shipped"/>
    <s v="Madrid"/>
    <x v="1"/>
    <x v="7"/>
    <x v="1"/>
  </r>
  <r>
    <x v="172"/>
    <n v="10227"/>
    <n v="9"/>
    <x v="26"/>
    <n v="28"/>
    <n v="50.85"/>
    <n v="1423.8"/>
    <x v="3"/>
    <m/>
    <s v="Saveley &amp; Henriot, Co."/>
    <s v="Shipped"/>
    <s v="Lyon"/>
    <x v="1"/>
    <x v="1"/>
    <x v="1"/>
  </r>
  <r>
    <x v="156"/>
    <n v="10241"/>
    <n v="1"/>
    <x v="26"/>
    <n v="33"/>
    <n v="72.650000000000006"/>
    <n v="2397.4499999999998"/>
    <x v="3"/>
    <m/>
    <s v="Mini Caravy"/>
    <s v="Shipped"/>
    <s v="Strasbourg"/>
    <x v="1"/>
    <x v="1"/>
    <x v="1"/>
  </r>
  <r>
    <x v="41"/>
    <n v="10280"/>
    <n v="15"/>
    <x v="26"/>
    <n v="25"/>
    <n v="62.96"/>
    <n v="1574"/>
    <x v="3"/>
    <m/>
    <s v="Amica Models &amp; Co."/>
    <s v="Shipped"/>
    <s v="Torino"/>
    <x v="1"/>
    <x v="12"/>
    <x v="1"/>
  </r>
  <r>
    <x v="182"/>
    <n v="10288"/>
    <n v="4"/>
    <x v="26"/>
    <n v="28"/>
    <n v="61.75"/>
    <n v="1729"/>
    <x v="3"/>
    <m/>
    <s v="Handji Gifts&amp; Co"/>
    <s v="Shipped"/>
    <s v="Singapore"/>
    <x v="1"/>
    <x v="9"/>
    <x v="2"/>
  </r>
  <r>
    <x v="204"/>
    <n v="10303"/>
    <n v="2"/>
    <x v="26"/>
    <n v="46"/>
    <n v="49.04"/>
    <n v="2255.84"/>
    <x v="3"/>
    <m/>
    <s v="Iberia Gift Imports, Corp."/>
    <s v="Shipped"/>
    <s v="Sevilla"/>
    <x v="1"/>
    <x v="7"/>
    <x v="1"/>
  </r>
  <r>
    <x v="44"/>
    <n v="10312"/>
    <n v="16"/>
    <x v="26"/>
    <n v="30"/>
    <n v="61.15"/>
    <n v="1834.5"/>
    <x v="3"/>
    <m/>
    <s v="Mini Gifts Distributors Ltd."/>
    <s v="Shipped"/>
    <s v="San Rafael"/>
    <x v="2"/>
    <x v="0"/>
    <x v="0"/>
  </r>
  <r>
    <x v="159"/>
    <n v="10332"/>
    <n v="9"/>
    <x v="26"/>
    <n v="38"/>
    <n v="84.25"/>
    <n v="3201.5"/>
    <x v="3"/>
    <m/>
    <s v="AV Stores, Co."/>
    <s v="Shipped"/>
    <s v="Manchester"/>
    <x v="1"/>
    <x v="6"/>
    <x v="1"/>
  </r>
  <r>
    <x v="201"/>
    <n v="10344"/>
    <n v="2"/>
    <x v="26"/>
    <n v="40"/>
    <n v="56.91"/>
    <n v="2276.4"/>
    <x v="3"/>
    <m/>
    <s v="Marseille Mini Autos"/>
    <s v="Shipped"/>
    <s v="Marseille"/>
    <x v="1"/>
    <x v="1"/>
    <x v="1"/>
  </r>
  <r>
    <x v="183"/>
    <n v="10367"/>
    <n v="4"/>
    <x v="26"/>
    <n v="45"/>
    <n v="100"/>
    <n v="8884.7999999999993"/>
    <x v="3"/>
    <m/>
    <s v="Toys4GrownUps.com"/>
    <s v="Resolved"/>
    <s v="Pasadena"/>
    <x v="2"/>
    <x v="0"/>
    <x v="0"/>
  </r>
  <r>
    <x v="184"/>
    <n v="10379"/>
    <n v="1"/>
    <x v="26"/>
    <n v="27"/>
    <n v="49.3"/>
    <n v="1331.1"/>
    <x v="3"/>
    <m/>
    <s v="Euro Shopping Channel"/>
    <s v="Shipped"/>
    <s v="Madrid"/>
    <x v="1"/>
    <x v="7"/>
    <x v="1"/>
  </r>
  <r>
    <x v="185"/>
    <n v="10407"/>
    <n v="1"/>
    <x v="26"/>
    <n v="42"/>
    <n v="72.650000000000006"/>
    <n v="3051.3"/>
    <x v="3"/>
    <m/>
    <s v="The Sharp Gifts Warehouse"/>
    <s v="On Hold"/>
    <s v="San Jose"/>
    <x v="2"/>
    <x v="0"/>
    <x v="0"/>
  </r>
  <r>
    <x v="202"/>
    <n v="10420"/>
    <n v="4"/>
    <x v="26"/>
    <n v="36"/>
    <n v="63.57"/>
    <n v="2288.52"/>
    <x v="3"/>
    <m/>
    <s v="Souveniers And Things Co."/>
    <s v="In Process"/>
    <s v="Chatswood"/>
    <x v="8"/>
    <x v="3"/>
    <x v="2"/>
  </r>
  <r>
    <x v="134"/>
    <n v="10104"/>
    <n v="12"/>
    <x v="27"/>
    <n v="29"/>
    <n v="100"/>
    <n v="3772.61"/>
    <x v="2"/>
    <m/>
    <s v="Euro Shopping Channel"/>
    <s v="Shipped"/>
    <s v="Madrid"/>
    <x v="1"/>
    <x v="7"/>
    <x v="1"/>
  </r>
  <r>
    <x v="89"/>
    <n v="10114"/>
    <n v="3"/>
    <x v="27"/>
    <n v="39"/>
    <n v="100"/>
    <n v="4164.42"/>
    <x v="2"/>
    <m/>
    <s v="La Corne Dabondance, Co."/>
    <s v="Shipped"/>
    <s v="Paris"/>
    <x v="1"/>
    <x v="1"/>
    <x v="1"/>
  </r>
  <r>
    <x v="118"/>
    <n v="10127"/>
    <n v="14"/>
    <x v="27"/>
    <n v="45"/>
    <n v="100"/>
    <n v="6295.95"/>
    <x v="2"/>
    <m/>
    <s v="Muscle Machine Inc"/>
    <s v="Shipped"/>
    <s v="NYC"/>
    <x v="0"/>
    <x v="0"/>
    <x v="0"/>
  </r>
  <r>
    <x v="144"/>
    <n v="10141"/>
    <n v="8"/>
    <x v="27"/>
    <n v="47"/>
    <n v="100"/>
    <n v="6287.66"/>
    <x v="2"/>
    <m/>
    <s v="Suominen Souveniers"/>
    <s v="Shipped"/>
    <s v="Espoo"/>
    <x v="1"/>
    <x v="4"/>
    <x v="1"/>
  </r>
  <r>
    <x v="145"/>
    <n v="10151"/>
    <n v="6"/>
    <x v="27"/>
    <n v="49"/>
    <n v="100"/>
    <n v="5412.54"/>
    <x v="2"/>
    <m/>
    <s v="Oulu Toy Supplies, Inc."/>
    <s v="Shipped"/>
    <s v="Oulu"/>
    <x v="1"/>
    <x v="4"/>
    <x v="1"/>
  </r>
  <r>
    <x v="121"/>
    <n v="10165"/>
    <n v="15"/>
    <x v="27"/>
    <n v="46"/>
    <n v="100"/>
    <n v="5984.14"/>
    <x v="2"/>
    <m/>
    <s v="Dragon Souveniers, Ltd."/>
    <s v="Shipped"/>
    <s v="Singapore"/>
    <x v="1"/>
    <x v="9"/>
    <x v="3"/>
  </r>
  <r>
    <x v="32"/>
    <n v="10175"/>
    <n v="4"/>
    <x v="27"/>
    <n v="48"/>
    <n v="100"/>
    <n v="5891.04"/>
    <x v="2"/>
    <m/>
    <s v="Stylish Desk Decors, Co."/>
    <s v="Shipped"/>
    <s v="London"/>
    <x v="1"/>
    <x v="6"/>
    <x v="1"/>
  </r>
  <r>
    <x v="69"/>
    <n v="10184"/>
    <n v="9"/>
    <x v="27"/>
    <n v="46"/>
    <n v="100"/>
    <n v="5984.14"/>
    <x v="2"/>
    <m/>
    <s v="Iberia Gift Imports, Corp."/>
    <s v="Shipped"/>
    <s v="Sevilla"/>
    <x v="1"/>
    <x v="7"/>
    <x v="1"/>
  </r>
  <r>
    <x v="34"/>
    <n v="10195"/>
    <n v="9"/>
    <x v="27"/>
    <n v="35"/>
    <n v="100"/>
    <n v="3608.15"/>
    <x v="2"/>
    <m/>
    <s v="Mini Classics"/>
    <s v="Shipped"/>
    <s v="White Plains"/>
    <x v="0"/>
    <x v="0"/>
    <x v="0"/>
  </r>
  <r>
    <x v="91"/>
    <n v="10207"/>
    <n v="10"/>
    <x v="27"/>
    <n v="43"/>
    <n v="100"/>
    <n v="5752.54"/>
    <x v="2"/>
    <m/>
    <s v="Diecast Collectables"/>
    <s v="Shipped"/>
    <s v="Boston"/>
    <x v="6"/>
    <x v="0"/>
    <x v="0"/>
  </r>
  <r>
    <x v="93"/>
    <n v="10229"/>
    <n v="4"/>
    <x v="27"/>
    <n v="26"/>
    <n v="100"/>
    <n v="3765.32"/>
    <x v="2"/>
    <m/>
    <s v="Mini Gifts Distributors Ltd."/>
    <s v="Shipped"/>
    <s v="San Rafael"/>
    <x v="2"/>
    <x v="0"/>
    <x v="0"/>
  </r>
  <r>
    <x v="125"/>
    <n v="10246"/>
    <n v="8"/>
    <x v="27"/>
    <n v="22"/>
    <n v="98.18"/>
    <n v="2159.96"/>
    <x v="2"/>
    <m/>
    <s v="Euro Shopping Channel"/>
    <s v="Shipped"/>
    <s v="Madrid"/>
    <x v="1"/>
    <x v="7"/>
    <x v="1"/>
  </r>
  <r>
    <x v="39"/>
    <n v="10259"/>
    <n v="7"/>
    <x v="27"/>
    <n v="34"/>
    <n v="99.41"/>
    <n v="3379.94"/>
    <x v="2"/>
    <m/>
    <s v="Handji Gifts&amp; Co"/>
    <s v="Shipped"/>
    <s v="Singapore"/>
    <x v="1"/>
    <x v="9"/>
    <x v="2"/>
  </r>
  <r>
    <x v="126"/>
    <n v="10271"/>
    <n v="8"/>
    <x v="27"/>
    <n v="50"/>
    <n v="100"/>
    <n v="5093.5"/>
    <x v="2"/>
    <m/>
    <s v="Mini Gifts Distributors Ltd."/>
    <s v="Shipped"/>
    <s v="San Rafael"/>
    <x v="2"/>
    <x v="0"/>
    <x v="0"/>
  </r>
  <r>
    <x v="94"/>
    <n v="10281"/>
    <n v="4"/>
    <x v="27"/>
    <n v="48"/>
    <n v="100"/>
    <n v="5773.44"/>
    <x v="2"/>
    <m/>
    <s v="Diecast Classics Inc."/>
    <s v="Shipped"/>
    <s v="Allentown"/>
    <x v="7"/>
    <x v="0"/>
    <x v="0"/>
  </r>
  <r>
    <x v="42"/>
    <n v="10292"/>
    <n v="11"/>
    <x v="27"/>
    <n v="41"/>
    <n v="100"/>
    <n v="4528.8599999999997"/>
    <x v="2"/>
    <m/>
    <s v="Land of Toys Inc."/>
    <s v="Shipped"/>
    <s v="NYC"/>
    <x v="0"/>
    <x v="0"/>
    <x v="0"/>
  </r>
  <r>
    <x v="95"/>
    <n v="10305"/>
    <n v="8"/>
    <x v="27"/>
    <n v="36"/>
    <n v="100"/>
    <n v="4816.08"/>
    <x v="2"/>
    <m/>
    <s v="Martas Replicas Co."/>
    <s v="Shipped"/>
    <s v="Cambridge"/>
    <x v="6"/>
    <x v="0"/>
    <x v="0"/>
  </r>
  <r>
    <x v="96"/>
    <n v="10313"/>
    <n v="2"/>
    <x v="27"/>
    <n v="29"/>
    <n v="100"/>
    <n v="3416.78"/>
    <x v="2"/>
    <m/>
    <s v="Canadian Gift Exchange Network"/>
    <s v="Shipped"/>
    <s v="Vancouver"/>
    <x v="10"/>
    <x v="10"/>
    <x v="0"/>
  </r>
  <r>
    <x v="80"/>
    <n v="10324"/>
    <n v="10"/>
    <x v="27"/>
    <n v="33"/>
    <n v="37.479999999999997"/>
    <n v="1236.8399999999999"/>
    <x v="2"/>
    <m/>
    <s v="Vitachrome Inc."/>
    <s v="Shipped"/>
    <s v="NYC"/>
    <x v="0"/>
    <x v="0"/>
    <x v="0"/>
  </r>
  <r>
    <x v="97"/>
    <n v="10334"/>
    <n v="6"/>
    <x v="27"/>
    <n v="46"/>
    <n v="100"/>
    <n v="5814.86"/>
    <x v="2"/>
    <m/>
    <s v="Volvo Model Replicas, Co"/>
    <s v="On Hold"/>
    <s v="Lule"/>
    <x v="1"/>
    <x v="8"/>
    <x v="1"/>
  </r>
  <r>
    <x v="140"/>
    <n v="10349"/>
    <n v="7"/>
    <x v="27"/>
    <n v="38"/>
    <n v="100"/>
    <n v="5223.4799999999996"/>
    <x v="2"/>
    <m/>
    <s v="Muscle Machine Inc"/>
    <s v="Shipped"/>
    <s v="NYC"/>
    <x v="0"/>
    <x v="0"/>
    <x v="0"/>
  </r>
  <r>
    <x v="48"/>
    <n v="10358"/>
    <n v="11"/>
    <x v="27"/>
    <n v="20"/>
    <n v="36.42"/>
    <n v="728.4"/>
    <x v="2"/>
    <m/>
    <s v="Euro Shopping Channel"/>
    <s v="Shipped"/>
    <s v="Madrid"/>
    <x v="1"/>
    <x v="7"/>
    <x v="1"/>
  </r>
  <r>
    <x v="49"/>
    <n v="10370"/>
    <n v="5"/>
    <x v="27"/>
    <n v="22"/>
    <n v="100"/>
    <n v="3949"/>
    <x v="2"/>
    <m/>
    <s v="Annas Decorations, Ltd"/>
    <s v="Shipped"/>
    <s v="North Sydney"/>
    <x v="8"/>
    <x v="3"/>
    <x v="2"/>
  </r>
  <r>
    <x v="205"/>
    <n v="10383"/>
    <n v="11"/>
    <x v="27"/>
    <n v="27"/>
    <n v="100"/>
    <n v="3843.99"/>
    <x v="2"/>
    <m/>
    <s v="Euro Shopping Channel"/>
    <s v="Shipped"/>
    <s v="Madrid"/>
    <x v="1"/>
    <x v="7"/>
    <x v="1"/>
  </r>
  <r>
    <x v="147"/>
    <n v="10412"/>
    <n v="8"/>
    <x v="27"/>
    <n v="56"/>
    <n v="98.18"/>
    <n v="5498.08"/>
    <x v="2"/>
    <m/>
    <s v="Euro Shopping Channel"/>
    <s v="Shipped"/>
    <s v="Madrid"/>
    <x v="1"/>
    <x v="7"/>
    <x v="1"/>
  </r>
  <r>
    <x v="53"/>
    <n v="10425"/>
    <n v="7"/>
    <x v="27"/>
    <n v="38"/>
    <n v="99.41"/>
    <n v="3777.58"/>
    <x v="2"/>
    <m/>
    <s v="La Rochelle Gifts"/>
    <s v="In Process"/>
    <s v="Nantes"/>
    <x v="1"/>
    <x v="1"/>
    <x v="1"/>
  </r>
  <r>
    <x v="206"/>
    <n v="10101"/>
    <n v="4"/>
    <x v="28"/>
    <n v="25"/>
    <n v="100"/>
    <n v="3782"/>
    <x v="3"/>
    <m/>
    <s v="Blauer See Auto, Co."/>
    <s v="Shipped"/>
    <s v="Frankfurt"/>
    <x v="1"/>
    <x v="16"/>
    <x v="1"/>
  </r>
  <r>
    <x v="178"/>
    <n v="10110"/>
    <n v="4"/>
    <x v="28"/>
    <n v="33"/>
    <n v="100"/>
    <n v="3859.68"/>
    <x v="3"/>
    <m/>
    <s v="AV Stores, Co."/>
    <s v="Shipped"/>
    <s v="Manchester"/>
    <x v="1"/>
    <x v="6"/>
    <x v="1"/>
  </r>
  <r>
    <x v="166"/>
    <n v="10124"/>
    <n v="3"/>
    <x v="28"/>
    <n v="42"/>
    <n v="100"/>
    <n v="4431.84"/>
    <x v="3"/>
    <m/>
    <s v="Signal Gift Stores"/>
    <s v="Shipped"/>
    <s v="Las Vegas"/>
    <x v="16"/>
    <x v="0"/>
    <x v="0"/>
  </r>
  <r>
    <x v="168"/>
    <n v="10149"/>
    <n v="8"/>
    <x v="28"/>
    <n v="33"/>
    <n v="100"/>
    <n v="4950.33"/>
    <x v="3"/>
    <m/>
    <s v="Signal Collectibles Ltd."/>
    <s v="Shipped"/>
    <s v="Brisbane"/>
    <x v="2"/>
    <x v="0"/>
    <x v="0"/>
  </r>
  <r>
    <x v="169"/>
    <n v="10162"/>
    <n v="6"/>
    <x v="28"/>
    <n v="38"/>
    <n v="100"/>
    <n v="4299.7"/>
    <x v="3"/>
    <m/>
    <s v="Corporate Gift Ideas Co."/>
    <s v="Shipped"/>
    <s v="San Francisco"/>
    <x v="2"/>
    <x v="0"/>
    <x v="0"/>
  </r>
  <r>
    <x v="155"/>
    <n v="10173"/>
    <n v="10"/>
    <x v="28"/>
    <n v="31"/>
    <n v="100"/>
    <n v="4492.83"/>
    <x v="3"/>
    <m/>
    <s v="Rovelli Gifts"/>
    <s v="Shipped"/>
    <s v="Bergamo"/>
    <x v="1"/>
    <x v="12"/>
    <x v="1"/>
  </r>
  <r>
    <x v="103"/>
    <n v="10182"/>
    <n v="7"/>
    <x v="28"/>
    <n v="20"/>
    <n v="100"/>
    <n v="2212"/>
    <x v="3"/>
    <m/>
    <s v="Mini Gifts Distributors Ltd."/>
    <s v="Shipped"/>
    <s v="San Rafael"/>
    <x v="2"/>
    <x v="0"/>
    <x v="0"/>
  </r>
  <r>
    <x v="170"/>
    <n v="10193"/>
    <n v="11"/>
    <x v="28"/>
    <n v="44"/>
    <n v="100"/>
    <n v="4642.88"/>
    <x v="3"/>
    <m/>
    <s v="Australian Collectables, Ltd"/>
    <s v="Shipped"/>
    <s v="Glen Waverly"/>
    <x v="3"/>
    <x v="3"/>
    <x v="2"/>
  </r>
  <r>
    <x v="105"/>
    <n v="10204"/>
    <n v="1"/>
    <x v="28"/>
    <n v="26"/>
    <n v="100"/>
    <n v="3206.32"/>
    <x v="3"/>
    <m/>
    <s v="Muscle Machine Inc"/>
    <s v="Shipped"/>
    <s v="NYC"/>
    <x v="0"/>
    <x v="0"/>
    <x v="0"/>
  </r>
  <r>
    <x v="200"/>
    <n v="10214"/>
    <n v="4"/>
    <x v="28"/>
    <n v="27"/>
    <n v="100"/>
    <n v="3604.23"/>
    <x v="3"/>
    <m/>
    <s v="Corrida Auto Replicas, Ltd"/>
    <s v="Shipped"/>
    <s v="Madrid"/>
    <x v="1"/>
    <x v="7"/>
    <x v="1"/>
  </r>
  <r>
    <x v="172"/>
    <n v="10227"/>
    <n v="7"/>
    <x v="28"/>
    <n v="46"/>
    <n v="100"/>
    <n v="7017.76"/>
    <x v="3"/>
    <m/>
    <s v="Saveley &amp; Henriot, Co."/>
    <s v="Shipped"/>
    <s v="Lyon"/>
    <x v="1"/>
    <x v="1"/>
    <x v="1"/>
  </r>
  <r>
    <x v="207"/>
    <n v="10243"/>
    <n v="2"/>
    <x v="28"/>
    <n v="47"/>
    <n v="100"/>
    <n v="6154.18"/>
    <x v="3"/>
    <m/>
    <s v="Diecast Collectables"/>
    <s v="Shipped"/>
    <s v="Boston"/>
    <x v="6"/>
    <x v="0"/>
    <x v="0"/>
  </r>
  <r>
    <x v="41"/>
    <n v="10280"/>
    <n v="13"/>
    <x v="28"/>
    <n v="37"/>
    <n v="100"/>
    <n v="4750.8"/>
    <x v="3"/>
    <m/>
    <s v="Amica Models &amp; Co."/>
    <s v="Shipped"/>
    <s v="Torino"/>
    <x v="1"/>
    <x v="12"/>
    <x v="1"/>
  </r>
  <r>
    <x v="182"/>
    <n v="10288"/>
    <n v="2"/>
    <x v="28"/>
    <n v="31"/>
    <n v="100"/>
    <n v="3822.92"/>
    <x v="3"/>
    <m/>
    <s v="Handji Gifts&amp; Co"/>
    <s v="Shipped"/>
    <s v="Singapore"/>
    <x v="1"/>
    <x v="9"/>
    <x v="2"/>
  </r>
  <r>
    <x v="43"/>
    <n v="10304"/>
    <n v="17"/>
    <x v="28"/>
    <n v="24"/>
    <n v="100"/>
    <n v="2440.8000000000002"/>
    <x v="3"/>
    <m/>
    <s v="Auto Assoc. &amp; Cie."/>
    <s v="Shipped"/>
    <s v="Versailles"/>
    <x v="1"/>
    <x v="1"/>
    <x v="1"/>
  </r>
  <r>
    <x v="44"/>
    <n v="10312"/>
    <n v="14"/>
    <x v="28"/>
    <n v="31"/>
    <n v="100"/>
    <n v="4729.3599999999997"/>
    <x v="3"/>
    <m/>
    <s v="Mini Gifts Distributors Ltd."/>
    <s v="Shipped"/>
    <s v="San Rafael"/>
    <x v="2"/>
    <x v="0"/>
    <x v="0"/>
  </r>
  <r>
    <x v="45"/>
    <n v="10322"/>
    <n v="6"/>
    <x v="28"/>
    <n v="50"/>
    <n v="100"/>
    <n v="12536.5"/>
    <x v="3"/>
    <m/>
    <s v="Online Diecast Creations Co."/>
    <s v="Shipped"/>
    <s v="Nashua"/>
    <x v="12"/>
    <x v="0"/>
    <x v="0"/>
  </r>
  <r>
    <x v="159"/>
    <n v="10332"/>
    <n v="8"/>
    <x v="28"/>
    <n v="35"/>
    <n v="64.69"/>
    <n v="2264.15"/>
    <x v="3"/>
    <m/>
    <s v="AV Stores, Co."/>
    <s v="Shipped"/>
    <s v="Manchester"/>
    <x v="1"/>
    <x v="6"/>
    <x v="1"/>
  </r>
  <r>
    <x v="201"/>
    <n v="10344"/>
    <n v="3"/>
    <x v="28"/>
    <n v="30"/>
    <n v="100"/>
    <n v="3928.2"/>
    <x v="3"/>
    <m/>
    <s v="Marseille Mini Autos"/>
    <s v="Shipped"/>
    <s v="Marseille"/>
    <x v="1"/>
    <x v="1"/>
    <x v="1"/>
  </r>
  <r>
    <x v="160"/>
    <n v="10356"/>
    <n v="3"/>
    <x v="28"/>
    <n v="29"/>
    <n v="100"/>
    <n v="3630.22"/>
    <x v="3"/>
    <m/>
    <s v="Lyon Souveniers"/>
    <s v="Shipped"/>
    <s v="Paris"/>
    <x v="1"/>
    <x v="1"/>
    <x v="1"/>
  </r>
  <r>
    <x v="183"/>
    <n v="10367"/>
    <n v="5"/>
    <x v="28"/>
    <n v="27"/>
    <n v="100"/>
    <n v="4196.07"/>
    <x v="3"/>
    <m/>
    <s v="Toys4GrownUps.com"/>
    <s v="Resolved"/>
    <s v="Pasadena"/>
    <x v="2"/>
    <x v="0"/>
    <x v="0"/>
  </r>
  <r>
    <x v="176"/>
    <n v="10380"/>
    <n v="10"/>
    <x v="28"/>
    <n v="40"/>
    <n v="100"/>
    <n v="4931.6000000000004"/>
    <x v="3"/>
    <m/>
    <s v="Euro Shopping Channel"/>
    <s v="Shipped"/>
    <s v="Madrid"/>
    <x v="1"/>
    <x v="7"/>
    <x v="1"/>
  </r>
  <r>
    <x v="162"/>
    <n v="10390"/>
    <n v="16"/>
    <x v="28"/>
    <n v="31"/>
    <n v="98.99"/>
    <n v="3068.69"/>
    <x v="3"/>
    <m/>
    <s v="Mini Gifts Distributors Ltd."/>
    <s v="Shipped"/>
    <s v="San Rafael"/>
    <x v="2"/>
    <x v="0"/>
    <x v="0"/>
  </r>
  <r>
    <x v="208"/>
    <n v="10409"/>
    <n v="2"/>
    <x v="28"/>
    <n v="6"/>
    <n v="100"/>
    <n v="785.64"/>
    <x v="3"/>
    <m/>
    <s v="Handji Gifts&amp; Co"/>
    <s v="Shipped"/>
    <s v="Singapore"/>
    <x v="1"/>
    <x v="9"/>
    <x v="2"/>
  </r>
  <r>
    <x v="202"/>
    <n v="10420"/>
    <n v="2"/>
    <x v="28"/>
    <n v="45"/>
    <n v="100"/>
    <n v="4977"/>
    <x v="3"/>
    <m/>
    <s v="Souveniers And Things Co."/>
    <s v="In Process"/>
    <s v="Chatswood"/>
    <x v="8"/>
    <x v="3"/>
    <x v="2"/>
  </r>
  <r>
    <x v="26"/>
    <n v="10103"/>
    <n v="2"/>
    <x v="29"/>
    <n v="22"/>
    <n v="54.09"/>
    <n v="1189.98"/>
    <x v="2"/>
    <m/>
    <s v="Baane Mini Imports"/>
    <s v="Shipped"/>
    <s v="Stavern"/>
    <x v="1"/>
    <x v="2"/>
    <x v="1"/>
  </r>
  <r>
    <x v="89"/>
    <n v="10114"/>
    <n v="6"/>
    <x v="29"/>
    <n v="45"/>
    <n v="68.67"/>
    <n v="3090.15"/>
    <x v="2"/>
    <m/>
    <s v="La Corne Dabondance, Co."/>
    <s v="Shipped"/>
    <s v="Paris"/>
    <x v="1"/>
    <x v="1"/>
    <x v="1"/>
  </r>
  <r>
    <x v="28"/>
    <n v="10126"/>
    <n v="2"/>
    <x v="29"/>
    <n v="43"/>
    <n v="65.02"/>
    <n v="2795.86"/>
    <x v="2"/>
    <m/>
    <s v="Corrida Auto Replicas, Ltd"/>
    <s v="Shipped"/>
    <s v="Madrid"/>
    <x v="1"/>
    <x v="7"/>
    <x v="1"/>
  </r>
  <r>
    <x v="29"/>
    <n v="10140"/>
    <n v="2"/>
    <x v="29"/>
    <n v="46"/>
    <n v="61.99"/>
    <n v="2851.54"/>
    <x v="2"/>
    <m/>
    <s v="Technics Stores Inc."/>
    <s v="Shipped"/>
    <s v="Burlingame"/>
    <x v="2"/>
    <x v="0"/>
    <x v="0"/>
  </r>
  <r>
    <x v="145"/>
    <n v="10151"/>
    <n v="9"/>
    <x v="29"/>
    <n v="39"/>
    <n v="69.28"/>
    <n v="2701.92"/>
    <x v="2"/>
    <m/>
    <s v="Oulu Toy Supplies, Inc."/>
    <s v="Shipped"/>
    <s v="Oulu"/>
    <x v="1"/>
    <x v="4"/>
    <x v="1"/>
  </r>
  <r>
    <x v="121"/>
    <n v="10165"/>
    <n v="18"/>
    <x v="29"/>
    <n v="31"/>
    <n v="71.099999999999994"/>
    <n v="2204.1"/>
    <x v="2"/>
    <m/>
    <s v="Dragon Souveniers, Ltd."/>
    <s v="Shipped"/>
    <s v="Singapore"/>
    <x v="1"/>
    <x v="9"/>
    <x v="3"/>
  </r>
  <r>
    <x v="32"/>
    <n v="10175"/>
    <n v="7"/>
    <x v="29"/>
    <n v="41"/>
    <n v="69.28"/>
    <n v="2840.48"/>
    <x v="2"/>
    <m/>
    <s v="Stylish Desk Decors, Co."/>
    <s v="Shipped"/>
    <s v="London"/>
    <x v="1"/>
    <x v="6"/>
    <x v="1"/>
  </r>
  <r>
    <x v="69"/>
    <n v="10184"/>
    <n v="12"/>
    <x v="29"/>
    <n v="44"/>
    <n v="60.16"/>
    <n v="2647.04"/>
    <x v="2"/>
    <m/>
    <s v="Iberia Gift Imports, Corp."/>
    <s v="Shipped"/>
    <s v="Sevilla"/>
    <x v="1"/>
    <x v="7"/>
    <x v="1"/>
  </r>
  <r>
    <x v="34"/>
    <n v="10194"/>
    <n v="2"/>
    <x v="29"/>
    <n v="45"/>
    <n v="70.489999999999995"/>
    <n v="3172.05"/>
    <x v="2"/>
    <m/>
    <s v="Saveley &amp; Henriot, Co."/>
    <s v="Shipped"/>
    <s v="Lyon"/>
    <x v="1"/>
    <x v="1"/>
    <x v="1"/>
  </r>
  <r>
    <x v="91"/>
    <n v="10207"/>
    <n v="13"/>
    <x v="29"/>
    <n v="37"/>
    <n v="69.89"/>
    <n v="2585.9299999999998"/>
    <x v="2"/>
    <m/>
    <s v="Diecast Collectables"/>
    <s v="Shipped"/>
    <s v="Boston"/>
    <x v="6"/>
    <x v="0"/>
    <x v="0"/>
  </r>
  <r>
    <x v="92"/>
    <n v="10217"/>
    <n v="2"/>
    <x v="29"/>
    <n v="35"/>
    <n v="61.38"/>
    <n v="2148.3000000000002"/>
    <x v="2"/>
    <m/>
    <s v="Handji Gifts&amp; Co"/>
    <s v="Shipped"/>
    <s v="Singapore"/>
    <x v="1"/>
    <x v="9"/>
    <x v="2"/>
  </r>
  <r>
    <x v="93"/>
    <n v="10229"/>
    <n v="7"/>
    <x v="29"/>
    <n v="28"/>
    <n v="59.55"/>
    <n v="1667.4"/>
    <x v="2"/>
    <m/>
    <s v="Mini Gifts Distributors Ltd."/>
    <s v="Shipped"/>
    <s v="San Rafael"/>
    <x v="2"/>
    <x v="0"/>
    <x v="0"/>
  </r>
  <r>
    <x v="125"/>
    <n v="10246"/>
    <n v="11"/>
    <x v="29"/>
    <n v="30"/>
    <n v="61.99"/>
    <n v="1859.7"/>
    <x v="2"/>
    <m/>
    <s v="Euro Shopping Channel"/>
    <s v="Shipped"/>
    <s v="Madrid"/>
    <x v="1"/>
    <x v="7"/>
    <x v="1"/>
  </r>
  <r>
    <x v="39"/>
    <n v="10259"/>
    <n v="10"/>
    <x v="29"/>
    <n v="30"/>
    <n v="49.22"/>
    <n v="1476.6"/>
    <x v="2"/>
    <m/>
    <s v="Handji Gifts&amp; Co"/>
    <s v="Shipped"/>
    <s v="Singapore"/>
    <x v="1"/>
    <x v="9"/>
    <x v="2"/>
  </r>
  <r>
    <x v="126"/>
    <n v="10271"/>
    <n v="11"/>
    <x v="29"/>
    <n v="25"/>
    <n v="69.28"/>
    <n v="1732"/>
    <x v="2"/>
    <m/>
    <s v="Mini Gifts Distributors Ltd."/>
    <s v="Shipped"/>
    <s v="San Rafael"/>
    <x v="2"/>
    <x v="0"/>
    <x v="0"/>
  </r>
  <r>
    <x v="94"/>
    <n v="10281"/>
    <n v="7"/>
    <x v="29"/>
    <n v="29"/>
    <n v="57.73"/>
    <n v="1674.17"/>
    <x v="2"/>
    <m/>
    <s v="Diecast Classics Inc."/>
    <s v="Shipped"/>
    <s v="Allentown"/>
    <x v="7"/>
    <x v="0"/>
    <x v="0"/>
  </r>
  <r>
    <x v="42"/>
    <n v="10291"/>
    <n v="2"/>
    <x v="29"/>
    <n v="26"/>
    <n v="57.73"/>
    <n v="1500.98"/>
    <x v="2"/>
    <m/>
    <s v="Scandinavian Gift Ideas"/>
    <s v="Shipped"/>
    <s v="Boras"/>
    <x v="1"/>
    <x v="8"/>
    <x v="1"/>
  </r>
  <r>
    <x v="95"/>
    <n v="10305"/>
    <n v="11"/>
    <x v="29"/>
    <n v="41"/>
    <n v="53.48"/>
    <n v="2192.6799999999998"/>
    <x v="2"/>
    <m/>
    <s v="Martas Replicas Co."/>
    <s v="Shipped"/>
    <s v="Cambridge"/>
    <x v="6"/>
    <x v="0"/>
    <x v="0"/>
  </r>
  <r>
    <x v="96"/>
    <n v="10313"/>
    <n v="5"/>
    <x v="29"/>
    <n v="34"/>
    <n v="52.87"/>
    <n v="1797.58"/>
    <x v="2"/>
    <m/>
    <s v="Canadian Gift Exchange Network"/>
    <s v="Shipped"/>
    <s v="Vancouver"/>
    <x v="10"/>
    <x v="10"/>
    <x v="0"/>
  </r>
  <r>
    <x v="45"/>
    <n v="10322"/>
    <n v="11"/>
    <x v="29"/>
    <n v="35"/>
    <n v="61.21"/>
    <n v="2142.35"/>
    <x v="2"/>
    <m/>
    <s v="Online Diecast Creations Co."/>
    <s v="Shipped"/>
    <s v="Nashua"/>
    <x v="12"/>
    <x v="0"/>
    <x v="0"/>
  </r>
  <r>
    <x v="97"/>
    <n v="10334"/>
    <n v="1"/>
    <x v="29"/>
    <n v="34"/>
    <n v="61.38"/>
    <n v="2086.92"/>
    <x v="2"/>
    <m/>
    <s v="Volvo Model Replicas, Co"/>
    <s v="On Hold"/>
    <s v="Lule"/>
    <x v="1"/>
    <x v="8"/>
    <x v="1"/>
  </r>
  <r>
    <x v="47"/>
    <n v="10347"/>
    <n v="8"/>
    <x v="29"/>
    <n v="50"/>
    <n v="100"/>
    <n v="6834.5"/>
    <x v="2"/>
    <m/>
    <s v="Australian Collectors, Co."/>
    <s v="Shipped"/>
    <s v="Melbourne"/>
    <x v="3"/>
    <x v="3"/>
    <x v="2"/>
  </r>
  <r>
    <x v="48"/>
    <n v="10357"/>
    <n v="7"/>
    <x v="29"/>
    <n v="41"/>
    <n v="61.99"/>
    <n v="2541.59"/>
    <x v="2"/>
    <m/>
    <s v="Mini Gifts Distributors Ltd."/>
    <s v="Shipped"/>
    <s v="San Rafael"/>
    <x v="2"/>
    <x v="0"/>
    <x v="0"/>
  </r>
  <r>
    <x v="49"/>
    <n v="10370"/>
    <n v="7"/>
    <x v="29"/>
    <n v="22"/>
    <n v="96.86"/>
    <n v="2130.92"/>
    <x v="2"/>
    <m/>
    <s v="Annas Decorations, Ltd"/>
    <s v="Shipped"/>
    <s v="North Sydney"/>
    <x v="8"/>
    <x v="3"/>
    <x v="2"/>
  </r>
  <r>
    <x v="50"/>
    <n v="10381"/>
    <n v="7"/>
    <x v="29"/>
    <n v="35"/>
    <n v="48.62"/>
    <n v="1701.7"/>
    <x v="2"/>
    <m/>
    <s v="Corporate Gift Ideas Co."/>
    <s v="Shipped"/>
    <s v="San Francisco"/>
    <x v="2"/>
    <x v="0"/>
    <x v="0"/>
  </r>
  <r>
    <x v="51"/>
    <n v="10391"/>
    <n v="5"/>
    <x v="29"/>
    <n v="44"/>
    <n v="38.5"/>
    <n v="1694"/>
    <x v="2"/>
    <m/>
    <s v="Annas Decorations, Ltd"/>
    <s v="Shipped"/>
    <s v="North Sydney"/>
    <x v="8"/>
    <x v="3"/>
    <x v="2"/>
  </r>
  <r>
    <x v="147"/>
    <n v="10412"/>
    <n v="11"/>
    <x v="29"/>
    <n v="47"/>
    <n v="61.99"/>
    <n v="2913.53"/>
    <x v="2"/>
    <m/>
    <s v="Euro Shopping Channel"/>
    <s v="Shipped"/>
    <s v="Madrid"/>
    <x v="1"/>
    <x v="7"/>
    <x v="1"/>
  </r>
  <r>
    <x v="53"/>
    <n v="10425"/>
    <n v="10"/>
    <x v="29"/>
    <n v="19"/>
    <n v="49.22"/>
    <n v="935.18"/>
    <x v="2"/>
    <m/>
    <s v="La Rochelle Gifts"/>
    <s v="In Process"/>
    <s v="Nantes"/>
    <x v="1"/>
    <x v="1"/>
    <x v="1"/>
  </r>
  <r>
    <x v="186"/>
    <n v="10106"/>
    <n v="2"/>
    <x v="30"/>
    <n v="34"/>
    <n v="90.39"/>
    <n v="3073.26"/>
    <x v="4"/>
    <m/>
    <s v="Rovelli Gifts"/>
    <s v="Shipped"/>
    <s v="Bergamo"/>
    <x v="1"/>
    <x v="12"/>
    <x v="1"/>
  </r>
  <r>
    <x v="54"/>
    <n v="10120"/>
    <n v="8"/>
    <x v="30"/>
    <n v="29"/>
    <n v="71.81"/>
    <n v="2082.4899999999998"/>
    <x v="4"/>
    <m/>
    <s v="Australian Collectors, Co."/>
    <s v="Shipped"/>
    <s v="Melbourne"/>
    <x v="3"/>
    <x v="3"/>
    <x v="2"/>
  </r>
  <r>
    <x v="209"/>
    <n v="10133"/>
    <n v="3"/>
    <x v="30"/>
    <n v="49"/>
    <n v="69.27"/>
    <n v="3394.23"/>
    <x v="4"/>
    <m/>
    <s v="Euro Shopping Channel"/>
    <s v="Shipped"/>
    <s v="Madrid"/>
    <x v="1"/>
    <x v="7"/>
    <x v="1"/>
  </r>
  <r>
    <x v="3"/>
    <n v="10145"/>
    <n v="14"/>
    <x v="30"/>
    <n v="30"/>
    <n v="85.32"/>
    <n v="2559.6"/>
    <x v="4"/>
    <m/>
    <s v="Toys4GrownUps.com"/>
    <s v="Shipped"/>
    <s v="Pasadena"/>
    <x v="2"/>
    <x v="0"/>
    <x v="0"/>
  </r>
  <r>
    <x v="5"/>
    <n v="10168"/>
    <n v="9"/>
    <x v="30"/>
    <n v="21"/>
    <n v="70.959999999999994"/>
    <n v="1490.16"/>
    <x v="4"/>
    <m/>
    <s v="Technics Stores Inc."/>
    <s v="Shipped"/>
    <s v="Burlingame"/>
    <x v="2"/>
    <x v="0"/>
    <x v="0"/>
  </r>
  <r>
    <x v="55"/>
    <n v="10210"/>
    <n v="7"/>
    <x v="30"/>
    <n v="50"/>
    <n v="76.88"/>
    <n v="3844"/>
    <x v="4"/>
    <m/>
    <s v="Osaka Souveniers Co."/>
    <s v="Shipped"/>
    <s v="Osaka"/>
    <x v="14"/>
    <x v="11"/>
    <x v="3"/>
  </r>
  <r>
    <x v="10"/>
    <n v="10223"/>
    <n v="9"/>
    <x v="30"/>
    <n v="47"/>
    <n v="100"/>
    <n v="4724.91"/>
    <x v="4"/>
    <m/>
    <s v="Australian Collectors, Co."/>
    <s v="Shipped"/>
    <s v="Melbourne"/>
    <x v="3"/>
    <x v="3"/>
    <x v="2"/>
  </r>
  <r>
    <x v="210"/>
    <n v="10235"/>
    <n v="3"/>
    <x v="30"/>
    <n v="24"/>
    <n v="76.03"/>
    <n v="1824.72"/>
    <x v="4"/>
    <m/>
    <s v="Royal Canadian Collectables, Ltd."/>
    <s v="Shipped"/>
    <s v="Tsawassen"/>
    <x v="10"/>
    <x v="10"/>
    <x v="0"/>
  </r>
  <r>
    <x v="189"/>
    <n v="10250"/>
    <n v="4"/>
    <x v="30"/>
    <n v="27"/>
    <n v="98.84"/>
    <n v="2668.68"/>
    <x v="4"/>
    <m/>
    <s v="The Sharp Gifts Warehouse"/>
    <s v="Shipped"/>
    <s v="San Jose"/>
    <x v="2"/>
    <x v="0"/>
    <x v="0"/>
  </r>
  <r>
    <x v="13"/>
    <n v="10263"/>
    <n v="10"/>
    <x v="30"/>
    <n v="33"/>
    <n v="86.17"/>
    <n v="2843.61"/>
    <x v="4"/>
    <m/>
    <s v="Gift Depot Inc."/>
    <s v="Shipped"/>
    <s v="Bridgewater"/>
    <x v="5"/>
    <x v="0"/>
    <x v="0"/>
  </r>
  <r>
    <x v="14"/>
    <n v="10275"/>
    <n v="9"/>
    <x v="30"/>
    <n v="35"/>
    <n v="90.39"/>
    <n v="3163.65"/>
    <x v="4"/>
    <m/>
    <s v="La Rochelle Gifts"/>
    <s v="Shipped"/>
    <s v="Nantes"/>
    <x v="1"/>
    <x v="1"/>
    <x v="1"/>
  </r>
  <r>
    <x v="191"/>
    <n v="10284"/>
    <n v="1"/>
    <x v="30"/>
    <n v="31"/>
    <n v="71.81"/>
    <n v="2226.11"/>
    <x v="4"/>
    <m/>
    <s v="Norway Gifts By Mail, Co."/>
    <s v="Shipped"/>
    <s v="Oslo"/>
    <x v="1"/>
    <x v="2"/>
    <x v="1"/>
  </r>
  <r>
    <x v="211"/>
    <n v="10297"/>
    <n v="4"/>
    <x v="30"/>
    <n v="25"/>
    <n v="82.79"/>
    <n v="2069.75"/>
    <x v="4"/>
    <m/>
    <s v="Clover Collections, Co."/>
    <s v="Shipped"/>
    <s v="Dublin"/>
    <x v="1"/>
    <x v="18"/>
    <x v="1"/>
  </r>
  <r>
    <x v="17"/>
    <n v="10308"/>
    <n v="7"/>
    <x v="30"/>
    <n v="27"/>
    <n v="82.79"/>
    <n v="2235.33"/>
    <x v="4"/>
    <m/>
    <s v="Mini Classics"/>
    <s v="Shipped"/>
    <s v="White Plains"/>
    <x v="0"/>
    <x v="0"/>
    <x v="0"/>
  </r>
  <r>
    <x v="18"/>
    <n v="10318"/>
    <n v="9"/>
    <x v="30"/>
    <n v="31"/>
    <n v="100"/>
    <n v="3116.43"/>
    <x v="4"/>
    <m/>
    <s v="Diecast Classics Inc."/>
    <s v="Shipped"/>
    <s v="Allentown"/>
    <x v="7"/>
    <x v="0"/>
    <x v="0"/>
  </r>
  <r>
    <x v="193"/>
    <n v="10327"/>
    <n v="8"/>
    <x v="30"/>
    <n v="45"/>
    <n v="100"/>
    <n v="4781.7"/>
    <x v="4"/>
    <m/>
    <s v="Danish Wholesale Imports"/>
    <s v="Resolved"/>
    <s v="Kobenhavn"/>
    <x v="1"/>
    <x v="13"/>
    <x v="1"/>
  </r>
  <r>
    <x v="58"/>
    <n v="10339"/>
    <n v="2"/>
    <x v="30"/>
    <n v="27"/>
    <n v="100"/>
    <n v="2810.7"/>
    <x v="4"/>
    <m/>
    <s v="Tokyo Collectables, Ltd"/>
    <s v="Shipped"/>
    <s v="Minato-ku"/>
    <x v="11"/>
    <x v="11"/>
    <x v="3"/>
  </r>
  <r>
    <x v="212"/>
    <n v="10353"/>
    <n v="1"/>
    <x v="30"/>
    <n v="27"/>
    <n v="100"/>
    <n v="3515.67"/>
    <x v="4"/>
    <m/>
    <s v="Gift Ideas Corp."/>
    <s v="Shipped"/>
    <s v="Glendale"/>
    <x v="5"/>
    <x v="0"/>
    <x v="0"/>
  </r>
  <r>
    <x v="59"/>
    <n v="10374"/>
    <n v="2"/>
    <x v="30"/>
    <n v="42"/>
    <n v="69.27"/>
    <n v="2909.34"/>
    <x v="4"/>
    <m/>
    <s v="Australian Gift Network, Co"/>
    <s v="Shipped"/>
    <s v="South Brisbane"/>
    <x v="9"/>
    <x v="3"/>
    <x v="2"/>
  </r>
  <r>
    <x v="196"/>
    <n v="10386"/>
    <n v="18"/>
    <x v="30"/>
    <n v="21"/>
    <n v="74.77"/>
    <n v="1570.17"/>
    <x v="4"/>
    <m/>
    <s v="Euro Shopping Channel"/>
    <s v="Resolved"/>
    <s v="Madrid"/>
    <x v="1"/>
    <x v="7"/>
    <x v="1"/>
  </r>
  <r>
    <x v="197"/>
    <n v="10398"/>
    <n v="15"/>
    <x v="30"/>
    <n v="34"/>
    <n v="76.88"/>
    <n v="2613.92"/>
    <x v="4"/>
    <m/>
    <s v="Reims Collectables"/>
    <s v="Shipped"/>
    <s v="Reims"/>
    <x v="1"/>
    <x v="1"/>
    <x v="1"/>
  </r>
  <r>
    <x v="213"/>
    <n v="10401"/>
    <n v="3"/>
    <x v="30"/>
    <n v="42"/>
    <n v="76.03"/>
    <n v="3193.26"/>
    <x v="4"/>
    <m/>
    <s v="Tekni Collectables Inc."/>
    <s v="On Hold"/>
    <s v="Newark"/>
    <x v="4"/>
    <x v="0"/>
    <x v="0"/>
  </r>
  <r>
    <x v="198"/>
    <n v="10416"/>
    <n v="4"/>
    <x v="30"/>
    <n v="15"/>
    <n v="98.84"/>
    <n v="1482.6"/>
    <x v="4"/>
    <m/>
    <s v="Lordine Souveniers"/>
    <s v="Shipped"/>
    <s v="Reggio Emilia"/>
    <x v="1"/>
    <x v="12"/>
    <x v="1"/>
  </r>
  <r>
    <x v="0"/>
    <n v="10107"/>
    <n v="6"/>
    <x v="31"/>
    <n v="29"/>
    <n v="70.87"/>
    <n v="2055.23"/>
    <x v="0"/>
    <m/>
    <s v="Land of Toys Inc."/>
    <s v="Shipped"/>
    <s v="NYC"/>
    <x v="0"/>
    <x v="0"/>
    <x v="0"/>
  </r>
  <r>
    <x v="54"/>
    <n v="10120"/>
    <n v="4"/>
    <x v="31"/>
    <n v="46"/>
    <n v="58.15"/>
    <n v="2674.9"/>
    <x v="0"/>
    <m/>
    <s v="Australian Collectors, Co."/>
    <s v="Shipped"/>
    <s v="Melbourne"/>
    <x v="3"/>
    <x v="3"/>
    <x v="2"/>
  </r>
  <r>
    <x v="2"/>
    <n v="10134"/>
    <n v="6"/>
    <x v="31"/>
    <n v="30"/>
    <n v="61.78"/>
    <n v="1853.4"/>
    <x v="0"/>
    <m/>
    <s v="Lyon Souveniers"/>
    <s v="Shipped"/>
    <s v="Paris"/>
    <x v="1"/>
    <x v="1"/>
    <x v="1"/>
  </r>
  <r>
    <x v="3"/>
    <n v="10145"/>
    <n v="10"/>
    <x v="31"/>
    <n v="30"/>
    <n v="49.67"/>
    <n v="1490.1"/>
    <x v="0"/>
    <m/>
    <s v="Toys4GrownUps.com"/>
    <s v="Shipped"/>
    <s v="Pasadena"/>
    <x v="2"/>
    <x v="0"/>
    <x v="0"/>
  </r>
  <r>
    <x v="4"/>
    <n v="10159"/>
    <n v="18"/>
    <x v="31"/>
    <n v="42"/>
    <n v="51.48"/>
    <n v="2162.16"/>
    <x v="0"/>
    <m/>
    <s v="Corporate Gift Ideas Co."/>
    <s v="Shipped"/>
    <s v="San Francisco"/>
    <x v="2"/>
    <x v="0"/>
    <x v="0"/>
  </r>
  <r>
    <x v="5"/>
    <n v="10168"/>
    <n v="5"/>
    <x v="31"/>
    <n v="46"/>
    <n v="61.18"/>
    <n v="2814.28"/>
    <x v="0"/>
    <m/>
    <s v="Technics Stores Inc."/>
    <s v="Shipped"/>
    <s v="Burlingame"/>
    <x v="2"/>
    <x v="0"/>
    <x v="0"/>
  </r>
  <r>
    <x v="6"/>
    <n v="10180"/>
    <n v="13"/>
    <x v="31"/>
    <n v="25"/>
    <n v="64.2"/>
    <n v="1605"/>
    <x v="0"/>
    <m/>
    <s v="Daedalus Designs Imports"/>
    <s v="Shipped"/>
    <s v="Lille"/>
    <x v="1"/>
    <x v="1"/>
    <x v="1"/>
  </r>
  <r>
    <x v="7"/>
    <n v="10188"/>
    <n v="5"/>
    <x v="31"/>
    <n v="32"/>
    <n v="65.42"/>
    <n v="2093.44"/>
    <x v="0"/>
    <m/>
    <s v="Herkku Gifts"/>
    <s v="Shipped"/>
    <s v="Bergen"/>
    <x v="1"/>
    <x v="2"/>
    <x v="1"/>
  </r>
  <r>
    <x v="8"/>
    <n v="10201"/>
    <n v="6"/>
    <x v="31"/>
    <n v="30"/>
    <n v="64.81"/>
    <n v="1944.3"/>
    <x v="0"/>
    <m/>
    <s v="Mini Wheels Co."/>
    <s v="Shipped"/>
    <s v="San Francisco"/>
    <x v="2"/>
    <x v="0"/>
    <x v="0"/>
  </r>
  <r>
    <x v="55"/>
    <n v="10210"/>
    <n v="3"/>
    <x v="31"/>
    <n v="40"/>
    <n v="49.67"/>
    <n v="1986.8"/>
    <x v="0"/>
    <m/>
    <s v="Osaka Souveniers Co."/>
    <s v="Shipped"/>
    <s v="Osaka"/>
    <x v="14"/>
    <x v="11"/>
    <x v="3"/>
  </r>
  <r>
    <x v="10"/>
    <n v="10223"/>
    <n v="5"/>
    <x v="31"/>
    <n v="28"/>
    <n v="60.57"/>
    <n v="1695.96"/>
    <x v="0"/>
    <m/>
    <s v="Australian Collectors, Co."/>
    <s v="Shipped"/>
    <s v="Melbourne"/>
    <x v="3"/>
    <x v="3"/>
    <x v="2"/>
  </r>
  <r>
    <x v="56"/>
    <n v="10236"/>
    <n v="2"/>
    <x v="31"/>
    <n v="23"/>
    <n v="55.72"/>
    <n v="1281.56"/>
    <x v="0"/>
    <m/>
    <s v="Motor Mint Distributors Inc."/>
    <s v="Shipped"/>
    <s v="Philadelphia"/>
    <x v="7"/>
    <x v="0"/>
    <x v="0"/>
  </r>
  <r>
    <x v="12"/>
    <n v="10251"/>
    <n v="6"/>
    <x v="31"/>
    <n v="29"/>
    <n v="61.18"/>
    <n v="1774.22"/>
    <x v="0"/>
    <m/>
    <s v="Tekni Collectables Inc."/>
    <s v="Shipped"/>
    <s v="Newark"/>
    <x v="4"/>
    <x v="0"/>
    <x v="0"/>
  </r>
  <r>
    <x v="13"/>
    <n v="10263"/>
    <n v="6"/>
    <x v="31"/>
    <n v="34"/>
    <n v="58.75"/>
    <n v="1997.5"/>
    <x v="0"/>
    <m/>
    <s v="Gift Depot Inc."/>
    <s v="Shipped"/>
    <s v="Bridgewater"/>
    <x v="5"/>
    <x v="0"/>
    <x v="0"/>
  </r>
  <r>
    <x v="14"/>
    <n v="10275"/>
    <n v="5"/>
    <x v="31"/>
    <n v="37"/>
    <n v="63.6"/>
    <n v="2353.1999999999998"/>
    <x v="0"/>
    <m/>
    <s v="La Rochelle Gifts"/>
    <s v="Shipped"/>
    <s v="Nantes"/>
    <x v="1"/>
    <x v="1"/>
    <x v="1"/>
  </r>
  <r>
    <x v="15"/>
    <n v="10285"/>
    <n v="10"/>
    <x v="31"/>
    <n v="20"/>
    <n v="49.06"/>
    <n v="981.2"/>
    <x v="0"/>
    <m/>
    <s v="Martas Replicas Co."/>
    <s v="Shipped"/>
    <s v="Cambridge"/>
    <x v="6"/>
    <x v="0"/>
    <x v="0"/>
  </r>
  <r>
    <x v="57"/>
    <n v="10298"/>
    <n v="2"/>
    <x v="31"/>
    <n v="32"/>
    <n v="48.46"/>
    <n v="1550.72"/>
    <x v="0"/>
    <m/>
    <s v="Atelier graphique"/>
    <s v="Shipped"/>
    <s v="Nantes"/>
    <x v="1"/>
    <x v="1"/>
    <x v="1"/>
  </r>
  <r>
    <x v="17"/>
    <n v="10308"/>
    <n v="3"/>
    <x v="31"/>
    <n v="34"/>
    <n v="52.09"/>
    <n v="1771.06"/>
    <x v="0"/>
    <m/>
    <s v="Mini Classics"/>
    <s v="Shipped"/>
    <s v="White Plains"/>
    <x v="0"/>
    <x v="0"/>
    <x v="0"/>
  </r>
  <r>
    <x v="18"/>
    <n v="10318"/>
    <n v="5"/>
    <x v="31"/>
    <n v="42"/>
    <n v="52.7"/>
    <n v="2213.4"/>
    <x v="0"/>
    <m/>
    <s v="Diecast Classics Inc."/>
    <s v="Shipped"/>
    <s v="Allentown"/>
    <x v="7"/>
    <x v="0"/>
    <x v="0"/>
  </r>
  <r>
    <x v="19"/>
    <n v="10329"/>
    <n v="12"/>
    <x v="31"/>
    <n v="38"/>
    <n v="100"/>
    <n v="5266.04"/>
    <x v="0"/>
    <m/>
    <s v="Land of Toys Inc."/>
    <s v="Shipped"/>
    <s v="NYC"/>
    <x v="0"/>
    <x v="0"/>
    <x v="0"/>
  </r>
  <r>
    <x v="58"/>
    <n v="10339"/>
    <n v="1"/>
    <x v="31"/>
    <n v="30"/>
    <n v="62.16"/>
    <n v="1864.8"/>
    <x v="0"/>
    <m/>
    <s v="Tokyo Collectables, Ltd"/>
    <s v="Shipped"/>
    <s v="Minato-ku"/>
    <x v="11"/>
    <x v="11"/>
    <x v="3"/>
  </r>
  <r>
    <x v="61"/>
    <n v="10362"/>
    <n v="3"/>
    <x v="31"/>
    <n v="23"/>
    <n v="49.67"/>
    <n v="1142.4100000000001"/>
    <x v="0"/>
    <m/>
    <s v="Technics Stores Inc."/>
    <s v="Shipped"/>
    <s v="Burlingame"/>
    <x v="2"/>
    <x v="0"/>
    <x v="0"/>
  </r>
  <r>
    <x v="59"/>
    <n v="10374"/>
    <n v="4"/>
    <x v="31"/>
    <n v="22"/>
    <n v="53.3"/>
    <n v="1172.5999999999999"/>
    <x v="0"/>
    <m/>
    <s v="Australian Gift Network, Co"/>
    <s v="Shipped"/>
    <s v="South Brisbane"/>
    <x v="9"/>
    <x v="3"/>
    <x v="2"/>
  </r>
  <r>
    <x v="23"/>
    <n v="10389"/>
    <n v="5"/>
    <x v="31"/>
    <n v="39"/>
    <n v="100"/>
    <n v="6981"/>
    <x v="0"/>
    <m/>
    <s v="Scandinavian Gift Ideas"/>
    <s v="Shipped"/>
    <s v="Boras"/>
    <x v="1"/>
    <x v="8"/>
    <x v="1"/>
  </r>
  <r>
    <x v="60"/>
    <n v="10402"/>
    <n v="2"/>
    <x v="31"/>
    <n v="55"/>
    <n v="55.72"/>
    <n v="3064.6"/>
    <x v="0"/>
    <m/>
    <s v="Auto Canal Petit"/>
    <s v="Shipped"/>
    <s v="Paris"/>
    <x v="1"/>
    <x v="1"/>
    <x v="1"/>
  </r>
  <r>
    <x v="25"/>
    <n v="10417"/>
    <n v="6"/>
    <x v="31"/>
    <n v="36"/>
    <n v="61.18"/>
    <n v="2202.48"/>
    <x v="0"/>
    <m/>
    <s v="Euro Shopping Channel"/>
    <s v="Disputed"/>
    <s v="Madrid"/>
    <x v="1"/>
    <x v="7"/>
    <x v="1"/>
  </r>
  <r>
    <x v="206"/>
    <n v="10101"/>
    <n v="1"/>
    <x v="32"/>
    <n v="26"/>
    <n v="100"/>
    <n v="3773.38"/>
    <x v="3"/>
    <m/>
    <s v="Blauer See Auto, Co."/>
    <s v="Shipped"/>
    <s v="Frankfurt"/>
    <x v="1"/>
    <x v="16"/>
    <x v="1"/>
  </r>
  <r>
    <x v="178"/>
    <n v="10110"/>
    <n v="1"/>
    <x v="32"/>
    <n v="31"/>
    <n v="100"/>
    <n v="5074.3900000000003"/>
    <x v="3"/>
    <m/>
    <s v="AV Stores, Co."/>
    <s v="Shipped"/>
    <s v="Manchester"/>
    <x v="1"/>
    <x v="6"/>
    <x v="1"/>
  </r>
  <r>
    <x v="166"/>
    <n v="10125"/>
    <n v="2"/>
    <x v="32"/>
    <n v="34"/>
    <n v="100"/>
    <n v="6483.46"/>
    <x v="3"/>
    <m/>
    <s v="Australian Collectors, Co."/>
    <s v="Shipped"/>
    <s v="Melbourne"/>
    <x v="3"/>
    <x v="3"/>
    <x v="2"/>
  </r>
  <r>
    <x v="167"/>
    <n v="10139"/>
    <n v="8"/>
    <x v="32"/>
    <n v="41"/>
    <n v="100"/>
    <n v="7956.46"/>
    <x v="3"/>
    <m/>
    <s v="Souveniers And Things Co."/>
    <s v="Shipped"/>
    <s v="Chatswood"/>
    <x v="8"/>
    <x v="3"/>
    <x v="2"/>
  </r>
  <r>
    <x v="168"/>
    <n v="10149"/>
    <n v="5"/>
    <x v="32"/>
    <n v="23"/>
    <n v="100"/>
    <n v="4230.62"/>
    <x v="3"/>
    <m/>
    <s v="Signal Collectibles Ltd."/>
    <s v="Shipped"/>
    <s v="Brisbane"/>
    <x v="2"/>
    <x v="0"/>
    <x v="0"/>
  </r>
  <r>
    <x v="169"/>
    <n v="10162"/>
    <n v="3"/>
    <x v="32"/>
    <n v="48"/>
    <n v="100"/>
    <n v="7209.12"/>
    <x v="3"/>
    <m/>
    <s v="Corporate Gift Ideas Co."/>
    <s v="Shipped"/>
    <s v="San Francisco"/>
    <x v="2"/>
    <x v="0"/>
    <x v="0"/>
  </r>
  <r>
    <x v="155"/>
    <n v="10173"/>
    <n v="7"/>
    <x v="32"/>
    <n v="22"/>
    <n v="100"/>
    <n v="3452.68"/>
    <x v="3"/>
    <m/>
    <s v="Rovelli Gifts"/>
    <s v="Shipped"/>
    <s v="Bergamo"/>
    <x v="1"/>
    <x v="12"/>
    <x v="1"/>
  </r>
  <r>
    <x v="103"/>
    <n v="10182"/>
    <n v="4"/>
    <x v="32"/>
    <n v="21"/>
    <n v="100"/>
    <n v="3047.73"/>
    <x v="3"/>
    <m/>
    <s v="Mini Gifts Distributors Ltd."/>
    <s v="Shipped"/>
    <s v="San Rafael"/>
    <x v="2"/>
    <x v="0"/>
    <x v="0"/>
  </r>
  <r>
    <x v="170"/>
    <n v="10193"/>
    <n v="8"/>
    <x v="32"/>
    <n v="22"/>
    <n v="100"/>
    <n v="3675.32"/>
    <x v="3"/>
    <m/>
    <s v="Australian Collectables, Ltd"/>
    <s v="Shipped"/>
    <s v="Glen Waverly"/>
    <x v="3"/>
    <x v="3"/>
    <x v="2"/>
  </r>
  <r>
    <x v="171"/>
    <n v="10205"/>
    <n v="3"/>
    <x v="32"/>
    <n v="40"/>
    <n v="100"/>
    <n v="7492.4"/>
    <x v="3"/>
    <m/>
    <s v="Euro Shopping Channel"/>
    <s v="Shipped"/>
    <s v="Madrid"/>
    <x v="1"/>
    <x v="7"/>
    <x v="1"/>
  </r>
  <r>
    <x v="200"/>
    <n v="10214"/>
    <n v="1"/>
    <x v="32"/>
    <n v="50"/>
    <n v="100"/>
    <n v="9534.5"/>
    <x v="3"/>
    <m/>
    <s v="Corrida Auto Replicas, Ltd"/>
    <s v="Shipped"/>
    <s v="Madrid"/>
    <x v="1"/>
    <x v="7"/>
    <x v="1"/>
  </r>
  <r>
    <x v="172"/>
    <n v="10227"/>
    <n v="4"/>
    <x v="32"/>
    <n v="29"/>
    <n v="100"/>
    <n v="5579.02"/>
    <x v="3"/>
    <m/>
    <s v="Saveley &amp; Henriot, Co."/>
    <s v="Shipped"/>
    <s v="Lyon"/>
    <x v="1"/>
    <x v="1"/>
    <x v="1"/>
  </r>
  <r>
    <x v="173"/>
    <n v="10244"/>
    <n v="8"/>
    <x v="32"/>
    <n v="43"/>
    <n v="100"/>
    <n v="5950.34"/>
    <x v="3"/>
    <m/>
    <s v="Euro Shopping Channel"/>
    <s v="Shipped"/>
    <s v="Madrid"/>
    <x v="1"/>
    <x v="7"/>
    <x v="1"/>
  </r>
  <r>
    <x v="214"/>
    <n v="10255"/>
    <n v="1"/>
    <x v="32"/>
    <n v="24"/>
    <n v="100"/>
    <n v="3726"/>
    <x v="3"/>
    <m/>
    <s v="Mini Caravy"/>
    <s v="Shipped"/>
    <s v="Strasbourg"/>
    <x v="1"/>
    <x v="1"/>
    <x v="1"/>
  </r>
  <r>
    <x v="41"/>
    <n v="10280"/>
    <n v="10"/>
    <x v="32"/>
    <n v="22"/>
    <n v="100"/>
    <n v="4455"/>
    <x v="3"/>
    <m/>
    <s v="Amica Models &amp; Co."/>
    <s v="Shipped"/>
    <s v="Torino"/>
    <x v="1"/>
    <x v="12"/>
    <x v="1"/>
  </r>
  <r>
    <x v="175"/>
    <n v="10289"/>
    <n v="3"/>
    <x v="32"/>
    <n v="43"/>
    <n v="100"/>
    <n v="8272.34"/>
    <x v="3"/>
    <m/>
    <s v="Herkku Gifts"/>
    <s v="Shipped"/>
    <s v="Bergen"/>
    <x v="1"/>
    <x v="2"/>
    <x v="1"/>
  </r>
  <r>
    <x v="43"/>
    <n v="10304"/>
    <n v="14"/>
    <x v="32"/>
    <n v="20"/>
    <n v="100"/>
    <n v="3577.6"/>
    <x v="3"/>
    <m/>
    <s v="Auto Assoc. &amp; Cie."/>
    <s v="Shipped"/>
    <s v="Versailles"/>
    <x v="1"/>
    <x v="1"/>
    <x v="1"/>
  </r>
  <r>
    <x v="44"/>
    <n v="10312"/>
    <n v="11"/>
    <x v="32"/>
    <n v="25"/>
    <n v="100"/>
    <n v="3881.25"/>
    <x v="3"/>
    <m/>
    <s v="Mini Gifts Distributors Ltd."/>
    <s v="Shipped"/>
    <s v="San Rafael"/>
    <x v="2"/>
    <x v="0"/>
    <x v="0"/>
  </r>
  <r>
    <x v="45"/>
    <n v="10322"/>
    <n v="2"/>
    <x v="32"/>
    <n v="36"/>
    <n v="100"/>
    <n v="5797.44"/>
    <x v="3"/>
    <m/>
    <s v="Online Diecast Creations Co."/>
    <s v="Shipped"/>
    <s v="Nashua"/>
    <x v="12"/>
    <x v="0"/>
    <x v="0"/>
  </r>
  <r>
    <x v="159"/>
    <n v="10332"/>
    <n v="1"/>
    <x v="32"/>
    <n v="24"/>
    <n v="52.67"/>
    <n v="1264.08"/>
    <x v="3"/>
    <m/>
    <s v="AV Stores, Co."/>
    <s v="Shipped"/>
    <s v="Manchester"/>
    <x v="1"/>
    <x v="6"/>
    <x v="1"/>
  </r>
  <r>
    <x v="47"/>
    <n v="10347"/>
    <n v="6"/>
    <x v="32"/>
    <n v="21"/>
    <n v="100"/>
    <n v="4815.3"/>
    <x v="3"/>
    <m/>
    <s v="Australian Collectors, Co."/>
    <s v="Shipped"/>
    <s v="Melbourne"/>
    <x v="3"/>
    <x v="3"/>
    <x v="2"/>
  </r>
  <r>
    <x v="160"/>
    <n v="10356"/>
    <n v="1"/>
    <x v="32"/>
    <n v="30"/>
    <n v="100"/>
    <n v="4462.2"/>
    <x v="3"/>
    <m/>
    <s v="Lyon Souveniers"/>
    <s v="Shipped"/>
    <s v="Paris"/>
    <x v="1"/>
    <x v="1"/>
    <x v="1"/>
  </r>
  <r>
    <x v="183"/>
    <n v="10367"/>
    <n v="7"/>
    <x v="32"/>
    <n v="32"/>
    <n v="94.79"/>
    <n v="3033.28"/>
    <x v="3"/>
    <m/>
    <s v="Toys4GrownUps.com"/>
    <s v="Resolved"/>
    <s v="Pasadena"/>
    <x v="2"/>
    <x v="0"/>
    <x v="0"/>
  </r>
  <r>
    <x v="176"/>
    <n v="10380"/>
    <n v="8"/>
    <x v="32"/>
    <n v="21"/>
    <n v="47.18"/>
    <n v="990.78"/>
    <x v="3"/>
    <m/>
    <s v="Euro Shopping Channel"/>
    <s v="Shipped"/>
    <s v="Madrid"/>
    <x v="1"/>
    <x v="7"/>
    <x v="1"/>
  </r>
  <r>
    <x v="162"/>
    <n v="10390"/>
    <n v="7"/>
    <x v="32"/>
    <n v="26"/>
    <n v="78.11"/>
    <n v="2030.86"/>
    <x v="3"/>
    <m/>
    <s v="Mini Gifts Distributors Ltd."/>
    <s v="Shipped"/>
    <s v="San Rafael"/>
    <x v="2"/>
    <x v="0"/>
    <x v="0"/>
  </r>
  <r>
    <x v="202"/>
    <n v="10421"/>
    <n v="1"/>
    <x v="32"/>
    <n v="35"/>
    <n v="100"/>
    <n v="5433.75"/>
    <x v="3"/>
    <m/>
    <s v="Mini Gifts Distributors Ltd."/>
    <s v="In Process"/>
    <s v="San Rafael"/>
    <x v="2"/>
    <x v="0"/>
    <x v="0"/>
  </r>
  <r>
    <x v="151"/>
    <n v="10109"/>
    <n v="1"/>
    <x v="33"/>
    <n v="26"/>
    <n v="100"/>
    <n v="3157.44"/>
    <x v="1"/>
    <m/>
    <s v="Motor Mint Distributors Inc."/>
    <s v="Shipped"/>
    <s v="Philadelphia"/>
    <x v="7"/>
    <x v="0"/>
    <x v="0"/>
  </r>
  <r>
    <x v="179"/>
    <n v="10123"/>
    <n v="3"/>
    <x v="33"/>
    <n v="46"/>
    <n v="100"/>
    <n v="5161.2"/>
    <x v="1"/>
    <m/>
    <s v="Atelier graphique"/>
    <s v="Shipped"/>
    <s v="Nantes"/>
    <x v="1"/>
    <x v="1"/>
    <x v="1"/>
  </r>
  <r>
    <x v="180"/>
    <n v="10137"/>
    <n v="3"/>
    <x v="33"/>
    <n v="37"/>
    <n v="100"/>
    <n v="4346.76"/>
    <x v="1"/>
    <m/>
    <s v="Reims Collectables"/>
    <s v="Shipped"/>
    <s v="Reims"/>
    <x v="1"/>
    <x v="1"/>
    <x v="1"/>
  </r>
  <r>
    <x v="153"/>
    <n v="10148"/>
    <n v="10"/>
    <x v="33"/>
    <n v="27"/>
    <n v="100"/>
    <n v="3528.36"/>
    <x v="1"/>
    <m/>
    <s v="Annas Decorations, Ltd"/>
    <s v="Shipped"/>
    <s v="North Sydney"/>
    <x v="8"/>
    <x v="3"/>
    <x v="2"/>
  </r>
  <r>
    <x v="154"/>
    <n v="10161"/>
    <n v="9"/>
    <x v="33"/>
    <n v="23"/>
    <n v="100"/>
    <n v="3187.8"/>
    <x v="1"/>
    <m/>
    <s v="Heintze Collectables"/>
    <s v="Shipped"/>
    <s v="Aaarhus"/>
    <x v="1"/>
    <x v="13"/>
    <x v="1"/>
  </r>
  <r>
    <x v="155"/>
    <n v="10172"/>
    <n v="7"/>
    <x v="33"/>
    <n v="39"/>
    <n v="100"/>
    <n v="6023.16"/>
    <x v="1"/>
    <m/>
    <s v="Gift Depot Inc."/>
    <s v="Shipped"/>
    <s v="Bridgewater"/>
    <x v="5"/>
    <x v="0"/>
    <x v="0"/>
  </r>
  <r>
    <x v="103"/>
    <n v="10181"/>
    <n v="3"/>
    <x v="33"/>
    <n v="27"/>
    <n v="100"/>
    <n v="3884.76"/>
    <x v="1"/>
    <m/>
    <s v="Herkku Gifts"/>
    <s v="Shipped"/>
    <s v="Bergen"/>
    <x v="1"/>
    <x v="2"/>
    <x v="1"/>
  </r>
  <r>
    <x v="104"/>
    <n v="10192"/>
    <n v="8"/>
    <x v="33"/>
    <n v="38"/>
    <n v="100"/>
    <n v="4965.84"/>
    <x v="1"/>
    <m/>
    <s v="Online Diecast Creations Co."/>
    <s v="Shipped"/>
    <s v="Nashua"/>
    <x v="12"/>
    <x v="0"/>
    <x v="0"/>
  </r>
  <r>
    <x v="105"/>
    <n v="10204"/>
    <n v="14"/>
    <x v="33"/>
    <n v="27"/>
    <n v="100"/>
    <n v="4169.88"/>
    <x v="1"/>
    <m/>
    <s v="Muscle Machine Inc"/>
    <s v="Shipped"/>
    <s v="NYC"/>
    <x v="0"/>
    <x v="0"/>
    <x v="0"/>
  </r>
  <r>
    <x v="138"/>
    <n v="10212"/>
    <n v="7"/>
    <x v="33"/>
    <n v="40"/>
    <n v="100"/>
    <n v="4910.3999999999996"/>
    <x v="1"/>
    <m/>
    <s v="Euro Shopping Channel"/>
    <s v="Shipped"/>
    <s v="Madrid"/>
    <x v="1"/>
    <x v="7"/>
    <x v="1"/>
  </r>
  <r>
    <x v="181"/>
    <n v="10226"/>
    <n v="5"/>
    <x v="33"/>
    <n v="24"/>
    <n v="100"/>
    <n v="3231.36"/>
    <x v="1"/>
    <m/>
    <s v="Collectable Mini Designs Co."/>
    <s v="Shipped"/>
    <s v="San Diego"/>
    <x v="2"/>
    <x v="0"/>
    <x v="0"/>
  </r>
  <r>
    <x v="156"/>
    <n v="10241"/>
    <n v="12"/>
    <x v="33"/>
    <n v="44"/>
    <n v="100"/>
    <n v="6853.44"/>
    <x v="1"/>
    <m/>
    <s v="Mini Caravy"/>
    <s v="Shipped"/>
    <s v="Strasbourg"/>
    <x v="1"/>
    <x v="1"/>
    <x v="1"/>
  </r>
  <r>
    <x v="108"/>
    <n v="10253"/>
    <n v="2"/>
    <x v="33"/>
    <n v="37"/>
    <n v="100"/>
    <n v="5177.04"/>
    <x v="1"/>
    <m/>
    <s v="UK Collectables, Ltd."/>
    <s v="Cancelled"/>
    <s v="Liverpool"/>
    <x v="1"/>
    <x v="6"/>
    <x v="1"/>
  </r>
  <r>
    <x v="109"/>
    <n v="10266"/>
    <n v="3"/>
    <x v="33"/>
    <n v="20"/>
    <n v="100"/>
    <n v="2824.8"/>
    <x v="1"/>
    <m/>
    <s v="Lordine Souveniers"/>
    <s v="Shipped"/>
    <s v="Reggio Emilia"/>
    <x v="1"/>
    <x v="12"/>
    <x v="1"/>
  </r>
  <r>
    <x v="157"/>
    <n v="10278"/>
    <n v="3"/>
    <x v="33"/>
    <n v="39"/>
    <n v="100"/>
    <n v="4324.32"/>
    <x v="1"/>
    <m/>
    <s v="Signal Gift Stores"/>
    <s v="Shipped"/>
    <s v="Las Vegas"/>
    <x v="16"/>
    <x v="0"/>
    <x v="0"/>
  </r>
  <r>
    <x v="111"/>
    <n v="10287"/>
    <n v="1"/>
    <x v="33"/>
    <n v="44"/>
    <n v="100"/>
    <n v="5052.96"/>
    <x v="1"/>
    <m/>
    <s v="Vida Sport, Ltd"/>
    <s v="Shipped"/>
    <s v="Gensve"/>
    <x v="1"/>
    <x v="17"/>
    <x v="1"/>
  </r>
  <r>
    <x v="158"/>
    <n v="10301"/>
    <n v="5"/>
    <x v="33"/>
    <n v="22"/>
    <n v="100"/>
    <n v="3223.44"/>
    <x v="1"/>
    <m/>
    <s v="Norway Gifts By Mail, Co."/>
    <s v="Shipped"/>
    <s v="Oslo"/>
    <x v="1"/>
    <x v="2"/>
    <x v="1"/>
  </r>
  <r>
    <x v="113"/>
    <n v="10311"/>
    <n v="10"/>
    <x v="33"/>
    <n v="43"/>
    <n v="100"/>
    <n v="5278.68"/>
    <x v="1"/>
    <m/>
    <s v="Euro Shopping Channel"/>
    <s v="Shipped"/>
    <s v="Madrid"/>
    <x v="1"/>
    <x v="7"/>
    <x v="1"/>
  </r>
  <r>
    <x v="45"/>
    <n v="10321"/>
    <n v="7"/>
    <x v="33"/>
    <n v="27"/>
    <n v="100"/>
    <n v="2851.2"/>
    <x v="1"/>
    <m/>
    <s v="FunGiftIdeas.com"/>
    <s v="Shipped"/>
    <s v="New Bedford"/>
    <x v="6"/>
    <x v="0"/>
    <x v="0"/>
  </r>
  <r>
    <x v="159"/>
    <n v="10331"/>
    <n v="10"/>
    <x v="33"/>
    <n v="26"/>
    <n v="64.900000000000006"/>
    <n v="1687.4"/>
    <x v="1"/>
    <m/>
    <s v="Motor Mint Distributors Inc."/>
    <s v="Shipped"/>
    <s v="Philadelphia"/>
    <x v="7"/>
    <x v="0"/>
    <x v="0"/>
  </r>
  <r>
    <x v="20"/>
    <n v="10343"/>
    <n v="3"/>
    <x v="33"/>
    <n v="25"/>
    <n v="52.32"/>
    <n v="1308"/>
    <x v="1"/>
    <m/>
    <s v="Reims Collectables"/>
    <s v="Shipped"/>
    <s v="Reims"/>
    <x v="1"/>
    <x v="1"/>
    <x v="1"/>
  </r>
  <r>
    <x v="203"/>
    <n v="10366"/>
    <n v="2"/>
    <x v="33"/>
    <n v="49"/>
    <n v="100"/>
    <n v="6144.6"/>
    <x v="1"/>
    <m/>
    <s v="Royale Belge"/>
    <s v="Shipped"/>
    <s v="Charleroi"/>
    <x v="1"/>
    <x v="14"/>
    <x v="1"/>
  </r>
  <r>
    <x v="184"/>
    <n v="10379"/>
    <n v="5"/>
    <x v="33"/>
    <n v="29"/>
    <n v="100"/>
    <n v="5127.2"/>
    <x v="1"/>
    <m/>
    <s v="Euro Shopping Channel"/>
    <s v="Shipped"/>
    <s v="Madrid"/>
    <x v="1"/>
    <x v="7"/>
    <x v="1"/>
  </r>
  <r>
    <x v="185"/>
    <n v="10407"/>
    <n v="12"/>
    <x v="33"/>
    <n v="41"/>
    <n v="100"/>
    <n v="6386.16"/>
    <x v="1"/>
    <m/>
    <s v="The Sharp Gifts Warehouse"/>
    <s v="On Hold"/>
    <s v="San Jose"/>
    <x v="2"/>
    <x v="0"/>
    <x v="0"/>
  </r>
  <r>
    <x v="116"/>
    <n v="10419"/>
    <n v="2"/>
    <x v="33"/>
    <n v="55"/>
    <n v="100"/>
    <n v="7695.6"/>
    <x v="1"/>
    <m/>
    <s v="Salzburg Collectables"/>
    <s v="Shipped"/>
    <s v="Salzburg"/>
    <x v="1"/>
    <x v="5"/>
    <x v="1"/>
  </r>
  <r>
    <x v="26"/>
    <n v="10103"/>
    <n v="12"/>
    <x v="34"/>
    <n v="27"/>
    <n v="83.07"/>
    <n v="2242.89"/>
    <x v="3"/>
    <m/>
    <s v="Baane Mini Imports"/>
    <s v="Shipped"/>
    <s v="Stavern"/>
    <x v="1"/>
    <x v="2"/>
    <x v="1"/>
  </r>
  <r>
    <x v="27"/>
    <n v="10112"/>
    <n v="2"/>
    <x v="34"/>
    <n v="23"/>
    <n v="100"/>
    <n v="2539.89"/>
    <x v="3"/>
    <m/>
    <s v="Volvo Model Replicas, Co"/>
    <s v="Shipped"/>
    <s v="Lule"/>
    <x v="1"/>
    <x v="8"/>
    <x v="1"/>
  </r>
  <r>
    <x v="28"/>
    <n v="10126"/>
    <n v="12"/>
    <x v="34"/>
    <n v="31"/>
    <n v="90.17"/>
    <n v="2795.27"/>
    <x v="3"/>
    <m/>
    <s v="Corrida Auto Replicas, Ltd"/>
    <s v="Shipped"/>
    <s v="Madrid"/>
    <x v="1"/>
    <x v="7"/>
    <x v="1"/>
  </r>
  <r>
    <x v="167"/>
    <n v="10139"/>
    <n v="1"/>
    <x v="34"/>
    <n v="46"/>
    <n v="100"/>
    <n v="5545.76"/>
    <x v="3"/>
    <m/>
    <s v="Souveniers And Things Co."/>
    <s v="Shipped"/>
    <s v="Chatswood"/>
    <x v="8"/>
    <x v="3"/>
    <x v="2"/>
  </r>
  <r>
    <x v="30"/>
    <n v="10150"/>
    <n v="9"/>
    <x v="34"/>
    <n v="47"/>
    <n v="91.18"/>
    <n v="4285.46"/>
    <x v="3"/>
    <m/>
    <s v="Dragon Souveniers, Ltd."/>
    <s v="Shipped"/>
    <s v="Singapore"/>
    <x v="1"/>
    <x v="9"/>
    <x v="3"/>
  </r>
  <r>
    <x v="31"/>
    <n v="10163"/>
    <n v="2"/>
    <x v="34"/>
    <n v="31"/>
    <n v="100"/>
    <n v="3329.09"/>
    <x v="3"/>
    <m/>
    <s v="Classic Legends Inc."/>
    <s v="Shipped"/>
    <s v="NYC"/>
    <x v="0"/>
    <x v="0"/>
    <x v="0"/>
  </r>
  <r>
    <x v="32"/>
    <n v="10174"/>
    <n v="5"/>
    <x v="34"/>
    <n v="46"/>
    <n v="100"/>
    <n v="5592.22"/>
    <x v="3"/>
    <m/>
    <s v="Australian Gift Network, Co"/>
    <s v="Shipped"/>
    <s v="South Brisbane"/>
    <x v="9"/>
    <x v="3"/>
    <x v="2"/>
  </r>
  <r>
    <x v="33"/>
    <n v="10183"/>
    <n v="9"/>
    <x v="34"/>
    <n v="37"/>
    <n v="89.15"/>
    <n v="3298.55"/>
    <x v="3"/>
    <m/>
    <s v="Classic Gift Ideas, Inc"/>
    <s v="Shipped"/>
    <s v="Philadelphia"/>
    <x v="7"/>
    <x v="0"/>
    <x v="0"/>
  </r>
  <r>
    <x v="170"/>
    <n v="10193"/>
    <n v="1"/>
    <x v="34"/>
    <n v="28"/>
    <n v="93.21"/>
    <n v="2609.88"/>
    <x v="3"/>
    <m/>
    <s v="Australian Collectables, Ltd"/>
    <s v="Shipped"/>
    <s v="Glen Waverly"/>
    <x v="3"/>
    <x v="3"/>
    <x v="2"/>
  </r>
  <r>
    <x v="35"/>
    <n v="10206"/>
    <n v="7"/>
    <x v="34"/>
    <n v="37"/>
    <n v="90.17"/>
    <n v="3336.29"/>
    <x v="3"/>
    <m/>
    <s v="Canadian Gift Exchange Network"/>
    <s v="Shipped"/>
    <s v="Vancouver"/>
    <x v="10"/>
    <x v="10"/>
    <x v="0"/>
  </r>
  <r>
    <x v="36"/>
    <n v="10215"/>
    <n v="4"/>
    <x v="34"/>
    <n v="49"/>
    <n v="100"/>
    <n v="5510.05"/>
    <x v="3"/>
    <m/>
    <s v="West Coast Collectables Co."/>
    <s v="Shipped"/>
    <s v="Burbank"/>
    <x v="2"/>
    <x v="0"/>
    <x v="0"/>
  </r>
  <r>
    <x v="37"/>
    <n v="10228"/>
    <n v="3"/>
    <x v="34"/>
    <n v="24"/>
    <n v="100"/>
    <n v="2504.4"/>
    <x v="3"/>
    <m/>
    <s v="Cambridge Collectables Co."/>
    <s v="Shipped"/>
    <s v="Cambridge"/>
    <x v="6"/>
    <x v="0"/>
    <x v="0"/>
  </r>
  <r>
    <x v="173"/>
    <n v="10244"/>
    <n v="1"/>
    <x v="34"/>
    <n v="30"/>
    <n v="100"/>
    <n v="3525.6"/>
    <x v="3"/>
    <m/>
    <s v="Euro Shopping Channel"/>
    <s v="Shipped"/>
    <s v="Madrid"/>
    <x v="1"/>
    <x v="7"/>
    <x v="1"/>
  </r>
  <r>
    <x v="215"/>
    <n v="10257"/>
    <n v="1"/>
    <x v="34"/>
    <n v="50"/>
    <n v="88.14"/>
    <n v="4407"/>
    <x v="3"/>
    <m/>
    <s v="The Sharp Gifts Warehouse"/>
    <s v="Shipped"/>
    <s v="San Jose"/>
    <x v="2"/>
    <x v="0"/>
    <x v="0"/>
  </r>
  <r>
    <x v="40"/>
    <n v="10270"/>
    <n v="10"/>
    <x v="34"/>
    <n v="31"/>
    <n v="96.24"/>
    <n v="2983.44"/>
    <x v="3"/>
    <m/>
    <s v="Souveniers And Things Co."/>
    <s v="Shipped"/>
    <s v="Chatswood"/>
    <x v="8"/>
    <x v="3"/>
    <x v="2"/>
  </r>
  <r>
    <x v="41"/>
    <n v="10280"/>
    <n v="3"/>
    <x v="34"/>
    <n v="46"/>
    <n v="100"/>
    <n v="5126.24"/>
    <x v="3"/>
    <m/>
    <s v="Amica Models &amp; Co."/>
    <s v="Shipped"/>
    <s v="Torino"/>
    <x v="1"/>
    <x v="12"/>
    <x v="1"/>
  </r>
  <r>
    <x v="42"/>
    <n v="10291"/>
    <n v="12"/>
    <x v="34"/>
    <n v="47"/>
    <n v="100"/>
    <n v="5713.79"/>
    <x v="3"/>
    <m/>
    <s v="Scandinavian Gift Ideas"/>
    <s v="Shipped"/>
    <s v="Boras"/>
    <x v="1"/>
    <x v="8"/>
    <x v="1"/>
  </r>
  <r>
    <x v="43"/>
    <n v="10304"/>
    <n v="7"/>
    <x v="34"/>
    <n v="46"/>
    <n v="100"/>
    <n v="4613.8"/>
    <x v="3"/>
    <m/>
    <s v="Auto Assoc. &amp; Cie."/>
    <s v="Shipped"/>
    <s v="Versailles"/>
    <x v="1"/>
    <x v="1"/>
    <x v="1"/>
  </r>
  <r>
    <x v="44"/>
    <n v="10312"/>
    <n v="4"/>
    <x v="34"/>
    <n v="37"/>
    <n v="100"/>
    <n v="3711.1"/>
    <x v="3"/>
    <m/>
    <s v="Mini Gifts Distributors Ltd."/>
    <s v="Shipped"/>
    <s v="San Rafael"/>
    <x v="2"/>
    <x v="0"/>
    <x v="0"/>
  </r>
  <r>
    <x v="45"/>
    <n v="10322"/>
    <n v="12"/>
    <x v="34"/>
    <n v="33"/>
    <n v="100"/>
    <n v="3524.73"/>
    <x v="3"/>
    <m/>
    <s v="Online Diecast Creations Co."/>
    <s v="Shipped"/>
    <s v="Nashua"/>
    <x v="12"/>
    <x v="0"/>
    <x v="0"/>
  </r>
  <r>
    <x v="46"/>
    <n v="10333"/>
    <n v="5"/>
    <x v="34"/>
    <n v="31"/>
    <n v="90.17"/>
    <n v="2795.27"/>
    <x v="3"/>
    <m/>
    <s v="Mini Wheels Co."/>
    <s v="Shipped"/>
    <s v="San Francisco"/>
    <x v="2"/>
    <x v="0"/>
    <x v="0"/>
  </r>
  <r>
    <x v="47"/>
    <n v="10347"/>
    <n v="9"/>
    <x v="34"/>
    <n v="48"/>
    <n v="100"/>
    <n v="4814.3999999999996"/>
    <x v="3"/>
    <m/>
    <s v="Australian Collectors, Co."/>
    <s v="Shipped"/>
    <s v="Melbourne"/>
    <x v="3"/>
    <x v="3"/>
    <x v="2"/>
  </r>
  <r>
    <x v="48"/>
    <n v="10357"/>
    <n v="6"/>
    <x v="34"/>
    <n v="41"/>
    <n v="87.13"/>
    <n v="3572.33"/>
    <x v="3"/>
    <m/>
    <s v="Mini Gifts Distributors Ltd."/>
    <s v="Shipped"/>
    <s v="San Rafael"/>
    <x v="2"/>
    <x v="0"/>
    <x v="0"/>
  </r>
  <r>
    <x v="49"/>
    <n v="10369"/>
    <n v="1"/>
    <x v="34"/>
    <n v="42"/>
    <n v="100"/>
    <n v="4581.3599999999997"/>
    <x v="3"/>
    <m/>
    <s v="Collectables For Less Inc."/>
    <s v="Shipped"/>
    <s v="Brickhaven"/>
    <x v="6"/>
    <x v="0"/>
    <x v="0"/>
  </r>
  <r>
    <x v="50"/>
    <n v="10381"/>
    <n v="8"/>
    <x v="34"/>
    <n v="41"/>
    <n v="100"/>
    <n v="4319.76"/>
    <x v="3"/>
    <m/>
    <s v="Corporate Gift Ideas Co."/>
    <s v="Shipped"/>
    <s v="San Francisco"/>
    <x v="2"/>
    <x v="0"/>
    <x v="0"/>
  </r>
  <r>
    <x v="51"/>
    <n v="10391"/>
    <n v="6"/>
    <x v="34"/>
    <n v="32"/>
    <n v="45.25"/>
    <n v="1448"/>
    <x v="3"/>
    <m/>
    <s v="Annas Decorations, Ltd"/>
    <s v="Shipped"/>
    <s v="North Sydney"/>
    <x v="8"/>
    <x v="3"/>
    <x v="2"/>
  </r>
  <r>
    <x v="177"/>
    <n v="10423"/>
    <n v="1"/>
    <x v="34"/>
    <n v="10"/>
    <n v="88.14"/>
    <n v="881.4"/>
    <x v="3"/>
    <m/>
    <s v="Petit Auto"/>
    <s v="In Process"/>
    <s v="Bruxelles"/>
    <x v="1"/>
    <x v="14"/>
    <x v="1"/>
  </r>
  <r>
    <x v="26"/>
    <n v="10103"/>
    <n v="14"/>
    <x v="35"/>
    <n v="35"/>
    <n v="57.46"/>
    <n v="2011.1"/>
    <x v="3"/>
    <m/>
    <s v="Baane Mini Imports"/>
    <s v="Shipped"/>
    <s v="Stavern"/>
    <x v="1"/>
    <x v="2"/>
    <x v="1"/>
  </r>
  <r>
    <x v="165"/>
    <n v="10111"/>
    <n v="2"/>
    <x v="35"/>
    <n v="28"/>
    <n v="64.33"/>
    <n v="1801.24"/>
    <x v="3"/>
    <m/>
    <s v="Mini Wheels Co."/>
    <s v="Shipped"/>
    <s v="San Francisco"/>
    <x v="2"/>
    <x v="0"/>
    <x v="0"/>
  </r>
  <r>
    <x v="28"/>
    <n v="10126"/>
    <n v="14"/>
    <x v="35"/>
    <n v="46"/>
    <n v="73.7"/>
    <n v="3390.2"/>
    <x v="3"/>
    <m/>
    <s v="Corrida Auto Replicas, Ltd"/>
    <s v="Shipped"/>
    <s v="Madrid"/>
    <x v="1"/>
    <x v="7"/>
    <x v="1"/>
  </r>
  <r>
    <x v="167"/>
    <n v="10139"/>
    <n v="3"/>
    <x v="35"/>
    <n v="20"/>
    <n v="71.2"/>
    <n v="1424"/>
    <x v="3"/>
    <m/>
    <s v="Souveniers And Things Co."/>
    <s v="Shipped"/>
    <s v="Chatswood"/>
    <x v="8"/>
    <x v="3"/>
    <x v="2"/>
  </r>
  <r>
    <x v="30"/>
    <n v="10150"/>
    <n v="11"/>
    <x v="35"/>
    <n v="30"/>
    <n v="49.97"/>
    <n v="1499.1"/>
    <x v="3"/>
    <m/>
    <s v="Dragon Souveniers, Ltd."/>
    <s v="Shipped"/>
    <s v="Singapore"/>
    <x v="1"/>
    <x v="9"/>
    <x v="3"/>
  </r>
  <r>
    <x v="31"/>
    <n v="10163"/>
    <n v="4"/>
    <x v="35"/>
    <n v="48"/>
    <n v="69.959999999999994"/>
    <n v="3358.08"/>
    <x v="3"/>
    <m/>
    <s v="Classic Legends Inc."/>
    <s v="Shipped"/>
    <s v="NYC"/>
    <x v="0"/>
    <x v="0"/>
    <x v="0"/>
  </r>
  <r>
    <x v="155"/>
    <n v="10173"/>
    <n v="2"/>
    <x v="35"/>
    <n v="28"/>
    <n v="53.72"/>
    <n v="1504.16"/>
    <x v="3"/>
    <m/>
    <s v="Rovelli Gifts"/>
    <s v="Shipped"/>
    <s v="Bergamo"/>
    <x v="1"/>
    <x v="12"/>
    <x v="1"/>
  </r>
  <r>
    <x v="33"/>
    <n v="10183"/>
    <n v="11"/>
    <x v="35"/>
    <n v="39"/>
    <n v="68.08"/>
    <n v="2655.12"/>
    <x v="3"/>
    <m/>
    <s v="Classic Gift Ideas, Inc"/>
    <s v="Shipped"/>
    <s v="Philadelphia"/>
    <x v="7"/>
    <x v="0"/>
    <x v="0"/>
  </r>
  <r>
    <x v="170"/>
    <n v="10193"/>
    <n v="3"/>
    <x v="35"/>
    <n v="24"/>
    <n v="51.84"/>
    <n v="1244.1600000000001"/>
    <x v="3"/>
    <m/>
    <s v="Australian Collectables, Ltd"/>
    <s v="Shipped"/>
    <s v="Glen Waverly"/>
    <x v="3"/>
    <x v="3"/>
    <x v="2"/>
  </r>
  <r>
    <x v="35"/>
    <n v="10206"/>
    <n v="9"/>
    <x v="35"/>
    <n v="28"/>
    <n v="67.459999999999994"/>
    <n v="1888.88"/>
    <x v="3"/>
    <m/>
    <s v="Canadian Gift Exchange Network"/>
    <s v="Shipped"/>
    <s v="Vancouver"/>
    <x v="10"/>
    <x v="10"/>
    <x v="0"/>
  </r>
  <r>
    <x v="36"/>
    <n v="10215"/>
    <n v="6"/>
    <x v="35"/>
    <n v="31"/>
    <n v="58.71"/>
    <n v="1820.01"/>
    <x v="3"/>
    <m/>
    <s v="West Coast Collectables Co."/>
    <s v="Shipped"/>
    <s v="Burbank"/>
    <x v="2"/>
    <x v="0"/>
    <x v="0"/>
  </r>
  <r>
    <x v="37"/>
    <n v="10228"/>
    <n v="5"/>
    <x v="35"/>
    <n v="45"/>
    <n v="63.71"/>
    <n v="2866.95"/>
    <x v="3"/>
    <m/>
    <s v="Cambridge Collectables Co."/>
    <s v="Shipped"/>
    <s v="Cambridge"/>
    <x v="6"/>
    <x v="0"/>
    <x v="0"/>
  </r>
  <r>
    <x v="173"/>
    <n v="10244"/>
    <n v="3"/>
    <x v="35"/>
    <n v="24"/>
    <n v="58.09"/>
    <n v="1394.16"/>
    <x v="3"/>
    <m/>
    <s v="Euro Shopping Channel"/>
    <s v="Shipped"/>
    <s v="Madrid"/>
    <x v="1"/>
    <x v="7"/>
    <x v="1"/>
  </r>
  <r>
    <x v="215"/>
    <n v="10257"/>
    <n v="3"/>
    <x v="35"/>
    <n v="49"/>
    <n v="53.72"/>
    <n v="2632.28"/>
    <x v="3"/>
    <m/>
    <s v="The Sharp Gifts Warehouse"/>
    <s v="Shipped"/>
    <s v="San Jose"/>
    <x v="2"/>
    <x v="0"/>
    <x v="0"/>
  </r>
  <r>
    <x v="216"/>
    <n v="10269"/>
    <n v="1"/>
    <x v="35"/>
    <n v="32"/>
    <n v="63.08"/>
    <n v="2018.56"/>
    <x v="3"/>
    <m/>
    <s v="Salzburg Collectables"/>
    <s v="Shipped"/>
    <s v="Salzburg"/>
    <x v="1"/>
    <x v="5"/>
    <x v="1"/>
  </r>
  <r>
    <x v="41"/>
    <n v="10280"/>
    <n v="5"/>
    <x v="35"/>
    <n v="43"/>
    <n v="68.709999999999994"/>
    <n v="2954.53"/>
    <x v="3"/>
    <m/>
    <s v="Amica Models &amp; Co."/>
    <s v="Shipped"/>
    <s v="Torino"/>
    <x v="1"/>
    <x v="12"/>
    <x v="1"/>
  </r>
  <r>
    <x v="42"/>
    <n v="10291"/>
    <n v="14"/>
    <x v="35"/>
    <n v="37"/>
    <n v="50.59"/>
    <n v="1871.83"/>
    <x v="3"/>
    <m/>
    <s v="Scandinavian Gift Ideas"/>
    <s v="Shipped"/>
    <s v="Boras"/>
    <x v="1"/>
    <x v="8"/>
    <x v="1"/>
  </r>
  <r>
    <x v="43"/>
    <n v="10304"/>
    <n v="9"/>
    <x v="35"/>
    <n v="24"/>
    <n v="64.959999999999994"/>
    <n v="1559.04"/>
    <x v="3"/>
    <m/>
    <s v="Auto Assoc. &amp; Cie."/>
    <s v="Shipped"/>
    <s v="Versailles"/>
    <x v="1"/>
    <x v="1"/>
    <x v="1"/>
  </r>
  <r>
    <x v="44"/>
    <n v="10312"/>
    <n v="6"/>
    <x v="35"/>
    <n v="35"/>
    <n v="53.72"/>
    <n v="1880.2"/>
    <x v="3"/>
    <m/>
    <s v="Mini Gifts Distributors Ltd."/>
    <s v="Shipped"/>
    <s v="San Rafael"/>
    <x v="2"/>
    <x v="0"/>
    <x v="0"/>
  </r>
  <r>
    <x v="45"/>
    <n v="10322"/>
    <n v="13"/>
    <x v="35"/>
    <n v="41"/>
    <n v="29.87"/>
    <n v="1224.67"/>
    <x v="3"/>
    <m/>
    <s v="Online Diecast Creations Co."/>
    <s v="Shipped"/>
    <s v="Nashua"/>
    <x v="12"/>
    <x v="0"/>
    <x v="0"/>
  </r>
  <r>
    <x v="159"/>
    <n v="10332"/>
    <n v="17"/>
    <x v="35"/>
    <n v="26"/>
    <n v="100"/>
    <n v="2979.08"/>
    <x v="3"/>
    <m/>
    <s v="AV Stores, Co."/>
    <s v="Shipped"/>
    <s v="Manchester"/>
    <x v="1"/>
    <x v="6"/>
    <x v="1"/>
  </r>
  <r>
    <x v="47"/>
    <n v="10347"/>
    <n v="10"/>
    <x v="35"/>
    <n v="34"/>
    <n v="64.959999999999994"/>
    <n v="2208.64"/>
    <x v="3"/>
    <m/>
    <s v="Australian Collectors, Co."/>
    <s v="Shipped"/>
    <s v="Melbourne"/>
    <x v="3"/>
    <x v="3"/>
    <x v="2"/>
  </r>
  <r>
    <x v="48"/>
    <n v="10357"/>
    <n v="5"/>
    <x v="35"/>
    <n v="49"/>
    <n v="70.58"/>
    <n v="3458.42"/>
    <x v="3"/>
    <m/>
    <s v="Mini Gifts Distributors Ltd."/>
    <s v="Shipped"/>
    <s v="San Rafael"/>
    <x v="2"/>
    <x v="0"/>
    <x v="0"/>
  </r>
  <r>
    <x v="49"/>
    <n v="10369"/>
    <n v="6"/>
    <x v="35"/>
    <n v="28"/>
    <n v="44.21"/>
    <n v="1237.8800000000001"/>
    <x v="3"/>
    <m/>
    <s v="Collectables For Less Inc."/>
    <s v="Shipped"/>
    <s v="Brickhaven"/>
    <x v="6"/>
    <x v="0"/>
    <x v="0"/>
  </r>
  <r>
    <x v="50"/>
    <n v="10381"/>
    <n v="4"/>
    <x v="35"/>
    <n v="40"/>
    <n v="68.08"/>
    <n v="2723.2"/>
    <x v="3"/>
    <m/>
    <s v="Corporate Gift Ideas Co."/>
    <s v="Shipped"/>
    <s v="San Francisco"/>
    <x v="2"/>
    <x v="0"/>
    <x v="0"/>
  </r>
  <r>
    <x v="217"/>
    <n v="10392"/>
    <n v="3"/>
    <x v="35"/>
    <n v="37"/>
    <n v="59.96"/>
    <n v="2218.52"/>
    <x v="3"/>
    <m/>
    <s v="Mini Auto Werke"/>
    <s v="Shipped"/>
    <s v="Graz"/>
    <x v="1"/>
    <x v="5"/>
    <x v="1"/>
  </r>
  <r>
    <x v="177"/>
    <n v="10423"/>
    <n v="3"/>
    <x v="35"/>
    <n v="31"/>
    <n v="53.72"/>
    <n v="1665.32"/>
    <x v="3"/>
    <m/>
    <s v="Petit Auto"/>
    <s v="In Process"/>
    <s v="Bruxelles"/>
    <x v="1"/>
    <x v="14"/>
    <x v="1"/>
  </r>
  <r>
    <x v="186"/>
    <n v="10106"/>
    <n v="18"/>
    <x v="36"/>
    <n v="41"/>
    <n v="83.44"/>
    <n v="3421.04"/>
    <x v="5"/>
    <m/>
    <s v="Rovelli Gifts"/>
    <s v="Shipped"/>
    <s v="Bergamo"/>
    <x v="1"/>
    <x v="12"/>
    <x v="1"/>
  </r>
  <r>
    <x v="63"/>
    <n v="10119"/>
    <n v="9"/>
    <x v="36"/>
    <n v="21"/>
    <n v="89.46"/>
    <n v="1878.66"/>
    <x v="5"/>
    <m/>
    <s v="Salzburg Collectables"/>
    <s v="Shipped"/>
    <s v="Salzburg"/>
    <x v="1"/>
    <x v="5"/>
    <x v="1"/>
  </r>
  <r>
    <x v="187"/>
    <n v="10130"/>
    <n v="2"/>
    <x v="36"/>
    <n v="40"/>
    <n v="96.34"/>
    <n v="3853.6"/>
    <x v="5"/>
    <m/>
    <s v="Auto-Moto Classics Inc."/>
    <s v="Shipped"/>
    <s v="Brickhaven"/>
    <x v="6"/>
    <x v="0"/>
    <x v="0"/>
  </r>
  <r>
    <x v="65"/>
    <n v="10143"/>
    <n v="13"/>
    <x v="36"/>
    <n v="46"/>
    <n v="74.84"/>
    <n v="3442.64"/>
    <x v="5"/>
    <m/>
    <s v="Mini Creations Ltd."/>
    <s v="Shipped"/>
    <s v="New Bedford"/>
    <x v="6"/>
    <x v="0"/>
    <x v="0"/>
  </r>
  <r>
    <x v="66"/>
    <n v="10155"/>
    <n v="11"/>
    <x v="36"/>
    <n v="44"/>
    <n v="79.14"/>
    <n v="3482.16"/>
    <x v="5"/>
    <m/>
    <s v="Toys of Finland, Co."/>
    <s v="Shipped"/>
    <s v="Helsinki"/>
    <x v="1"/>
    <x v="4"/>
    <x v="1"/>
  </r>
  <r>
    <x v="67"/>
    <n v="10167"/>
    <n v="7"/>
    <x v="36"/>
    <n v="46"/>
    <n v="73.12"/>
    <n v="3363.52"/>
    <x v="5"/>
    <m/>
    <s v="Scandinavian Gift Ideas"/>
    <s v="Cancelled"/>
    <s v="Boras"/>
    <x v="1"/>
    <x v="8"/>
    <x v="1"/>
  </r>
  <r>
    <x v="68"/>
    <n v="10178"/>
    <n v="10"/>
    <x v="36"/>
    <n v="41"/>
    <n v="81.72"/>
    <n v="3350.52"/>
    <x v="5"/>
    <m/>
    <s v="Alpha Cognac"/>
    <s v="Shipped"/>
    <s v="Toulouse"/>
    <x v="1"/>
    <x v="1"/>
    <x v="1"/>
  </r>
  <r>
    <x v="69"/>
    <n v="10186"/>
    <n v="7"/>
    <x v="36"/>
    <n v="32"/>
    <n v="89.46"/>
    <n v="2862.72"/>
    <x v="5"/>
    <m/>
    <s v="Double Decker Gift Stores, Ltd"/>
    <s v="Shipped"/>
    <s v="London"/>
    <x v="1"/>
    <x v="6"/>
    <x v="1"/>
  </r>
  <r>
    <x v="70"/>
    <n v="10197"/>
    <n v="4"/>
    <x v="36"/>
    <n v="46"/>
    <n v="87.74"/>
    <n v="4036.04"/>
    <x v="5"/>
    <m/>
    <s v="Enaco Distributors"/>
    <s v="Shipped"/>
    <s v="Barcelona"/>
    <x v="1"/>
    <x v="7"/>
    <x v="1"/>
  </r>
  <r>
    <x v="71"/>
    <n v="10209"/>
    <n v="6"/>
    <x v="36"/>
    <n v="28"/>
    <n v="100"/>
    <n v="2817.92"/>
    <x v="5"/>
    <m/>
    <s v="Men R US Retailers, Ltd."/>
    <s v="Shipped"/>
    <s v="Los Angeles"/>
    <x v="2"/>
    <x v="0"/>
    <x v="0"/>
  </r>
  <r>
    <x v="72"/>
    <n v="10222"/>
    <n v="10"/>
    <x v="36"/>
    <n v="49"/>
    <n v="94.62"/>
    <n v="4636.38"/>
    <x v="5"/>
    <m/>
    <s v="Collectable Mini Designs Co."/>
    <s v="Shipped"/>
    <s v="San Diego"/>
    <x v="2"/>
    <x v="0"/>
    <x v="0"/>
  </r>
  <r>
    <x v="73"/>
    <n v="10248"/>
    <n v="1"/>
    <x v="36"/>
    <n v="21"/>
    <n v="73.98"/>
    <n v="1553.58"/>
    <x v="5"/>
    <m/>
    <s v="Land of Toys Inc."/>
    <s v="Cancelled"/>
    <s v="NYC"/>
    <x v="0"/>
    <x v="0"/>
    <x v="0"/>
  </r>
  <r>
    <x v="190"/>
    <n v="10262"/>
    <n v="15"/>
    <x v="36"/>
    <n v="32"/>
    <n v="84.3"/>
    <n v="2697.6"/>
    <x v="5"/>
    <m/>
    <s v="Euro Shopping Channel"/>
    <s v="Cancelled"/>
    <s v="Madrid"/>
    <x v="1"/>
    <x v="7"/>
    <x v="1"/>
  </r>
  <r>
    <x v="75"/>
    <n v="10273"/>
    <n v="2"/>
    <x v="36"/>
    <n v="34"/>
    <n v="98.06"/>
    <n v="3334.04"/>
    <x v="5"/>
    <m/>
    <s v="Petit Auto"/>
    <s v="Shipped"/>
    <s v="Bruxelles"/>
    <x v="1"/>
    <x v="14"/>
    <x v="1"/>
  </r>
  <r>
    <x v="76"/>
    <n v="10283"/>
    <n v="4"/>
    <x v="36"/>
    <n v="21"/>
    <n v="98.06"/>
    <n v="2059.2600000000002"/>
    <x v="5"/>
    <m/>
    <s v="Royal Canadian Collectables, Ltd."/>
    <s v="Shipped"/>
    <s v="Tsawassen"/>
    <x v="10"/>
    <x v="10"/>
    <x v="0"/>
  </r>
  <r>
    <x v="192"/>
    <n v="10296"/>
    <n v="13"/>
    <x v="36"/>
    <n v="21"/>
    <n v="96.34"/>
    <n v="2023.14"/>
    <x v="5"/>
    <m/>
    <s v="Bavarian Collectables Imports, Co."/>
    <s v="Shipped"/>
    <s v="Munich"/>
    <x v="1"/>
    <x v="16"/>
    <x v="1"/>
  </r>
  <r>
    <x v="78"/>
    <n v="10307"/>
    <n v="7"/>
    <x v="36"/>
    <n v="31"/>
    <n v="83.44"/>
    <n v="2586.64"/>
    <x v="5"/>
    <m/>
    <s v="Classic Gift Ideas, Inc"/>
    <s v="Shipped"/>
    <s v="Philadelphia"/>
    <x v="7"/>
    <x v="0"/>
    <x v="0"/>
  </r>
  <r>
    <x v="79"/>
    <n v="10316"/>
    <n v="15"/>
    <x v="36"/>
    <n v="21"/>
    <n v="94.62"/>
    <n v="1987.02"/>
    <x v="5"/>
    <m/>
    <s v="giftsbymail.co.uk"/>
    <s v="Shipped"/>
    <s v="Cowes"/>
    <x v="15"/>
    <x v="6"/>
    <x v="1"/>
  </r>
  <r>
    <x v="193"/>
    <n v="10327"/>
    <n v="5"/>
    <x v="36"/>
    <n v="25"/>
    <n v="45.86"/>
    <n v="1146.5"/>
    <x v="5"/>
    <m/>
    <s v="Danish Wholesale Imports"/>
    <s v="Resolved"/>
    <s v="Kobenhavn"/>
    <x v="1"/>
    <x v="13"/>
    <x v="1"/>
  </r>
  <r>
    <x v="194"/>
    <n v="10338"/>
    <n v="3"/>
    <x v="36"/>
    <n v="28"/>
    <n v="82.58"/>
    <n v="2312.2399999999998"/>
    <x v="5"/>
    <m/>
    <s v="Royale Belge"/>
    <s v="Shipped"/>
    <s v="Charleroi"/>
    <x v="1"/>
    <x v="14"/>
    <x v="1"/>
  </r>
  <r>
    <x v="82"/>
    <n v="10350"/>
    <n v="6"/>
    <x v="36"/>
    <n v="43"/>
    <n v="64.97"/>
    <n v="2793.71"/>
    <x v="5"/>
    <m/>
    <s v="Euro Shopping Channel"/>
    <s v="Shipped"/>
    <s v="Madrid"/>
    <x v="1"/>
    <x v="7"/>
    <x v="1"/>
  </r>
  <r>
    <x v="84"/>
    <n v="10373"/>
    <n v="5"/>
    <x v="36"/>
    <n v="22"/>
    <n v="86.74"/>
    <n v="1908.28"/>
    <x v="5"/>
    <m/>
    <s v="Oulu Toy Supplies, Inc."/>
    <s v="Shipped"/>
    <s v="Oulu"/>
    <x v="1"/>
    <x v="4"/>
    <x v="1"/>
  </r>
  <r>
    <x v="196"/>
    <n v="10386"/>
    <n v="5"/>
    <x v="36"/>
    <n v="37"/>
    <n v="93.01"/>
    <n v="3441.37"/>
    <x v="5"/>
    <m/>
    <s v="Euro Shopping Channel"/>
    <s v="Resolved"/>
    <s v="Madrid"/>
    <x v="1"/>
    <x v="7"/>
    <x v="1"/>
  </r>
  <r>
    <x v="197"/>
    <n v="10398"/>
    <n v="18"/>
    <x v="36"/>
    <n v="28"/>
    <n v="72.260000000000005"/>
    <n v="2023.28"/>
    <x v="5"/>
    <m/>
    <s v="Reims Collectables"/>
    <s v="Shipped"/>
    <s v="Reims"/>
    <x v="1"/>
    <x v="1"/>
    <x v="1"/>
  </r>
  <r>
    <x v="87"/>
    <n v="10400"/>
    <n v="7"/>
    <x v="36"/>
    <n v="30"/>
    <n v="74.84"/>
    <n v="2245.1999999999998"/>
    <x v="5"/>
    <m/>
    <s v="The Sharp Gifts Warehouse"/>
    <s v="Shipped"/>
    <s v="San Jose"/>
    <x v="2"/>
    <x v="0"/>
    <x v="0"/>
  </r>
  <r>
    <x v="88"/>
    <n v="10414"/>
    <n v="1"/>
    <x v="36"/>
    <n v="44"/>
    <n v="73.98"/>
    <n v="3255.12"/>
    <x v="5"/>
    <m/>
    <s v="Gifts4AllAges.com"/>
    <s v="On Hold"/>
    <s v="Boston"/>
    <x v="6"/>
    <x v="0"/>
    <x v="0"/>
  </r>
  <r>
    <x v="26"/>
    <n v="10103"/>
    <n v="13"/>
    <x v="37"/>
    <n v="25"/>
    <n v="100"/>
    <n v="2539.5"/>
    <x v="3"/>
    <m/>
    <s v="Baane Mini Imports"/>
    <s v="Shipped"/>
    <s v="Stavern"/>
    <x v="1"/>
    <x v="2"/>
    <x v="1"/>
  </r>
  <r>
    <x v="165"/>
    <n v="10111"/>
    <n v="1"/>
    <x v="37"/>
    <n v="43"/>
    <n v="100"/>
    <n v="4818.1499999999996"/>
    <x v="3"/>
    <m/>
    <s v="Mini Wheels Co."/>
    <s v="Shipped"/>
    <s v="San Francisco"/>
    <x v="2"/>
    <x v="0"/>
    <x v="0"/>
  </r>
  <r>
    <x v="28"/>
    <n v="10126"/>
    <n v="13"/>
    <x v="37"/>
    <n v="30"/>
    <n v="97.39"/>
    <n v="2921.7"/>
    <x v="3"/>
    <m/>
    <s v="Corrida Auto Replicas, Ltd"/>
    <s v="Shipped"/>
    <s v="Madrid"/>
    <x v="1"/>
    <x v="7"/>
    <x v="1"/>
  </r>
  <r>
    <x v="167"/>
    <n v="10139"/>
    <n v="2"/>
    <x v="37"/>
    <n v="20"/>
    <n v="90.06"/>
    <n v="1801.2"/>
    <x v="3"/>
    <m/>
    <s v="Souveniers And Things Co."/>
    <s v="Shipped"/>
    <s v="Chatswood"/>
    <x v="8"/>
    <x v="3"/>
    <x v="2"/>
  </r>
  <r>
    <x v="30"/>
    <n v="10150"/>
    <n v="10"/>
    <x v="37"/>
    <n v="26"/>
    <n v="100"/>
    <n v="2804.36"/>
    <x v="3"/>
    <m/>
    <s v="Dragon Souveniers, Ltd."/>
    <s v="Shipped"/>
    <s v="Singapore"/>
    <x v="1"/>
    <x v="9"/>
    <x v="3"/>
  </r>
  <r>
    <x v="31"/>
    <n v="10163"/>
    <n v="3"/>
    <x v="37"/>
    <n v="40"/>
    <n v="100"/>
    <n v="4900.8"/>
    <x v="3"/>
    <m/>
    <s v="Classic Legends Inc."/>
    <s v="Shipped"/>
    <s v="NYC"/>
    <x v="0"/>
    <x v="0"/>
    <x v="0"/>
  </r>
  <r>
    <x v="155"/>
    <n v="10173"/>
    <n v="1"/>
    <x v="37"/>
    <n v="31"/>
    <n v="89.01"/>
    <n v="2759.31"/>
    <x v="3"/>
    <m/>
    <s v="Rovelli Gifts"/>
    <s v="Shipped"/>
    <s v="Bergamo"/>
    <x v="1"/>
    <x v="12"/>
    <x v="1"/>
  </r>
  <r>
    <x v="33"/>
    <n v="10183"/>
    <n v="10"/>
    <x v="37"/>
    <n v="22"/>
    <n v="100"/>
    <n v="2488.1999999999998"/>
    <x v="3"/>
    <m/>
    <s v="Classic Gift Ideas, Inc"/>
    <s v="Shipped"/>
    <s v="Philadelphia"/>
    <x v="7"/>
    <x v="0"/>
    <x v="0"/>
  </r>
  <r>
    <x v="170"/>
    <n v="10193"/>
    <n v="2"/>
    <x v="37"/>
    <n v="23"/>
    <n v="100"/>
    <n v="2769.89"/>
    <x v="3"/>
    <m/>
    <s v="Australian Collectables, Ltd"/>
    <s v="Shipped"/>
    <s v="Glen Waverly"/>
    <x v="3"/>
    <x v="3"/>
    <x v="2"/>
  </r>
  <r>
    <x v="35"/>
    <n v="10206"/>
    <n v="8"/>
    <x v="37"/>
    <n v="30"/>
    <n v="100"/>
    <n v="3581.4"/>
    <x v="3"/>
    <m/>
    <s v="Canadian Gift Exchange Network"/>
    <s v="Shipped"/>
    <s v="Vancouver"/>
    <x v="10"/>
    <x v="10"/>
    <x v="0"/>
  </r>
  <r>
    <x v="36"/>
    <n v="10215"/>
    <n v="5"/>
    <x v="37"/>
    <n v="49"/>
    <n v="100"/>
    <n v="5285.14"/>
    <x v="3"/>
    <m/>
    <s v="West Coast Collectables Co."/>
    <s v="Shipped"/>
    <s v="Burbank"/>
    <x v="2"/>
    <x v="0"/>
    <x v="0"/>
  </r>
  <r>
    <x v="37"/>
    <n v="10228"/>
    <n v="4"/>
    <x v="37"/>
    <n v="31"/>
    <n v="100"/>
    <n v="3181.53"/>
    <x v="3"/>
    <m/>
    <s v="Cambridge Collectables Co."/>
    <s v="Shipped"/>
    <s v="Cambridge"/>
    <x v="6"/>
    <x v="0"/>
    <x v="0"/>
  </r>
  <r>
    <x v="173"/>
    <n v="10244"/>
    <n v="2"/>
    <x v="37"/>
    <n v="29"/>
    <n v="100"/>
    <n v="3340.51"/>
    <x v="3"/>
    <m/>
    <s v="Euro Shopping Channel"/>
    <s v="Shipped"/>
    <s v="Madrid"/>
    <x v="1"/>
    <x v="7"/>
    <x v="1"/>
  </r>
  <r>
    <x v="215"/>
    <n v="10257"/>
    <n v="2"/>
    <x v="37"/>
    <n v="37"/>
    <n v="84.82"/>
    <n v="3138.34"/>
    <x v="3"/>
    <m/>
    <s v="The Sharp Gifts Warehouse"/>
    <s v="Shipped"/>
    <s v="San Jose"/>
    <x v="2"/>
    <x v="0"/>
    <x v="0"/>
  </r>
  <r>
    <x v="40"/>
    <n v="10270"/>
    <n v="11"/>
    <x v="37"/>
    <n v="38"/>
    <n v="100"/>
    <n v="4775.08"/>
    <x v="3"/>
    <m/>
    <s v="Souveniers And Things Co."/>
    <s v="Shipped"/>
    <s v="Chatswood"/>
    <x v="8"/>
    <x v="3"/>
    <x v="2"/>
  </r>
  <r>
    <x v="41"/>
    <n v="10280"/>
    <n v="4"/>
    <x v="37"/>
    <n v="29"/>
    <n v="100"/>
    <n v="3006.43"/>
    <x v="3"/>
    <m/>
    <s v="Amica Models &amp; Co."/>
    <s v="Shipped"/>
    <s v="Torino"/>
    <x v="1"/>
    <x v="12"/>
    <x v="1"/>
  </r>
  <r>
    <x v="42"/>
    <n v="10291"/>
    <n v="13"/>
    <x v="37"/>
    <n v="23"/>
    <n v="100"/>
    <n v="2866.26"/>
    <x v="3"/>
    <m/>
    <s v="Scandinavian Gift Ideas"/>
    <s v="Shipped"/>
    <s v="Boras"/>
    <x v="1"/>
    <x v="8"/>
    <x v="1"/>
  </r>
  <r>
    <x v="43"/>
    <n v="10304"/>
    <n v="8"/>
    <x v="37"/>
    <n v="26"/>
    <n v="85.87"/>
    <n v="2232.62"/>
    <x v="3"/>
    <m/>
    <s v="Auto Assoc. &amp; Cie."/>
    <s v="Shipped"/>
    <s v="Versailles"/>
    <x v="1"/>
    <x v="1"/>
    <x v="1"/>
  </r>
  <r>
    <x v="44"/>
    <n v="10312"/>
    <n v="5"/>
    <x v="37"/>
    <n v="38"/>
    <n v="100"/>
    <n v="4457.0200000000004"/>
    <x v="3"/>
    <m/>
    <s v="Mini Gifts Distributors Ltd."/>
    <s v="Shipped"/>
    <s v="San Rafael"/>
    <x v="2"/>
    <x v="0"/>
    <x v="0"/>
  </r>
  <r>
    <x v="45"/>
    <n v="10322"/>
    <n v="7"/>
    <x v="37"/>
    <n v="48"/>
    <n v="47.04"/>
    <n v="2257.92"/>
    <x v="3"/>
    <m/>
    <s v="Online Diecast Creations Co."/>
    <s v="Shipped"/>
    <s v="Nashua"/>
    <x v="12"/>
    <x v="0"/>
    <x v="0"/>
  </r>
  <r>
    <x v="159"/>
    <n v="10332"/>
    <n v="18"/>
    <x v="37"/>
    <n v="40"/>
    <n v="39.799999999999997"/>
    <n v="1592"/>
    <x v="3"/>
    <m/>
    <s v="AV Stores, Co."/>
    <s v="Shipped"/>
    <s v="Manchester"/>
    <x v="1"/>
    <x v="6"/>
    <x v="1"/>
  </r>
  <r>
    <x v="47"/>
    <n v="10347"/>
    <n v="11"/>
    <x v="37"/>
    <n v="45"/>
    <n v="100"/>
    <n v="4948.2"/>
    <x v="3"/>
    <m/>
    <s v="Australian Collectors, Co."/>
    <s v="Shipped"/>
    <s v="Melbourne"/>
    <x v="3"/>
    <x v="3"/>
    <x v="2"/>
  </r>
  <r>
    <x v="48"/>
    <n v="10357"/>
    <n v="4"/>
    <x v="37"/>
    <n v="44"/>
    <n v="100"/>
    <n v="5160.76"/>
    <x v="3"/>
    <m/>
    <s v="Mini Gifts Distributors Ltd."/>
    <s v="Shipped"/>
    <s v="San Rafael"/>
    <x v="2"/>
    <x v="0"/>
    <x v="0"/>
  </r>
  <r>
    <x v="49"/>
    <n v="10369"/>
    <n v="5"/>
    <x v="37"/>
    <n v="21"/>
    <n v="94.22"/>
    <n v="1978.62"/>
    <x v="3"/>
    <m/>
    <s v="Collectables For Less Inc."/>
    <s v="Shipped"/>
    <s v="Brickhaven"/>
    <x v="6"/>
    <x v="0"/>
    <x v="0"/>
  </r>
  <r>
    <x v="50"/>
    <n v="10381"/>
    <n v="5"/>
    <x v="37"/>
    <n v="35"/>
    <n v="100"/>
    <n v="4288.2"/>
    <x v="3"/>
    <m/>
    <s v="Corporate Gift Ideas Co."/>
    <s v="Shipped"/>
    <s v="San Francisco"/>
    <x v="2"/>
    <x v="0"/>
    <x v="0"/>
  </r>
  <r>
    <x v="217"/>
    <n v="10392"/>
    <n v="2"/>
    <x v="37"/>
    <n v="29"/>
    <n v="86.92"/>
    <n v="2520.6799999999998"/>
    <x v="3"/>
    <m/>
    <s v="Mini Auto Werke"/>
    <s v="Shipped"/>
    <s v="Graz"/>
    <x v="1"/>
    <x v="5"/>
    <x v="1"/>
  </r>
  <r>
    <x v="177"/>
    <n v="10423"/>
    <n v="2"/>
    <x v="37"/>
    <n v="21"/>
    <n v="84.82"/>
    <n v="1781.22"/>
    <x v="3"/>
    <m/>
    <s v="Petit Auto"/>
    <s v="In Process"/>
    <s v="Bruxelles"/>
    <x v="1"/>
    <x v="14"/>
    <x v="1"/>
  </r>
  <r>
    <x v="62"/>
    <n v="10105"/>
    <n v="11"/>
    <x v="38"/>
    <n v="22"/>
    <n v="100"/>
    <n v="3065.04"/>
    <x v="3"/>
    <m/>
    <s v="Danish Wholesale Imports"/>
    <s v="Shipped"/>
    <s v="Kobenhavn"/>
    <x v="1"/>
    <x v="13"/>
    <x v="1"/>
  </r>
  <r>
    <x v="117"/>
    <n v="10117"/>
    <n v="5"/>
    <x v="38"/>
    <n v="26"/>
    <n v="100"/>
    <n v="3551.34"/>
    <x v="3"/>
    <m/>
    <s v="Dragon Souveniers, Ltd."/>
    <s v="Shipped"/>
    <s v="Singapore"/>
    <x v="1"/>
    <x v="9"/>
    <x v="3"/>
  </r>
  <r>
    <x v="218"/>
    <n v="10128"/>
    <n v="2"/>
    <x v="38"/>
    <n v="41"/>
    <n v="100"/>
    <n v="5544.02"/>
    <x v="3"/>
    <m/>
    <s v="Euro Shopping Channel"/>
    <s v="Shipped"/>
    <s v="Madrid"/>
    <x v="1"/>
    <x v="7"/>
    <x v="1"/>
  </r>
  <r>
    <x v="119"/>
    <n v="10142"/>
    <n v="8"/>
    <x v="38"/>
    <n v="47"/>
    <n v="100"/>
    <n v="6034.33"/>
    <x v="3"/>
    <m/>
    <s v="Mini Gifts Distributors Ltd."/>
    <s v="Shipped"/>
    <s v="San Rafael"/>
    <x v="2"/>
    <x v="0"/>
    <x v="0"/>
  </r>
  <r>
    <x v="120"/>
    <n v="10153"/>
    <n v="7"/>
    <x v="38"/>
    <n v="31"/>
    <n v="100"/>
    <n v="3641.57"/>
    <x v="3"/>
    <m/>
    <s v="Euro Shopping Channel"/>
    <s v="Shipped"/>
    <s v="Madrid"/>
    <x v="1"/>
    <x v="7"/>
    <x v="1"/>
  </r>
  <r>
    <x v="90"/>
    <n v="10166"/>
    <n v="2"/>
    <x v="38"/>
    <n v="43"/>
    <n v="100"/>
    <n v="6930.74"/>
    <x v="3"/>
    <m/>
    <s v="FunGiftIdeas.com"/>
    <s v="Shipped"/>
    <s v="New Bedford"/>
    <x v="6"/>
    <x v="0"/>
    <x v="0"/>
  </r>
  <r>
    <x v="219"/>
    <n v="10177"/>
    <n v="9"/>
    <x v="38"/>
    <n v="23"/>
    <n v="100"/>
    <n v="3675.63"/>
    <x v="3"/>
    <m/>
    <s v="CAF Imports"/>
    <s v="Shipped"/>
    <s v="Madrid"/>
    <x v="1"/>
    <x v="7"/>
    <x v="1"/>
  </r>
  <r>
    <x v="69"/>
    <n v="10185"/>
    <n v="9"/>
    <x v="38"/>
    <n v="28"/>
    <n v="100"/>
    <n v="3442.04"/>
    <x v="3"/>
    <m/>
    <s v="Mini Creations Ltd."/>
    <s v="Shipped"/>
    <s v="New Bedford"/>
    <x v="6"/>
    <x v="0"/>
    <x v="0"/>
  </r>
  <r>
    <x v="70"/>
    <n v="10196"/>
    <n v="1"/>
    <x v="38"/>
    <n v="49"/>
    <n v="100"/>
    <n v="6893.81"/>
    <x v="3"/>
    <m/>
    <s v="Super Scale Inc."/>
    <s v="Shipped"/>
    <s v="New Haven"/>
    <x v="5"/>
    <x v="0"/>
    <x v="0"/>
  </r>
  <r>
    <x v="122"/>
    <n v="10208"/>
    <n v="9"/>
    <x v="38"/>
    <n v="24"/>
    <n v="100"/>
    <n v="2622.48"/>
    <x v="3"/>
    <m/>
    <s v="Saveley &amp; Henriot, Co."/>
    <s v="Shipped"/>
    <s v="Lyon"/>
    <x v="1"/>
    <x v="1"/>
    <x v="1"/>
  </r>
  <r>
    <x v="220"/>
    <n v="10221"/>
    <n v="3"/>
    <x v="38"/>
    <n v="33"/>
    <n v="100"/>
    <n v="4417.38"/>
    <x v="3"/>
    <m/>
    <s v="Petit Auto"/>
    <s v="Shipped"/>
    <s v="Bruxelles"/>
    <x v="1"/>
    <x v="14"/>
    <x v="1"/>
  </r>
  <r>
    <x v="221"/>
    <n v="10232"/>
    <n v="6"/>
    <x v="38"/>
    <n v="22"/>
    <n v="100"/>
    <n v="3606.02"/>
    <x v="3"/>
    <m/>
    <s v="giftsbymail.co.uk"/>
    <s v="Shipped"/>
    <s v="Cowes"/>
    <x v="15"/>
    <x v="6"/>
    <x v="1"/>
  </r>
  <r>
    <x v="73"/>
    <n v="10248"/>
    <n v="12"/>
    <x v="38"/>
    <n v="32"/>
    <n v="100"/>
    <n v="3802.56"/>
    <x v="3"/>
    <m/>
    <s v="Land of Toys Inc."/>
    <s v="Cancelled"/>
    <s v="NYC"/>
    <x v="0"/>
    <x v="0"/>
    <x v="0"/>
  </r>
  <r>
    <x v="75"/>
    <n v="10273"/>
    <n v="13"/>
    <x v="38"/>
    <n v="40"/>
    <n v="100"/>
    <n v="5026.3999999999996"/>
    <x v="3"/>
    <m/>
    <s v="Petit Auto"/>
    <s v="Shipped"/>
    <s v="Bruxelles"/>
    <x v="1"/>
    <x v="14"/>
    <x v="1"/>
  </r>
  <r>
    <x v="76"/>
    <n v="10282"/>
    <n v="1"/>
    <x v="38"/>
    <n v="43"/>
    <n v="100"/>
    <n v="6695.53"/>
    <x v="3"/>
    <m/>
    <s v="Mini Gifts Distributors Ltd."/>
    <s v="Shipped"/>
    <s v="San Rafael"/>
    <x v="2"/>
    <x v="0"/>
    <x v="0"/>
  </r>
  <r>
    <x v="127"/>
    <n v="10293"/>
    <n v="4"/>
    <x v="38"/>
    <n v="24"/>
    <n v="100"/>
    <n v="2819.28"/>
    <x v="3"/>
    <m/>
    <s v="Amica Models &amp; Co."/>
    <s v="Shipped"/>
    <s v="Torino"/>
    <x v="1"/>
    <x v="12"/>
    <x v="1"/>
  </r>
  <r>
    <x v="78"/>
    <n v="10306"/>
    <n v="9"/>
    <x v="38"/>
    <n v="32"/>
    <n v="100"/>
    <n v="3759.04"/>
    <x v="3"/>
    <m/>
    <s v="AV Stores, Co."/>
    <s v="Shipped"/>
    <s v="Manchester"/>
    <x v="1"/>
    <x v="6"/>
    <x v="1"/>
  </r>
  <r>
    <x v="96"/>
    <n v="10314"/>
    <n v="1"/>
    <x v="38"/>
    <n v="20"/>
    <n v="100"/>
    <n v="2731.8"/>
    <x v="3"/>
    <m/>
    <s v="Heintze Collectables"/>
    <s v="Shipped"/>
    <s v="Aaarhus"/>
    <x v="1"/>
    <x v="13"/>
    <x v="1"/>
  </r>
  <r>
    <x v="80"/>
    <n v="10325"/>
    <n v="9"/>
    <x v="38"/>
    <n v="24"/>
    <n v="69.12"/>
    <n v="1658.88"/>
    <x v="3"/>
    <m/>
    <s v="Baane Mini Imports"/>
    <s v="Shipped"/>
    <s v="Stavern"/>
    <x v="1"/>
    <x v="2"/>
    <x v="1"/>
  </r>
  <r>
    <x v="128"/>
    <n v="10336"/>
    <n v="12"/>
    <x v="38"/>
    <n v="48"/>
    <n v="100"/>
    <n v="5778.24"/>
    <x v="3"/>
    <m/>
    <s v="La Corne Dabondance, Co."/>
    <s v="Shipped"/>
    <s v="Paris"/>
    <x v="1"/>
    <x v="1"/>
    <x v="1"/>
  </r>
  <r>
    <x v="82"/>
    <n v="10350"/>
    <n v="1"/>
    <x v="38"/>
    <n v="44"/>
    <n v="100"/>
    <n v="5191.12"/>
    <x v="3"/>
    <m/>
    <s v="Euro Shopping Channel"/>
    <s v="Shipped"/>
    <s v="Madrid"/>
    <x v="1"/>
    <x v="7"/>
    <x v="1"/>
  </r>
  <r>
    <x v="136"/>
    <n v="10372"/>
    <n v="3"/>
    <x v="38"/>
    <n v="28"/>
    <n v="100"/>
    <n v="3862.88"/>
    <x v="3"/>
    <m/>
    <s v="Tokyo Collectables, Ltd"/>
    <s v="Shipped"/>
    <s v="Minato-ku"/>
    <x v="11"/>
    <x v="11"/>
    <x v="3"/>
  </r>
  <r>
    <x v="205"/>
    <n v="10383"/>
    <n v="9"/>
    <x v="38"/>
    <n v="24"/>
    <n v="61.52"/>
    <n v="1476.48"/>
    <x v="3"/>
    <m/>
    <s v="Euro Shopping Channel"/>
    <s v="Shipped"/>
    <s v="Madrid"/>
    <x v="1"/>
    <x v="7"/>
    <x v="1"/>
  </r>
  <r>
    <x v="141"/>
    <n v="10396"/>
    <n v="2"/>
    <x v="38"/>
    <n v="33"/>
    <n v="100"/>
    <n v="5273.73"/>
    <x v="3"/>
    <m/>
    <s v="Mini Gifts Distributors Ltd."/>
    <s v="Shipped"/>
    <s v="San Rafael"/>
    <x v="2"/>
    <x v="0"/>
    <x v="0"/>
  </r>
  <r>
    <x v="88"/>
    <n v="10414"/>
    <n v="12"/>
    <x v="38"/>
    <n v="41"/>
    <n v="100"/>
    <n v="4872.03"/>
    <x v="3"/>
    <m/>
    <s v="Gifts4AllAges.com"/>
    <s v="On Hold"/>
    <s v="Boston"/>
    <x v="6"/>
    <x v="0"/>
    <x v="0"/>
  </r>
  <r>
    <x v="134"/>
    <n v="10104"/>
    <n v="13"/>
    <x v="39"/>
    <n v="23"/>
    <n v="100"/>
    <n v="4556.99"/>
    <x v="1"/>
    <m/>
    <s v="Euro Shopping Channel"/>
    <s v="Shipped"/>
    <s v="Madrid"/>
    <x v="1"/>
    <x v="7"/>
    <x v="1"/>
  </r>
  <r>
    <x v="151"/>
    <n v="10109"/>
    <n v="5"/>
    <x v="39"/>
    <n v="46"/>
    <n v="100"/>
    <n v="8257"/>
    <x v="1"/>
    <m/>
    <s v="Motor Mint Distributors Inc."/>
    <s v="Shipped"/>
    <s v="Philadelphia"/>
    <x v="7"/>
    <x v="0"/>
    <x v="0"/>
  </r>
  <r>
    <x v="89"/>
    <n v="10114"/>
    <n v="4"/>
    <x v="39"/>
    <n v="48"/>
    <n v="100"/>
    <n v="8209.44"/>
    <x v="1"/>
    <m/>
    <s v="La Corne Dabondance, Co."/>
    <s v="Shipped"/>
    <s v="Paris"/>
    <x v="1"/>
    <x v="1"/>
    <x v="1"/>
  </r>
  <r>
    <x v="99"/>
    <n v="10122"/>
    <n v="3"/>
    <x v="39"/>
    <n v="25"/>
    <n v="100"/>
    <n v="3598.5"/>
    <x v="1"/>
    <m/>
    <s v="Marseille Mini Autos"/>
    <s v="Shipped"/>
    <s v="Marseille"/>
    <x v="1"/>
    <x v="1"/>
    <x v="1"/>
  </r>
  <r>
    <x v="118"/>
    <n v="10127"/>
    <n v="15"/>
    <x v="39"/>
    <n v="22"/>
    <n v="100"/>
    <n v="3837.24"/>
    <x v="1"/>
    <m/>
    <s v="Muscle Machine Inc"/>
    <s v="Shipped"/>
    <s v="NYC"/>
    <x v="0"/>
    <x v="0"/>
    <x v="0"/>
  </r>
  <r>
    <x v="152"/>
    <n v="10136"/>
    <n v="3"/>
    <x v="39"/>
    <n v="41"/>
    <n v="100"/>
    <n v="8331.61"/>
    <x v="1"/>
    <m/>
    <s v="Alpha Cognac"/>
    <s v="Shipped"/>
    <s v="Toulouse"/>
    <x v="1"/>
    <x v="1"/>
    <x v="1"/>
  </r>
  <r>
    <x v="144"/>
    <n v="10141"/>
    <n v="9"/>
    <x v="39"/>
    <n v="34"/>
    <n v="100"/>
    <n v="4836.5"/>
    <x v="1"/>
    <m/>
    <s v="Suominen Souveniers"/>
    <s v="Shipped"/>
    <s v="Espoo"/>
    <x v="1"/>
    <x v="4"/>
    <x v="1"/>
  </r>
  <r>
    <x v="153"/>
    <n v="10148"/>
    <n v="14"/>
    <x v="39"/>
    <n v="32"/>
    <n v="100"/>
    <n v="5418.88"/>
    <x v="1"/>
    <m/>
    <s v="Annas Decorations, Ltd"/>
    <s v="Shipped"/>
    <s v="North Sydney"/>
    <x v="8"/>
    <x v="3"/>
    <x v="2"/>
  </r>
  <r>
    <x v="145"/>
    <n v="10151"/>
    <n v="7"/>
    <x v="39"/>
    <n v="21"/>
    <n v="100"/>
    <n v="3734.01"/>
    <x v="1"/>
    <m/>
    <s v="Oulu Toy Supplies, Inc."/>
    <s v="Shipped"/>
    <s v="Oulu"/>
    <x v="1"/>
    <x v="4"/>
    <x v="1"/>
  </r>
  <r>
    <x v="137"/>
    <n v="10160"/>
    <n v="1"/>
    <x v="39"/>
    <n v="20"/>
    <n v="100"/>
    <n v="3996.4"/>
    <x v="1"/>
    <m/>
    <s v="Men R US Retailers, Ltd."/>
    <s v="Shipped"/>
    <s v="Los Angeles"/>
    <x v="2"/>
    <x v="0"/>
    <x v="0"/>
  </r>
  <r>
    <x v="121"/>
    <n v="10165"/>
    <n v="16"/>
    <x v="39"/>
    <n v="47"/>
    <n v="100"/>
    <n v="8754.69"/>
    <x v="1"/>
    <m/>
    <s v="Dragon Souveniers, Ltd."/>
    <s v="Shipped"/>
    <s v="Singapore"/>
    <x v="1"/>
    <x v="9"/>
    <x v="3"/>
  </r>
  <r>
    <x v="155"/>
    <n v="10171"/>
    <n v="3"/>
    <x v="39"/>
    <n v="39"/>
    <n v="100"/>
    <n v="5481.45"/>
    <x v="1"/>
    <m/>
    <s v="Quebec Home Shopping Network"/>
    <s v="Shipped"/>
    <s v="Montreal"/>
    <x v="13"/>
    <x v="10"/>
    <x v="0"/>
  </r>
  <r>
    <x v="32"/>
    <n v="10175"/>
    <n v="5"/>
    <x v="39"/>
    <n v="29"/>
    <n v="100"/>
    <n v="4419.8900000000003"/>
    <x v="1"/>
    <m/>
    <s v="Stylish Desk Decors, Co."/>
    <s v="Shipped"/>
    <s v="London"/>
    <x v="1"/>
    <x v="6"/>
    <x v="1"/>
  </r>
  <r>
    <x v="103"/>
    <n v="10181"/>
    <n v="7"/>
    <x v="39"/>
    <n v="45"/>
    <n v="100"/>
    <n v="6324.75"/>
    <x v="1"/>
    <m/>
    <s v="Herkku Gifts"/>
    <s v="Shipped"/>
    <s v="Bergen"/>
    <x v="1"/>
    <x v="2"/>
    <x v="1"/>
  </r>
  <r>
    <x v="69"/>
    <n v="10184"/>
    <n v="10"/>
    <x v="39"/>
    <n v="28"/>
    <n v="100"/>
    <n v="4409.72"/>
    <x v="1"/>
    <m/>
    <s v="Iberia Gift Imports, Corp."/>
    <s v="Shipped"/>
    <s v="Sevilla"/>
    <x v="1"/>
    <x v="7"/>
    <x v="1"/>
  </r>
  <r>
    <x v="104"/>
    <n v="10192"/>
    <n v="12"/>
    <x v="39"/>
    <n v="26"/>
    <n v="100"/>
    <n v="3918.46"/>
    <x v="1"/>
    <m/>
    <s v="Online Diecast Creations Co."/>
    <s v="Shipped"/>
    <s v="Nashua"/>
    <x v="12"/>
    <x v="0"/>
    <x v="0"/>
  </r>
  <r>
    <x v="34"/>
    <n v="10195"/>
    <n v="10"/>
    <x v="39"/>
    <n v="50"/>
    <n v="100"/>
    <n v="7620.5"/>
    <x v="1"/>
    <m/>
    <s v="Mini Classics"/>
    <s v="Shipped"/>
    <s v="White Plains"/>
    <x v="0"/>
    <x v="0"/>
    <x v="0"/>
  </r>
  <r>
    <x v="105"/>
    <n v="10203"/>
    <n v="1"/>
    <x v="39"/>
    <n v="48"/>
    <n v="100"/>
    <n v="8291.0400000000009"/>
    <x v="1"/>
    <m/>
    <s v="Euro Shopping Channel"/>
    <s v="Shipped"/>
    <s v="Madrid"/>
    <x v="1"/>
    <x v="7"/>
    <x v="1"/>
  </r>
  <r>
    <x v="91"/>
    <n v="10207"/>
    <n v="11"/>
    <x v="39"/>
    <n v="25"/>
    <n v="100"/>
    <n v="3937.25"/>
    <x v="1"/>
    <m/>
    <s v="Diecast Collectables"/>
    <s v="Shipped"/>
    <s v="Boston"/>
    <x v="6"/>
    <x v="0"/>
    <x v="0"/>
  </r>
  <r>
    <x v="138"/>
    <n v="10212"/>
    <n v="11"/>
    <x v="39"/>
    <n v="40"/>
    <n v="100"/>
    <n v="5554.4"/>
    <x v="1"/>
    <m/>
    <s v="Euro Shopping Channel"/>
    <s v="Shipped"/>
    <s v="Madrid"/>
    <x v="1"/>
    <x v="7"/>
    <x v="1"/>
  </r>
  <r>
    <x v="106"/>
    <n v="10225"/>
    <n v="2"/>
    <x v="39"/>
    <n v="43"/>
    <n v="100"/>
    <n v="6407.86"/>
    <x v="1"/>
    <m/>
    <s v="Vida Sport, Ltd"/>
    <s v="Shipped"/>
    <s v="Gensve"/>
    <x v="1"/>
    <x v="17"/>
    <x v="1"/>
  </r>
  <r>
    <x v="93"/>
    <n v="10229"/>
    <n v="5"/>
    <x v="39"/>
    <n v="22"/>
    <n v="100"/>
    <n v="4172.5200000000004"/>
    <x v="1"/>
    <m/>
    <s v="Mini Gifts Distributors Ltd."/>
    <s v="Shipped"/>
    <s v="San Rafael"/>
    <x v="2"/>
    <x v="0"/>
    <x v="0"/>
  </r>
  <r>
    <x v="148"/>
    <n v="10239"/>
    <n v="1"/>
    <x v="39"/>
    <n v="47"/>
    <n v="100"/>
    <n v="7083.37"/>
    <x v="1"/>
    <m/>
    <s v="Oulu Toy Supplies, Inc."/>
    <s v="Shipped"/>
    <s v="Oulu"/>
    <x v="1"/>
    <x v="4"/>
    <x v="1"/>
  </r>
  <r>
    <x v="125"/>
    <n v="10246"/>
    <n v="9"/>
    <x v="39"/>
    <n v="36"/>
    <n v="100"/>
    <n v="7132.68"/>
    <x v="1"/>
    <m/>
    <s v="Euro Shopping Channel"/>
    <s v="Shipped"/>
    <s v="Madrid"/>
    <x v="1"/>
    <x v="7"/>
    <x v="1"/>
  </r>
  <r>
    <x v="108"/>
    <n v="10253"/>
    <n v="6"/>
    <x v="39"/>
    <n v="40"/>
    <n v="100"/>
    <n v="6773.6"/>
    <x v="1"/>
    <m/>
    <s v="UK Collectables, Ltd."/>
    <s v="Cancelled"/>
    <s v="Liverpool"/>
    <x v="1"/>
    <x v="6"/>
    <x v="1"/>
  </r>
  <r>
    <x v="39"/>
    <n v="10259"/>
    <n v="8"/>
    <x v="39"/>
    <n v="27"/>
    <n v="100"/>
    <n v="3657.69"/>
    <x v="1"/>
    <m/>
    <s v="Handji Gifts&amp; Co"/>
    <s v="Shipped"/>
    <s v="Singapore"/>
    <x v="1"/>
    <x v="9"/>
    <x v="2"/>
  </r>
  <r>
    <x v="109"/>
    <n v="10266"/>
    <n v="7"/>
    <x v="39"/>
    <n v="29"/>
    <n v="100"/>
    <n v="4812.55"/>
    <x v="1"/>
    <m/>
    <s v="Lordine Souveniers"/>
    <s v="Shipped"/>
    <s v="Reggio Emilia"/>
    <x v="1"/>
    <x v="12"/>
    <x v="1"/>
  </r>
  <r>
    <x v="126"/>
    <n v="10271"/>
    <n v="9"/>
    <x v="39"/>
    <n v="20"/>
    <n v="100"/>
    <n v="3928.6"/>
    <x v="1"/>
    <m/>
    <s v="Mini Gifts Distributors Ltd."/>
    <s v="Shipped"/>
    <s v="San Rafael"/>
    <x v="2"/>
    <x v="0"/>
    <x v="0"/>
  </r>
  <r>
    <x v="157"/>
    <n v="10278"/>
    <n v="7"/>
    <x v="39"/>
    <n v="42"/>
    <n v="100"/>
    <n v="6401.22"/>
    <x v="1"/>
    <m/>
    <s v="Signal Gift Stores"/>
    <s v="Shipped"/>
    <s v="Las Vegas"/>
    <x v="16"/>
    <x v="0"/>
    <x v="0"/>
  </r>
  <r>
    <x v="94"/>
    <n v="10281"/>
    <n v="5"/>
    <x v="39"/>
    <n v="25"/>
    <n v="100"/>
    <n v="4191.25"/>
    <x v="1"/>
    <m/>
    <s v="Diecast Classics Inc."/>
    <s v="Shipped"/>
    <s v="Allentown"/>
    <x v="7"/>
    <x v="0"/>
    <x v="0"/>
  </r>
  <r>
    <x v="111"/>
    <n v="10287"/>
    <n v="5"/>
    <x v="39"/>
    <n v="36"/>
    <n v="100"/>
    <n v="5852.52"/>
    <x v="1"/>
    <m/>
    <s v="Vida Sport, Ltd"/>
    <s v="Shipped"/>
    <s v="Gensve"/>
    <x v="1"/>
    <x v="17"/>
    <x v="1"/>
  </r>
  <r>
    <x v="42"/>
    <n v="10292"/>
    <n v="12"/>
    <x v="39"/>
    <n v="21"/>
    <n v="100"/>
    <n v="2844.87"/>
    <x v="1"/>
    <m/>
    <s v="Land of Toys Inc."/>
    <s v="Shipped"/>
    <s v="NYC"/>
    <x v="0"/>
    <x v="0"/>
    <x v="0"/>
  </r>
  <r>
    <x v="158"/>
    <n v="10301"/>
    <n v="9"/>
    <x v="39"/>
    <n v="23"/>
    <n v="100"/>
    <n v="4011.66"/>
    <x v="1"/>
    <m/>
    <s v="Norway Gifts By Mail, Co."/>
    <s v="Shipped"/>
    <s v="Oslo"/>
    <x v="1"/>
    <x v="2"/>
    <x v="1"/>
  </r>
  <r>
    <x v="95"/>
    <n v="10305"/>
    <n v="9"/>
    <x v="39"/>
    <n v="37"/>
    <n v="100"/>
    <n v="7455.87"/>
    <x v="1"/>
    <m/>
    <s v="Martas Replicas Co."/>
    <s v="Shipped"/>
    <s v="Cambridge"/>
    <x v="6"/>
    <x v="0"/>
    <x v="0"/>
  </r>
  <r>
    <x v="113"/>
    <n v="10310"/>
    <n v="3"/>
    <x v="39"/>
    <n v="48"/>
    <n v="100"/>
    <n v="8940.9599999999991"/>
    <x v="1"/>
    <m/>
    <s v="Toms Spezialitten, Ltd"/>
    <s v="Shipped"/>
    <s v="Koln"/>
    <x v="1"/>
    <x v="16"/>
    <x v="1"/>
  </r>
  <r>
    <x v="96"/>
    <n v="10313"/>
    <n v="3"/>
    <x v="39"/>
    <n v="25"/>
    <n v="100"/>
    <n v="4572.25"/>
    <x v="1"/>
    <m/>
    <s v="Canadian Gift Exchange Network"/>
    <s v="Shipped"/>
    <s v="Vancouver"/>
    <x v="10"/>
    <x v="10"/>
    <x v="0"/>
  </r>
  <r>
    <x v="45"/>
    <n v="10321"/>
    <n v="11"/>
    <x v="39"/>
    <n v="33"/>
    <n v="100"/>
    <n v="5700.09"/>
    <x v="1"/>
    <m/>
    <s v="FunGiftIdeas.com"/>
    <s v="Shipped"/>
    <s v="New Bedford"/>
    <x v="6"/>
    <x v="0"/>
    <x v="0"/>
  </r>
  <r>
    <x v="80"/>
    <n v="10324"/>
    <n v="12"/>
    <x v="39"/>
    <n v="27"/>
    <n v="100"/>
    <n v="3155.49"/>
    <x v="1"/>
    <m/>
    <s v="Vitachrome Inc."/>
    <s v="Shipped"/>
    <s v="NYC"/>
    <x v="0"/>
    <x v="0"/>
    <x v="0"/>
  </r>
  <r>
    <x v="159"/>
    <n v="10331"/>
    <n v="11"/>
    <x v="39"/>
    <n v="27"/>
    <n v="100"/>
    <n v="4170.6899999999996"/>
    <x v="1"/>
    <m/>
    <s v="Motor Mint Distributors Inc."/>
    <s v="Shipped"/>
    <s v="Philadelphia"/>
    <x v="7"/>
    <x v="0"/>
    <x v="0"/>
  </r>
  <r>
    <x v="97"/>
    <n v="10334"/>
    <n v="3"/>
    <x v="39"/>
    <n v="20"/>
    <n v="100"/>
    <n v="2878.8"/>
    <x v="1"/>
    <m/>
    <s v="Volvo Model Replicas, Co"/>
    <s v="On Hold"/>
    <s v="Lule"/>
    <x v="1"/>
    <x v="8"/>
    <x v="1"/>
  </r>
  <r>
    <x v="20"/>
    <n v="10342"/>
    <n v="4"/>
    <x v="39"/>
    <n v="30"/>
    <n v="100"/>
    <n v="5029.5"/>
    <x v="1"/>
    <m/>
    <s v="Australian Collectors, Co."/>
    <s v="Shipped"/>
    <s v="Melbourne"/>
    <x v="3"/>
    <x v="3"/>
    <x v="2"/>
  </r>
  <r>
    <x v="140"/>
    <n v="10349"/>
    <n v="6"/>
    <x v="39"/>
    <n v="48"/>
    <n v="100"/>
    <n v="7396.8"/>
    <x v="1"/>
    <m/>
    <s v="Muscle Machine Inc"/>
    <s v="Shipped"/>
    <s v="NYC"/>
    <x v="0"/>
    <x v="0"/>
    <x v="0"/>
  </r>
  <r>
    <x v="48"/>
    <n v="10358"/>
    <n v="12"/>
    <x v="39"/>
    <n v="32"/>
    <n v="93.49"/>
    <n v="2991.68"/>
    <x v="1"/>
    <m/>
    <s v="Euro Shopping Channel"/>
    <s v="Shipped"/>
    <s v="Madrid"/>
    <x v="1"/>
    <x v="7"/>
    <x v="1"/>
  </r>
  <r>
    <x v="203"/>
    <n v="10366"/>
    <n v="1"/>
    <x v="39"/>
    <n v="34"/>
    <n v="100"/>
    <n v="6275.72"/>
    <x v="1"/>
    <m/>
    <s v="Royale Belge"/>
    <s v="Shipped"/>
    <s v="Charleroi"/>
    <x v="1"/>
    <x v="14"/>
    <x v="1"/>
  </r>
  <r>
    <x v="49"/>
    <n v="10370"/>
    <n v="9"/>
    <x v="39"/>
    <n v="27"/>
    <n v="56.85"/>
    <n v="1534.95"/>
    <x v="1"/>
    <m/>
    <s v="Annas Decorations, Ltd"/>
    <s v="Shipped"/>
    <s v="North Sydney"/>
    <x v="8"/>
    <x v="3"/>
    <x v="2"/>
  </r>
  <r>
    <x v="142"/>
    <n v="10377"/>
    <n v="3"/>
    <x v="39"/>
    <n v="39"/>
    <n v="100"/>
    <n v="7264.53"/>
    <x v="1"/>
    <m/>
    <s v="Toys of Finland, Co."/>
    <s v="Shipped"/>
    <s v="Helsinki"/>
    <x v="1"/>
    <x v="4"/>
    <x v="1"/>
  </r>
  <r>
    <x v="205"/>
    <n v="10383"/>
    <n v="6"/>
    <x v="39"/>
    <n v="47"/>
    <n v="100"/>
    <n v="6869.05"/>
    <x v="1"/>
    <m/>
    <s v="Euro Shopping Channel"/>
    <s v="Shipped"/>
    <s v="Madrid"/>
    <x v="1"/>
    <x v="7"/>
    <x v="1"/>
  </r>
  <r>
    <x v="222"/>
    <n v="10394"/>
    <n v="5"/>
    <x v="39"/>
    <n v="22"/>
    <n v="100"/>
    <n v="3353.02"/>
    <x v="1"/>
    <m/>
    <s v="Euro Shopping Channel"/>
    <s v="Shipped"/>
    <s v="Madrid"/>
    <x v="1"/>
    <x v="7"/>
    <x v="1"/>
  </r>
  <r>
    <x v="150"/>
    <n v="10405"/>
    <n v="1"/>
    <x v="39"/>
    <n v="55"/>
    <n v="100"/>
    <n v="8289.0499999999993"/>
    <x v="1"/>
    <m/>
    <s v="Mini Caravy"/>
    <s v="Shipped"/>
    <s v="Strasbourg"/>
    <x v="1"/>
    <x v="1"/>
    <x v="1"/>
  </r>
  <r>
    <x v="147"/>
    <n v="10412"/>
    <n v="9"/>
    <x v="39"/>
    <n v="60"/>
    <n v="100"/>
    <n v="11887.8"/>
    <x v="1"/>
    <m/>
    <s v="Euro Shopping Channel"/>
    <s v="Shipped"/>
    <s v="Madrid"/>
    <x v="1"/>
    <x v="7"/>
    <x v="1"/>
  </r>
  <r>
    <x v="116"/>
    <n v="10419"/>
    <n v="6"/>
    <x v="39"/>
    <n v="35"/>
    <n v="100"/>
    <n v="5926.9"/>
    <x v="1"/>
    <m/>
    <s v="Salzburg Collectables"/>
    <s v="Shipped"/>
    <s v="Salzburg"/>
    <x v="1"/>
    <x v="5"/>
    <x v="1"/>
  </r>
  <r>
    <x v="53"/>
    <n v="10425"/>
    <n v="8"/>
    <x v="39"/>
    <n v="28"/>
    <n v="100"/>
    <n v="3793.16"/>
    <x v="1"/>
    <m/>
    <s v="La Rochelle Gifts"/>
    <s v="In Process"/>
    <s v="Nantes"/>
    <x v="1"/>
    <x v="1"/>
    <x v="1"/>
  </r>
  <r>
    <x v="62"/>
    <n v="10105"/>
    <n v="13"/>
    <x v="40"/>
    <n v="38"/>
    <n v="100"/>
    <n v="4330.1000000000004"/>
    <x v="6"/>
    <m/>
    <s v="Danish Wholesale Imports"/>
    <s v="Shipped"/>
    <s v="Kobenhavn"/>
    <x v="1"/>
    <x v="13"/>
    <x v="1"/>
  </r>
  <r>
    <x v="117"/>
    <n v="10117"/>
    <n v="7"/>
    <x v="40"/>
    <n v="21"/>
    <n v="95.8"/>
    <n v="2011.8"/>
    <x v="6"/>
    <m/>
    <s v="Dragon Souveniers, Ltd."/>
    <s v="Shipped"/>
    <s v="Singapore"/>
    <x v="1"/>
    <x v="9"/>
    <x v="3"/>
  </r>
  <r>
    <x v="218"/>
    <n v="10128"/>
    <n v="4"/>
    <x v="40"/>
    <n v="41"/>
    <n v="100"/>
    <n v="4837.18"/>
    <x v="6"/>
    <m/>
    <s v="Euro Shopping Channel"/>
    <s v="Shipped"/>
    <s v="Madrid"/>
    <x v="1"/>
    <x v="7"/>
    <x v="1"/>
  </r>
  <r>
    <x v="119"/>
    <n v="10142"/>
    <n v="10"/>
    <x v="40"/>
    <n v="22"/>
    <n v="97.81"/>
    <n v="2151.8200000000002"/>
    <x v="6"/>
    <m/>
    <s v="Mini Gifts Distributors Ltd."/>
    <s v="Shipped"/>
    <s v="San Rafael"/>
    <x v="2"/>
    <x v="0"/>
    <x v="0"/>
  </r>
  <r>
    <x v="120"/>
    <n v="10153"/>
    <n v="9"/>
    <x v="40"/>
    <n v="29"/>
    <n v="88.74"/>
    <n v="2573.46"/>
    <x v="6"/>
    <m/>
    <s v="Euro Shopping Channel"/>
    <s v="Shipped"/>
    <s v="Madrid"/>
    <x v="1"/>
    <x v="7"/>
    <x v="1"/>
  </r>
  <r>
    <x v="121"/>
    <n v="10165"/>
    <n v="1"/>
    <x v="40"/>
    <n v="50"/>
    <n v="100"/>
    <n v="5344.5"/>
    <x v="6"/>
    <m/>
    <s v="Dragon Souveniers, Ltd."/>
    <s v="Shipped"/>
    <s v="Singapore"/>
    <x v="1"/>
    <x v="9"/>
    <x v="3"/>
  </r>
  <r>
    <x v="219"/>
    <n v="10177"/>
    <n v="11"/>
    <x v="40"/>
    <n v="29"/>
    <n v="100"/>
    <n v="3070.52"/>
    <x v="6"/>
    <m/>
    <s v="CAF Imports"/>
    <s v="Shipped"/>
    <s v="Madrid"/>
    <x v="1"/>
    <x v="7"/>
    <x v="1"/>
  </r>
  <r>
    <x v="69"/>
    <n v="10185"/>
    <n v="11"/>
    <x v="40"/>
    <n v="49"/>
    <n v="80.67"/>
    <n v="3952.83"/>
    <x v="6"/>
    <m/>
    <s v="Mini Creations Ltd."/>
    <s v="Shipped"/>
    <s v="New Bedford"/>
    <x v="6"/>
    <x v="0"/>
    <x v="0"/>
  </r>
  <r>
    <x v="70"/>
    <n v="10196"/>
    <n v="3"/>
    <x v="40"/>
    <n v="35"/>
    <n v="100"/>
    <n v="3564.75"/>
    <x v="6"/>
    <m/>
    <s v="Super Scale Inc."/>
    <s v="Shipped"/>
    <s v="New Haven"/>
    <x v="5"/>
    <x v="0"/>
    <x v="0"/>
  </r>
  <r>
    <x v="122"/>
    <n v="10208"/>
    <n v="11"/>
    <x v="40"/>
    <n v="48"/>
    <n v="100"/>
    <n v="5614.56"/>
    <x v="6"/>
    <m/>
    <s v="Saveley &amp; Henriot, Co."/>
    <s v="Shipped"/>
    <s v="Lyon"/>
    <x v="1"/>
    <x v="1"/>
    <x v="1"/>
  </r>
  <r>
    <x v="220"/>
    <n v="10221"/>
    <n v="5"/>
    <x v="40"/>
    <n v="23"/>
    <n v="80.67"/>
    <n v="1855.41"/>
    <x v="6"/>
    <m/>
    <s v="Petit Auto"/>
    <s v="Shipped"/>
    <s v="Bruxelles"/>
    <x v="1"/>
    <x v="14"/>
    <x v="1"/>
  </r>
  <r>
    <x v="221"/>
    <n v="10232"/>
    <n v="8"/>
    <x v="40"/>
    <n v="48"/>
    <n v="95.8"/>
    <n v="4598.3999999999996"/>
    <x v="6"/>
    <m/>
    <s v="giftsbymail.co.uk"/>
    <s v="Shipped"/>
    <s v="Cowes"/>
    <x v="15"/>
    <x v="6"/>
    <x v="1"/>
  </r>
  <r>
    <x v="73"/>
    <n v="10248"/>
    <n v="14"/>
    <x v="40"/>
    <n v="42"/>
    <n v="100"/>
    <n v="5082.42"/>
    <x v="6"/>
    <m/>
    <s v="Land of Toys Inc."/>
    <s v="Cancelled"/>
    <s v="NYC"/>
    <x v="0"/>
    <x v="0"/>
    <x v="0"/>
  </r>
  <r>
    <x v="75"/>
    <n v="10273"/>
    <n v="15"/>
    <x v="40"/>
    <n v="47"/>
    <n v="100"/>
    <n v="5450.59"/>
    <x v="6"/>
    <m/>
    <s v="Petit Auto"/>
    <s v="Shipped"/>
    <s v="Bruxelles"/>
    <x v="1"/>
    <x v="14"/>
    <x v="1"/>
  </r>
  <r>
    <x v="76"/>
    <n v="10282"/>
    <n v="3"/>
    <x v="40"/>
    <n v="36"/>
    <n v="100"/>
    <n v="4174.92"/>
    <x v="6"/>
    <m/>
    <s v="Mini Gifts Distributors Ltd."/>
    <s v="Shipped"/>
    <s v="San Rafael"/>
    <x v="2"/>
    <x v="0"/>
    <x v="0"/>
  </r>
  <r>
    <x v="127"/>
    <n v="10293"/>
    <n v="6"/>
    <x v="40"/>
    <n v="22"/>
    <n v="100"/>
    <n v="2418.2399999999998"/>
    <x v="6"/>
    <m/>
    <s v="Amica Models &amp; Co."/>
    <s v="Shipped"/>
    <s v="Torino"/>
    <x v="1"/>
    <x v="12"/>
    <x v="1"/>
  </r>
  <r>
    <x v="78"/>
    <n v="10306"/>
    <n v="11"/>
    <x v="40"/>
    <n v="40"/>
    <n v="91.76"/>
    <n v="3670.4"/>
    <x v="6"/>
    <m/>
    <s v="AV Stores, Co."/>
    <s v="Shipped"/>
    <s v="Manchester"/>
    <x v="1"/>
    <x v="6"/>
    <x v="1"/>
  </r>
  <r>
    <x v="96"/>
    <n v="10314"/>
    <n v="3"/>
    <x v="40"/>
    <n v="23"/>
    <n v="100"/>
    <n v="2481.6999999999998"/>
    <x v="6"/>
    <m/>
    <s v="Heintze Collectables"/>
    <s v="Shipped"/>
    <s v="Aaarhus"/>
    <x v="1"/>
    <x v="13"/>
    <x v="1"/>
  </r>
  <r>
    <x v="223"/>
    <n v="10326"/>
    <n v="6"/>
    <x v="40"/>
    <n v="32"/>
    <n v="100"/>
    <n v="3807.68"/>
    <x v="6"/>
    <m/>
    <s v="Volvo Model Replicas, Co"/>
    <s v="Shipped"/>
    <s v="Lule"/>
    <x v="1"/>
    <x v="8"/>
    <x v="1"/>
  </r>
  <r>
    <x v="128"/>
    <n v="10336"/>
    <n v="7"/>
    <x v="40"/>
    <n v="21"/>
    <n v="100"/>
    <n v="2230.41"/>
    <x v="6"/>
    <m/>
    <s v="La Corne Dabondance, Co."/>
    <s v="Shipped"/>
    <s v="Paris"/>
    <x v="1"/>
    <x v="1"/>
    <x v="1"/>
  </r>
  <r>
    <x v="82"/>
    <n v="10350"/>
    <n v="2"/>
    <x v="40"/>
    <n v="41"/>
    <n v="93.04"/>
    <n v="3814.64"/>
    <x v="6"/>
    <m/>
    <s v="Euro Shopping Channel"/>
    <s v="Shipped"/>
    <s v="Madrid"/>
    <x v="1"/>
    <x v="7"/>
    <x v="1"/>
  </r>
  <r>
    <x v="136"/>
    <n v="10372"/>
    <n v="5"/>
    <x v="40"/>
    <n v="25"/>
    <n v="84.71"/>
    <n v="2117.75"/>
    <x v="6"/>
    <m/>
    <s v="Tokyo Collectables, Ltd"/>
    <s v="Shipped"/>
    <s v="Minato-ku"/>
    <x v="11"/>
    <x v="11"/>
    <x v="3"/>
  </r>
  <r>
    <x v="205"/>
    <n v="10383"/>
    <n v="12"/>
    <x v="40"/>
    <n v="26"/>
    <n v="100"/>
    <n v="3340.48"/>
    <x v="6"/>
    <m/>
    <s v="Euro Shopping Channel"/>
    <s v="Shipped"/>
    <s v="Madrid"/>
    <x v="1"/>
    <x v="7"/>
    <x v="1"/>
  </r>
  <r>
    <x v="141"/>
    <n v="10396"/>
    <n v="4"/>
    <x v="40"/>
    <n v="24"/>
    <n v="89.75"/>
    <n v="2154"/>
    <x v="6"/>
    <m/>
    <s v="Mini Gifts Distributors Ltd."/>
    <s v="Shipped"/>
    <s v="San Rafael"/>
    <x v="2"/>
    <x v="0"/>
    <x v="0"/>
  </r>
  <r>
    <x v="88"/>
    <n v="10414"/>
    <n v="14"/>
    <x v="40"/>
    <n v="48"/>
    <n v="100"/>
    <n v="5808.48"/>
    <x v="6"/>
    <m/>
    <s v="Gifts4AllAges.com"/>
    <s v="On Hold"/>
    <s v="Boston"/>
    <x v="6"/>
    <x v="0"/>
    <x v="0"/>
  </r>
  <r>
    <x v="98"/>
    <n v="10108"/>
    <n v="9"/>
    <x v="41"/>
    <n v="26"/>
    <n v="68.349999999999994"/>
    <n v="1777.1"/>
    <x v="1"/>
    <m/>
    <s v="Cruz &amp; Sons Co."/>
    <s v="Shipped"/>
    <s v="Makati City"/>
    <x v="1"/>
    <x v="15"/>
    <x v="3"/>
  </r>
  <r>
    <x v="99"/>
    <n v="10122"/>
    <n v="13"/>
    <x v="41"/>
    <n v="21"/>
    <n v="73.17"/>
    <n v="1536.57"/>
    <x v="1"/>
    <m/>
    <s v="Marseille Mini Autos"/>
    <s v="Shipped"/>
    <s v="Marseille"/>
    <x v="1"/>
    <x v="1"/>
    <x v="1"/>
  </r>
  <r>
    <x v="100"/>
    <n v="10135"/>
    <n v="10"/>
    <x v="41"/>
    <n v="45"/>
    <n v="78"/>
    <n v="3510"/>
    <x v="1"/>
    <m/>
    <s v="Mini Gifts Distributors Ltd."/>
    <s v="Shipped"/>
    <s v="San Rafael"/>
    <x v="2"/>
    <x v="0"/>
    <x v="0"/>
  </r>
  <r>
    <x v="101"/>
    <n v="10147"/>
    <n v="10"/>
    <x v="41"/>
    <n v="36"/>
    <n v="86.04"/>
    <n v="3097.44"/>
    <x v="1"/>
    <m/>
    <s v="Collectables For Less Inc."/>
    <s v="Shipped"/>
    <s v="Brickhaven"/>
    <x v="6"/>
    <x v="0"/>
    <x v="0"/>
  </r>
  <r>
    <x v="4"/>
    <n v="10159"/>
    <n v="5"/>
    <x v="41"/>
    <n v="21"/>
    <n v="81.209999999999994"/>
    <n v="1705.41"/>
    <x v="1"/>
    <m/>
    <s v="Corporate Gift Ideas Co."/>
    <s v="Shipped"/>
    <s v="San Francisco"/>
    <x v="2"/>
    <x v="0"/>
    <x v="0"/>
  </r>
  <r>
    <x v="102"/>
    <n v="10169"/>
    <n v="5"/>
    <x v="41"/>
    <n v="32"/>
    <n v="70.760000000000005"/>
    <n v="2264.3200000000002"/>
    <x v="1"/>
    <m/>
    <s v="Annas Decorations, Ltd"/>
    <s v="Shipped"/>
    <s v="North Sydney"/>
    <x v="8"/>
    <x v="3"/>
    <x v="2"/>
  </r>
  <r>
    <x v="103"/>
    <n v="10181"/>
    <n v="17"/>
    <x v="41"/>
    <n v="30"/>
    <n v="82.82"/>
    <n v="2484.6"/>
    <x v="1"/>
    <m/>
    <s v="Herkku Gifts"/>
    <s v="Shipped"/>
    <s v="Bergen"/>
    <x v="1"/>
    <x v="2"/>
    <x v="1"/>
  </r>
  <r>
    <x v="104"/>
    <n v="10191"/>
    <n v="6"/>
    <x v="41"/>
    <n v="36"/>
    <n v="94.88"/>
    <n v="3415.68"/>
    <x v="1"/>
    <m/>
    <s v="Toms Spezialitten, Ltd"/>
    <s v="Shipped"/>
    <s v="Koln"/>
    <x v="1"/>
    <x v="16"/>
    <x v="1"/>
  </r>
  <r>
    <x v="105"/>
    <n v="10203"/>
    <n v="11"/>
    <x v="41"/>
    <n v="33"/>
    <n v="86.04"/>
    <n v="2839.32"/>
    <x v="1"/>
    <m/>
    <s v="Euro Shopping Channel"/>
    <s v="Shipped"/>
    <s v="Madrid"/>
    <x v="1"/>
    <x v="7"/>
    <x v="1"/>
  </r>
  <r>
    <x v="9"/>
    <n v="10211"/>
    <n v="5"/>
    <x v="41"/>
    <n v="35"/>
    <n v="78"/>
    <n v="2730"/>
    <x v="1"/>
    <m/>
    <s v="Auto Canal Petit"/>
    <s v="Shipped"/>
    <s v="Paris"/>
    <x v="1"/>
    <x v="1"/>
    <x v="1"/>
  </r>
  <r>
    <x v="106"/>
    <n v="10225"/>
    <n v="12"/>
    <x v="41"/>
    <n v="37"/>
    <n v="95.69"/>
    <n v="3540.53"/>
    <x v="1"/>
    <m/>
    <s v="Vida Sport, Ltd"/>
    <s v="Shipped"/>
    <s v="Gensve"/>
    <x v="1"/>
    <x v="17"/>
    <x v="1"/>
  </r>
  <r>
    <x v="107"/>
    <n v="10238"/>
    <n v="6"/>
    <x v="41"/>
    <n v="41"/>
    <n v="73.17"/>
    <n v="2999.97"/>
    <x v="1"/>
    <m/>
    <s v="Danish Wholesale Imports"/>
    <s v="Shipped"/>
    <s v="Kobenhavn"/>
    <x v="1"/>
    <x v="13"/>
    <x v="1"/>
  </r>
  <r>
    <x v="224"/>
    <n v="10252"/>
    <n v="2"/>
    <x v="41"/>
    <n v="20"/>
    <n v="76.39"/>
    <n v="1527.8"/>
    <x v="1"/>
    <m/>
    <s v="Auto Canal Petit"/>
    <s v="Shipped"/>
    <s v="Paris"/>
    <x v="1"/>
    <x v="1"/>
    <x v="1"/>
  </r>
  <r>
    <x v="225"/>
    <n v="10265"/>
    <n v="2"/>
    <x v="41"/>
    <n v="45"/>
    <n v="86.84"/>
    <n v="3907.8"/>
    <x v="1"/>
    <m/>
    <s v="Australian Collectables, Ltd"/>
    <s v="Shipped"/>
    <s v="Glen Waverly"/>
    <x v="3"/>
    <x v="3"/>
    <x v="2"/>
  </r>
  <r>
    <x v="110"/>
    <n v="10276"/>
    <n v="6"/>
    <x v="41"/>
    <n v="38"/>
    <n v="69.959999999999994"/>
    <n v="2658.48"/>
    <x v="1"/>
    <m/>
    <s v="Online Mini Collectables"/>
    <s v="Shipped"/>
    <s v="Brickhaven"/>
    <x v="6"/>
    <x v="0"/>
    <x v="0"/>
  </r>
  <r>
    <x v="111"/>
    <n v="10287"/>
    <n v="15"/>
    <x v="41"/>
    <n v="43"/>
    <n v="70.760000000000005"/>
    <n v="3042.68"/>
    <x v="1"/>
    <m/>
    <s v="Vida Sport, Ltd"/>
    <s v="Shipped"/>
    <s v="Gensve"/>
    <x v="1"/>
    <x v="17"/>
    <x v="1"/>
  </r>
  <r>
    <x v="112"/>
    <n v="10300"/>
    <n v="8"/>
    <x v="41"/>
    <n v="49"/>
    <n v="78.8"/>
    <n v="3861.2"/>
    <x v="1"/>
    <m/>
    <s v="Blauer See Auto, Co."/>
    <s v="Shipped"/>
    <s v="Frankfurt"/>
    <x v="1"/>
    <x v="16"/>
    <x v="1"/>
  </r>
  <r>
    <x v="113"/>
    <n v="10310"/>
    <n v="13"/>
    <x v="41"/>
    <n v="27"/>
    <n v="80.41"/>
    <n v="2171.0700000000002"/>
    <x v="1"/>
    <m/>
    <s v="Toms Spezialitten, Ltd"/>
    <s v="Shipped"/>
    <s v="Koln"/>
    <x v="1"/>
    <x v="16"/>
    <x v="1"/>
  </r>
  <r>
    <x v="114"/>
    <n v="10319"/>
    <n v="1"/>
    <x v="41"/>
    <n v="46"/>
    <n v="73.98"/>
    <n v="3403.08"/>
    <x v="1"/>
    <m/>
    <s v="Microscale Inc."/>
    <s v="Shipped"/>
    <s v="NYC"/>
    <x v="0"/>
    <x v="0"/>
    <x v="0"/>
  </r>
  <r>
    <x v="19"/>
    <n v="10329"/>
    <n v="10"/>
    <x v="41"/>
    <n v="38"/>
    <n v="59.1"/>
    <n v="2245.8000000000002"/>
    <x v="1"/>
    <m/>
    <s v="Land of Toys Inc."/>
    <s v="Shipped"/>
    <s v="NYC"/>
    <x v="0"/>
    <x v="0"/>
    <x v="0"/>
  </r>
  <r>
    <x v="20"/>
    <n v="10342"/>
    <n v="5"/>
    <x v="41"/>
    <n v="25"/>
    <n v="66.739999999999995"/>
    <n v="1668.5"/>
    <x v="1"/>
    <m/>
    <s v="Australian Collectors, Co."/>
    <s v="Shipped"/>
    <s v="Melbourne"/>
    <x v="3"/>
    <x v="3"/>
    <x v="2"/>
  </r>
  <r>
    <x v="115"/>
    <n v="10363"/>
    <n v="10"/>
    <x v="41"/>
    <n v="46"/>
    <n v="60.3"/>
    <n v="2773.8"/>
    <x v="1"/>
    <m/>
    <s v="Suominen Souveniers"/>
    <s v="Shipped"/>
    <s v="Espoo"/>
    <x v="1"/>
    <x v="4"/>
    <x v="1"/>
  </r>
  <r>
    <x v="184"/>
    <n v="10378"/>
    <n v="4"/>
    <x v="41"/>
    <n v="22"/>
    <n v="100"/>
    <n v="2464"/>
    <x v="1"/>
    <m/>
    <s v="Euro Shopping Channel"/>
    <s v="Shipped"/>
    <s v="Madrid"/>
    <x v="1"/>
    <x v="7"/>
    <x v="1"/>
  </r>
  <r>
    <x v="162"/>
    <n v="10390"/>
    <n v="9"/>
    <x v="41"/>
    <n v="40"/>
    <n v="100"/>
    <n v="5491.6"/>
    <x v="1"/>
    <m/>
    <s v="Mini Gifts Distributors Ltd."/>
    <s v="Shipped"/>
    <s v="San Rafael"/>
    <x v="2"/>
    <x v="0"/>
    <x v="0"/>
  </r>
  <r>
    <x v="26"/>
    <n v="10103"/>
    <n v="16"/>
    <x v="42"/>
    <n v="46"/>
    <n v="100"/>
    <n v="4791.82"/>
    <x v="3"/>
    <m/>
    <s v="Baane Mini Imports"/>
    <s v="Shipped"/>
    <s v="Stavern"/>
    <x v="1"/>
    <x v="2"/>
    <x v="1"/>
  </r>
  <r>
    <x v="165"/>
    <n v="10111"/>
    <n v="4"/>
    <x v="42"/>
    <n v="39"/>
    <n v="100"/>
    <n v="4178.8500000000004"/>
    <x v="3"/>
    <m/>
    <s v="Mini Wheels Co."/>
    <s v="Shipped"/>
    <s v="San Francisco"/>
    <x v="2"/>
    <x v="0"/>
    <x v="0"/>
  </r>
  <r>
    <x v="28"/>
    <n v="10126"/>
    <n v="16"/>
    <x v="42"/>
    <n v="38"/>
    <n v="82.34"/>
    <n v="3128.92"/>
    <x v="3"/>
    <m/>
    <s v="Corrida Auto Replicas, Ltd"/>
    <s v="Shipped"/>
    <s v="Madrid"/>
    <x v="1"/>
    <x v="7"/>
    <x v="1"/>
  </r>
  <r>
    <x v="167"/>
    <n v="10139"/>
    <n v="5"/>
    <x v="42"/>
    <n v="30"/>
    <n v="100"/>
    <n v="3095.4"/>
    <x v="3"/>
    <m/>
    <s v="Souveniers And Things Co."/>
    <s v="Shipped"/>
    <s v="Chatswood"/>
    <x v="8"/>
    <x v="3"/>
    <x v="2"/>
  </r>
  <r>
    <x v="168"/>
    <n v="10149"/>
    <n v="2"/>
    <x v="42"/>
    <n v="42"/>
    <n v="94.25"/>
    <n v="3958.5"/>
    <x v="3"/>
    <m/>
    <s v="Signal Collectibles Ltd."/>
    <s v="Shipped"/>
    <s v="Brisbane"/>
    <x v="2"/>
    <x v="0"/>
    <x v="0"/>
  </r>
  <r>
    <x v="31"/>
    <n v="10163"/>
    <n v="6"/>
    <x v="42"/>
    <n v="43"/>
    <n v="100"/>
    <n v="4991.4399999999996"/>
    <x v="3"/>
    <m/>
    <s v="Classic Legends Inc."/>
    <s v="Shipped"/>
    <s v="NYC"/>
    <x v="0"/>
    <x v="0"/>
    <x v="0"/>
  </r>
  <r>
    <x v="155"/>
    <n v="10173"/>
    <n v="4"/>
    <x v="42"/>
    <n v="29"/>
    <n v="95.24"/>
    <n v="2761.96"/>
    <x v="3"/>
    <m/>
    <s v="Rovelli Gifts"/>
    <s v="Shipped"/>
    <s v="Bergamo"/>
    <x v="1"/>
    <x v="12"/>
    <x v="1"/>
  </r>
  <r>
    <x v="103"/>
    <n v="10182"/>
    <n v="1"/>
    <x v="42"/>
    <n v="33"/>
    <n v="86.31"/>
    <n v="2848.23"/>
    <x v="3"/>
    <m/>
    <s v="Mini Gifts Distributors Ltd."/>
    <s v="Shipped"/>
    <s v="San Rafael"/>
    <x v="2"/>
    <x v="0"/>
    <x v="0"/>
  </r>
  <r>
    <x v="170"/>
    <n v="10193"/>
    <n v="5"/>
    <x v="42"/>
    <n v="32"/>
    <n v="79.37"/>
    <n v="2539.84"/>
    <x v="3"/>
    <m/>
    <s v="Australian Collectables, Ltd"/>
    <s v="Shipped"/>
    <s v="Glen Waverly"/>
    <x v="3"/>
    <x v="3"/>
    <x v="2"/>
  </r>
  <r>
    <x v="35"/>
    <n v="10206"/>
    <n v="11"/>
    <x v="42"/>
    <n v="28"/>
    <n v="87.3"/>
    <n v="2444.4"/>
    <x v="3"/>
    <m/>
    <s v="Canadian Gift Exchange Network"/>
    <s v="Shipped"/>
    <s v="Vancouver"/>
    <x v="10"/>
    <x v="10"/>
    <x v="0"/>
  </r>
  <r>
    <x v="36"/>
    <n v="10215"/>
    <n v="8"/>
    <x v="42"/>
    <n v="41"/>
    <n v="100"/>
    <n v="4555.92"/>
    <x v="3"/>
    <m/>
    <s v="West Coast Collectables Co."/>
    <s v="Shipped"/>
    <s v="Burbank"/>
    <x v="2"/>
    <x v="0"/>
    <x v="0"/>
  </r>
  <r>
    <x v="172"/>
    <n v="10227"/>
    <n v="1"/>
    <x v="42"/>
    <n v="33"/>
    <n v="100"/>
    <n v="3666.96"/>
    <x v="3"/>
    <m/>
    <s v="Saveley &amp; Henriot, Co."/>
    <s v="Shipped"/>
    <s v="Lyon"/>
    <x v="1"/>
    <x v="1"/>
    <x v="1"/>
  </r>
  <r>
    <x v="173"/>
    <n v="10244"/>
    <n v="5"/>
    <x v="42"/>
    <n v="36"/>
    <n v="84.33"/>
    <n v="3035.88"/>
    <x v="3"/>
    <m/>
    <s v="Euro Shopping Channel"/>
    <s v="Shipped"/>
    <s v="Madrid"/>
    <x v="1"/>
    <x v="7"/>
    <x v="1"/>
  </r>
  <r>
    <x v="215"/>
    <n v="10257"/>
    <n v="5"/>
    <x v="42"/>
    <n v="26"/>
    <n v="89.29"/>
    <n v="2321.54"/>
    <x v="3"/>
    <m/>
    <s v="The Sharp Gifts Warehouse"/>
    <s v="Shipped"/>
    <s v="San Jose"/>
    <x v="2"/>
    <x v="0"/>
    <x v="0"/>
  </r>
  <r>
    <x v="41"/>
    <n v="10280"/>
    <n v="7"/>
    <x v="42"/>
    <n v="34"/>
    <n v="100"/>
    <n v="3474.46"/>
    <x v="3"/>
    <m/>
    <s v="Amica Models &amp; Co."/>
    <s v="Shipped"/>
    <s v="Torino"/>
    <x v="1"/>
    <x v="12"/>
    <x v="1"/>
  </r>
  <r>
    <x v="226"/>
    <n v="10290"/>
    <n v="2"/>
    <x v="42"/>
    <n v="26"/>
    <n v="96.23"/>
    <n v="2501.98"/>
    <x v="3"/>
    <m/>
    <s v="Auto-Moto Classics Inc."/>
    <s v="Shipped"/>
    <s v="Brickhaven"/>
    <x v="6"/>
    <x v="0"/>
    <x v="0"/>
  </r>
  <r>
    <x v="43"/>
    <n v="10304"/>
    <n v="11"/>
    <x v="42"/>
    <n v="38"/>
    <n v="100"/>
    <n v="3958.46"/>
    <x v="3"/>
    <m/>
    <s v="Auto Assoc. &amp; Cie."/>
    <s v="Shipped"/>
    <s v="Versailles"/>
    <x v="1"/>
    <x v="1"/>
    <x v="1"/>
  </r>
  <r>
    <x v="44"/>
    <n v="10312"/>
    <n v="8"/>
    <x v="42"/>
    <n v="33"/>
    <n v="100"/>
    <n v="3535.95"/>
    <x v="3"/>
    <m/>
    <s v="Mini Gifts Distributors Ltd."/>
    <s v="Shipped"/>
    <s v="San Rafael"/>
    <x v="2"/>
    <x v="0"/>
    <x v="0"/>
  </r>
  <r>
    <x v="80"/>
    <n v="10323"/>
    <n v="2"/>
    <x v="42"/>
    <n v="33"/>
    <n v="91.27"/>
    <n v="3011.91"/>
    <x v="3"/>
    <m/>
    <s v="Blauer See Auto, Co."/>
    <s v="Shipped"/>
    <s v="Frankfurt"/>
    <x v="1"/>
    <x v="16"/>
    <x v="1"/>
  </r>
  <r>
    <x v="46"/>
    <n v="10333"/>
    <n v="2"/>
    <x v="42"/>
    <n v="46"/>
    <n v="100"/>
    <n v="11336.7"/>
    <x v="3"/>
    <m/>
    <s v="Mini Wheels Co."/>
    <s v="Shipped"/>
    <s v="San Francisco"/>
    <x v="2"/>
    <x v="0"/>
    <x v="0"/>
  </r>
  <r>
    <x v="47"/>
    <n v="10347"/>
    <n v="12"/>
    <x v="42"/>
    <n v="26"/>
    <n v="100"/>
    <n v="2656.94"/>
    <x v="3"/>
    <m/>
    <s v="Australian Collectors, Co."/>
    <s v="Shipped"/>
    <s v="Melbourne"/>
    <x v="3"/>
    <x v="3"/>
    <x v="2"/>
  </r>
  <r>
    <x v="48"/>
    <n v="10357"/>
    <n v="3"/>
    <x v="42"/>
    <n v="25"/>
    <n v="100"/>
    <n v="2604.25"/>
    <x v="3"/>
    <m/>
    <s v="Mini Gifts Distributors Ltd."/>
    <s v="Shipped"/>
    <s v="San Rafael"/>
    <x v="2"/>
    <x v="0"/>
    <x v="0"/>
  </r>
  <r>
    <x v="49"/>
    <n v="10369"/>
    <n v="4"/>
    <x v="42"/>
    <n v="45"/>
    <n v="73.08"/>
    <n v="3288.6"/>
    <x v="3"/>
    <m/>
    <s v="Collectables For Less Inc."/>
    <s v="Shipped"/>
    <s v="Brickhaven"/>
    <x v="6"/>
    <x v="0"/>
    <x v="0"/>
  </r>
  <r>
    <x v="50"/>
    <n v="10382"/>
    <n v="7"/>
    <x v="42"/>
    <n v="50"/>
    <n v="100"/>
    <n v="8935.5"/>
    <x v="3"/>
    <m/>
    <s v="Mini Gifts Distributors Ltd."/>
    <s v="Shipped"/>
    <s v="San Rafael"/>
    <x v="2"/>
    <x v="0"/>
    <x v="0"/>
  </r>
  <r>
    <x v="217"/>
    <n v="10392"/>
    <n v="1"/>
    <x v="42"/>
    <n v="36"/>
    <n v="100"/>
    <n v="4035.96"/>
    <x v="3"/>
    <m/>
    <s v="Mini Auto Werke"/>
    <s v="Shipped"/>
    <s v="Graz"/>
    <x v="1"/>
    <x v="5"/>
    <x v="1"/>
  </r>
  <r>
    <x v="177"/>
    <n v="10423"/>
    <n v="5"/>
    <x v="42"/>
    <n v="21"/>
    <n v="89.29"/>
    <n v="1875.09"/>
    <x v="3"/>
    <m/>
    <s v="Petit Auto"/>
    <s v="In Process"/>
    <s v="Bruxelles"/>
    <x v="1"/>
    <x v="14"/>
    <x v="1"/>
  </r>
  <r>
    <x v="98"/>
    <n v="10108"/>
    <n v="8"/>
    <x v="43"/>
    <n v="29"/>
    <n v="100"/>
    <n v="4049.56"/>
    <x v="1"/>
    <m/>
    <s v="Cruz &amp; Sons Co."/>
    <s v="Shipped"/>
    <s v="Makati City"/>
    <x v="1"/>
    <x v="15"/>
    <x v="3"/>
  </r>
  <r>
    <x v="99"/>
    <n v="10122"/>
    <n v="12"/>
    <x v="43"/>
    <n v="21"/>
    <n v="100"/>
    <n v="2469.39"/>
    <x v="1"/>
    <m/>
    <s v="Marseille Mini Autos"/>
    <s v="Shipped"/>
    <s v="Marseille"/>
    <x v="1"/>
    <x v="1"/>
    <x v="1"/>
  </r>
  <r>
    <x v="100"/>
    <n v="10135"/>
    <n v="9"/>
    <x v="43"/>
    <n v="42"/>
    <n v="100"/>
    <n v="5432.7"/>
    <x v="1"/>
    <m/>
    <s v="Mini Gifts Distributors Ltd."/>
    <s v="Shipped"/>
    <s v="San Rafael"/>
    <x v="2"/>
    <x v="0"/>
    <x v="0"/>
  </r>
  <r>
    <x v="101"/>
    <n v="10147"/>
    <n v="9"/>
    <x v="43"/>
    <n v="37"/>
    <n v="100"/>
    <n v="4405.22"/>
    <x v="1"/>
    <m/>
    <s v="Collectables For Less Inc."/>
    <s v="Shipped"/>
    <s v="Brickhaven"/>
    <x v="6"/>
    <x v="0"/>
    <x v="0"/>
  </r>
  <r>
    <x v="4"/>
    <n v="10159"/>
    <n v="4"/>
    <x v="43"/>
    <n v="25"/>
    <n v="100"/>
    <n v="3638"/>
    <x v="1"/>
    <m/>
    <s v="Corporate Gift Ideas Co."/>
    <s v="Shipped"/>
    <s v="San Francisco"/>
    <x v="2"/>
    <x v="0"/>
    <x v="0"/>
  </r>
  <r>
    <x v="102"/>
    <n v="10169"/>
    <n v="4"/>
    <x v="43"/>
    <n v="36"/>
    <n v="100"/>
    <n v="4444.92"/>
    <x v="1"/>
    <m/>
    <s v="Annas Decorations, Ltd"/>
    <s v="Shipped"/>
    <s v="North Sydney"/>
    <x v="8"/>
    <x v="3"/>
    <x v="2"/>
  </r>
  <r>
    <x v="103"/>
    <n v="10181"/>
    <n v="16"/>
    <x v="43"/>
    <n v="22"/>
    <n v="100"/>
    <n v="3395.48"/>
    <x v="1"/>
    <m/>
    <s v="Herkku Gifts"/>
    <s v="Shipped"/>
    <s v="Bergen"/>
    <x v="1"/>
    <x v="2"/>
    <x v="1"/>
  </r>
  <r>
    <x v="104"/>
    <n v="10191"/>
    <n v="5"/>
    <x v="43"/>
    <n v="23"/>
    <n v="100"/>
    <n v="3414.58"/>
    <x v="1"/>
    <m/>
    <s v="Toms Spezialitten, Ltd"/>
    <s v="Shipped"/>
    <s v="Koln"/>
    <x v="1"/>
    <x v="16"/>
    <x v="1"/>
  </r>
  <r>
    <x v="105"/>
    <n v="10203"/>
    <n v="10"/>
    <x v="43"/>
    <n v="32"/>
    <n v="100"/>
    <n v="5127.04"/>
    <x v="1"/>
    <m/>
    <s v="Euro Shopping Channel"/>
    <s v="Shipped"/>
    <s v="Madrid"/>
    <x v="1"/>
    <x v="7"/>
    <x v="1"/>
  </r>
  <r>
    <x v="9"/>
    <n v="10211"/>
    <n v="4"/>
    <x v="43"/>
    <n v="28"/>
    <n v="100"/>
    <n v="3745.28"/>
    <x v="1"/>
    <m/>
    <s v="Auto Canal Petit"/>
    <s v="Shipped"/>
    <s v="Paris"/>
    <x v="1"/>
    <x v="1"/>
    <x v="1"/>
  </r>
  <r>
    <x v="106"/>
    <n v="10225"/>
    <n v="11"/>
    <x v="43"/>
    <n v="27"/>
    <n v="100"/>
    <n v="4564.08"/>
    <x v="1"/>
    <m/>
    <s v="Vida Sport, Ltd"/>
    <s v="Shipped"/>
    <s v="Gensve"/>
    <x v="1"/>
    <x v="17"/>
    <x v="1"/>
  </r>
  <r>
    <x v="107"/>
    <n v="10238"/>
    <n v="5"/>
    <x v="43"/>
    <n v="49"/>
    <n v="100"/>
    <n v="6554.24"/>
    <x v="1"/>
    <m/>
    <s v="Danish Wholesale Imports"/>
    <s v="Shipped"/>
    <s v="Kobenhavn"/>
    <x v="1"/>
    <x v="13"/>
    <x v="1"/>
  </r>
  <r>
    <x v="224"/>
    <n v="10252"/>
    <n v="1"/>
    <x v="43"/>
    <n v="41"/>
    <n v="100"/>
    <n v="6749.83"/>
    <x v="1"/>
    <m/>
    <s v="Auto Canal Petit"/>
    <s v="Shipped"/>
    <s v="Paris"/>
    <x v="1"/>
    <x v="1"/>
    <x v="1"/>
  </r>
  <r>
    <x v="225"/>
    <n v="10265"/>
    <n v="1"/>
    <x v="43"/>
    <n v="49"/>
    <n v="100"/>
    <n v="8427.02"/>
    <x v="1"/>
    <m/>
    <s v="Australian Collectables, Ltd"/>
    <s v="Shipped"/>
    <s v="Glen Waverly"/>
    <x v="3"/>
    <x v="3"/>
    <x v="2"/>
  </r>
  <r>
    <x v="110"/>
    <n v="10276"/>
    <n v="5"/>
    <x v="43"/>
    <n v="30"/>
    <n v="100"/>
    <n v="3924.6"/>
    <x v="1"/>
    <m/>
    <s v="Online Mini Collectables"/>
    <s v="Shipped"/>
    <s v="Brickhaven"/>
    <x v="6"/>
    <x v="0"/>
    <x v="0"/>
  </r>
  <r>
    <x v="111"/>
    <n v="10287"/>
    <n v="14"/>
    <x v="43"/>
    <n v="40"/>
    <n v="100"/>
    <n v="6761.6"/>
    <x v="1"/>
    <m/>
    <s v="Vida Sport, Ltd"/>
    <s v="Shipped"/>
    <s v="Gensve"/>
    <x v="1"/>
    <x v="17"/>
    <x v="1"/>
  </r>
  <r>
    <x v="112"/>
    <n v="10300"/>
    <n v="7"/>
    <x v="43"/>
    <n v="23"/>
    <n v="100"/>
    <n v="3786.49"/>
    <x v="1"/>
    <m/>
    <s v="Blauer See Auto, Co."/>
    <s v="Shipped"/>
    <s v="Frankfurt"/>
    <x v="1"/>
    <x v="16"/>
    <x v="1"/>
  </r>
  <r>
    <x v="113"/>
    <n v="10310"/>
    <n v="12"/>
    <x v="43"/>
    <n v="49"/>
    <n v="100"/>
    <n v="6266.12"/>
    <x v="1"/>
    <m/>
    <s v="Toms Spezialitten, Ltd"/>
    <s v="Shipped"/>
    <s v="Koln"/>
    <x v="1"/>
    <x v="16"/>
    <x v="1"/>
  </r>
  <r>
    <x v="114"/>
    <n v="10320"/>
    <n v="5"/>
    <x v="43"/>
    <n v="25"/>
    <n v="100"/>
    <n v="3491"/>
    <x v="1"/>
    <m/>
    <s v="Volvo Model Replicas, Co"/>
    <s v="Shipped"/>
    <s v="Lule"/>
    <x v="1"/>
    <x v="8"/>
    <x v="1"/>
  </r>
  <r>
    <x v="227"/>
    <n v="10330"/>
    <n v="3"/>
    <x v="43"/>
    <n v="37"/>
    <n v="100"/>
    <n v="4405.22"/>
    <x v="1"/>
    <m/>
    <s v="Cruz &amp; Sons Co."/>
    <s v="Shipped"/>
    <s v="Makati City"/>
    <x v="1"/>
    <x v="15"/>
    <x v="3"/>
  </r>
  <r>
    <x v="20"/>
    <n v="10342"/>
    <n v="7"/>
    <x v="43"/>
    <n v="55"/>
    <n v="100"/>
    <n v="6548.3"/>
    <x v="1"/>
    <m/>
    <s v="Australian Collectors, Co."/>
    <s v="Shipped"/>
    <s v="Melbourne"/>
    <x v="3"/>
    <x v="3"/>
    <x v="2"/>
  </r>
  <r>
    <x v="228"/>
    <n v="10355"/>
    <n v="7"/>
    <x v="43"/>
    <n v="23"/>
    <n v="100"/>
    <n v="3177.91"/>
    <x v="1"/>
    <m/>
    <s v="Euro Shopping Channel"/>
    <s v="Shipped"/>
    <s v="Madrid"/>
    <x v="1"/>
    <x v="7"/>
    <x v="1"/>
  </r>
  <r>
    <x v="115"/>
    <n v="10363"/>
    <n v="11"/>
    <x v="43"/>
    <n v="24"/>
    <n v="100"/>
    <n v="4142.6400000000003"/>
    <x v="1"/>
    <m/>
    <s v="Suominen Souveniers"/>
    <s v="Shipped"/>
    <s v="Espoo"/>
    <x v="1"/>
    <x v="4"/>
    <x v="1"/>
  </r>
  <r>
    <x v="184"/>
    <n v="10378"/>
    <n v="10"/>
    <x v="43"/>
    <n v="43"/>
    <n v="96.49"/>
    <n v="4149.07"/>
    <x v="1"/>
    <m/>
    <s v="Euro Shopping Channel"/>
    <s v="Shipped"/>
    <s v="Madrid"/>
    <x v="1"/>
    <x v="7"/>
    <x v="1"/>
  </r>
  <r>
    <x v="162"/>
    <n v="10390"/>
    <n v="1"/>
    <x v="43"/>
    <n v="50"/>
    <n v="100"/>
    <n v="7397"/>
    <x v="1"/>
    <m/>
    <s v="Mini Gifts Distributors Ltd."/>
    <s v="Shipped"/>
    <s v="San Rafael"/>
    <x v="2"/>
    <x v="0"/>
    <x v="0"/>
  </r>
  <r>
    <x v="151"/>
    <n v="10109"/>
    <n v="2"/>
    <x v="44"/>
    <n v="47"/>
    <n v="100"/>
    <n v="6241.6"/>
    <x v="1"/>
    <m/>
    <s v="Motor Mint Distributors Inc."/>
    <s v="Shipped"/>
    <s v="Philadelphia"/>
    <x v="7"/>
    <x v="0"/>
    <x v="0"/>
  </r>
  <r>
    <x v="179"/>
    <n v="10123"/>
    <n v="4"/>
    <x v="44"/>
    <n v="34"/>
    <n v="100"/>
    <n v="5331.88"/>
    <x v="1"/>
    <m/>
    <s v="Atelier graphique"/>
    <s v="Shipped"/>
    <s v="Nantes"/>
    <x v="1"/>
    <x v="1"/>
    <x v="1"/>
  </r>
  <r>
    <x v="180"/>
    <n v="10137"/>
    <n v="4"/>
    <x v="44"/>
    <n v="31"/>
    <n v="100"/>
    <n v="5124.3"/>
    <x v="1"/>
    <m/>
    <s v="Reims Collectables"/>
    <s v="Shipped"/>
    <s v="Reims"/>
    <x v="1"/>
    <x v="1"/>
    <x v="1"/>
  </r>
  <r>
    <x v="153"/>
    <n v="10148"/>
    <n v="11"/>
    <x v="44"/>
    <n v="28"/>
    <n v="100"/>
    <n v="3639.44"/>
    <x v="1"/>
    <m/>
    <s v="Annas Decorations, Ltd"/>
    <s v="Shipped"/>
    <s v="North Sydney"/>
    <x v="8"/>
    <x v="3"/>
    <x v="2"/>
  </r>
  <r>
    <x v="154"/>
    <n v="10161"/>
    <n v="10"/>
    <x v="44"/>
    <n v="36"/>
    <n v="100"/>
    <n v="5544"/>
    <x v="1"/>
    <m/>
    <s v="Heintze Collectables"/>
    <s v="Shipped"/>
    <s v="Aaarhus"/>
    <x v="1"/>
    <x v="13"/>
    <x v="1"/>
  </r>
  <r>
    <x v="155"/>
    <n v="10172"/>
    <n v="8"/>
    <x v="44"/>
    <n v="48"/>
    <n v="100"/>
    <n v="5493.12"/>
    <x v="1"/>
    <m/>
    <s v="Gift Depot Inc."/>
    <s v="Shipped"/>
    <s v="Bridgewater"/>
    <x v="5"/>
    <x v="0"/>
    <x v="0"/>
  </r>
  <r>
    <x v="103"/>
    <n v="10181"/>
    <n v="4"/>
    <x v="44"/>
    <n v="39"/>
    <n v="100"/>
    <n v="5785.26"/>
    <x v="1"/>
    <m/>
    <s v="Herkku Gifts"/>
    <s v="Shipped"/>
    <s v="Bergen"/>
    <x v="1"/>
    <x v="2"/>
    <x v="1"/>
  </r>
  <r>
    <x v="104"/>
    <n v="10192"/>
    <n v="9"/>
    <x v="44"/>
    <n v="45"/>
    <n v="100"/>
    <n v="5340.6"/>
    <x v="1"/>
    <m/>
    <s v="Online Diecast Creations Co."/>
    <s v="Shipped"/>
    <s v="Nashua"/>
    <x v="12"/>
    <x v="0"/>
    <x v="0"/>
  </r>
  <r>
    <x v="105"/>
    <n v="10204"/>
    <n v="15"/>
    <x v="44"/>
    <n v="35"/>
    <n v="100"/>
    <n v="5735.8"/>
    <x v="1"/>
    <m/>
    <s v="Muscle Machine Inc"/>
    <s v="Shipped"/>
    <s v="NYC"/>
    <x v="0"/>
    <x v="0"/>
    <x v="0"/>
  </r>
  <r>
    <x v="138"/>
    <n v="10212"/>
    <n v="8"/>
    <x v="44"/>
    <n v="45"/>
    <n v="100"/>
    <n v="6357.6"/>
    <x v="1"/>
    <m/>
    <s v="Euro Shopping Channel"/>
    <s v="Shipped"/>
    <s v="Madrid"/>
    <x v="1"/>
    <x v="7"/>
    <x v="1"/>
  </r>
  <r>
    <x v="181"/>
    <n v="10226"/>
    <n v="6"/>
    <x v="44"/>
    <n v="46"/>
    <n v="100"/>
    <n v="7343.9"/>
    <x v="1"/>
    <m/>
    <s v="Collectable Mini Designs Co."/>
    <s v="Shipped"/>
    <s v="San Diego"/>
    <x v="2"/>
    <x v="0"/>
    <x v="0"/>
  </r>
  <r>
    <x v="156"/>
    <n v="10240"/>
    <n v="1"/>
    <x v="44"/>
    <n v="37"/>
    <n v="100"/>
    <n v="5959.22"/>
    <x v="1"/>
    <m/>
    <s v="Osaka Souveniers Co."/>
    <s v="Shipped"/>
    <s v="Osaka"/>
    <x v="14"/>
    <x v="11"/>
    <x v="3"/>
  </r>
  <r>
    <x v="108"/>
    <n v="10253"/>
    <n v="3"/>
    <x v="44"/>
    <n v="31"/>
    <n v="100"/>
    <n v="4029.38"/>
    <x v="1"/>
    <m/>
    <s v="UK Collectables, Ltd."/>
    <s v="Cancelled"/>
    <s v="Liverpool"/>
    <x v="1"/>
    <x v="6"/>
    <x v="1"/>
  </r>
  <r>
    <x v="109"/>
    <n v="10266"/>
    <n v="4"/>
    <x v="44"/>
    <n v="33"/>
    <n v="100"/>
    <n v="5035.1400000000003"/>
    <x v="1"/>
    <m/>
    <s v="Lordine Souveniers"/>
    <s v="Shipped"/>
    <s v="Reggio Emilia"/>
    <x v="1"/>
    <x v="12"/>
    <x v="1"/>
  </r>
  <r>
    <x v="157"/>
    <n v="10278"/>
    <n v="4"/>
    <x v="44"/>
    <n v="31"/>
    <n v="100"/>
    <n v="4116.8"/>
    <x v="1"/>
    <m/>
    <s v="Signal Gift Stores"/>
    <s v="Shipped"/>
    <s v="Las Vegas"/>
    <x v="16"/>
    <x v="0"/>
    <x v="0"/>
  </r>
  <r>
    <x v="111"/>
    <n v="10287"/>
    <n v="2"/>
    <x v="44"/>
    <n v="27"/>
    <n v="100"/>
    <n v="4310.55"/>
    <x v="1"/>
    <m/>
    <s v="Vida Sport, Ltd"/>
    <s v="Shipped"/>
    <s v="Gensve"/>
    <x v="1"/>
    <x v="17"/>
    <x v="1"/>
  </r>
  <r>
    <x v="158"/>
    <n v="10301"/>
    <n v="6"/>
    <x v="44"/>
    <n v="39"/>
    <n v="100"/>
    <n v="6446.7"/>
    <x v="1"/>
    <m/>
    <s v="Norway Gifts By Mail, Co."/>
    <s v="Shipped"/>
    <s v="Oslo"/>
    <x v="1"/>
    <x v="2"/>
    <x v="1"/>
  </r>
  <r>
    <x v="113"/>
    <n v="10311"/>
    <n v="11"/>
    <x v="44"/>
    <n v="32"/>
    <n v="100"/>
    <n v="3616.64"/>
    <x v="1"/>
    <m/>
    <s v="Euro Shopping Channel"/>
    <s v="Shipped"/>
    <s v="Madrid"/>
    <x v="1"/>
    <x v="7"/>
    <x v="1"/>
  </r>
  <r>
    <x v="45"/>
    <n v="10321"/>
    <n v="8"/>
    <x v="44"/>
    <n v="28"/>
    <n v="100"/>
    <n v="4232.76"/>
    <x v="1"/>
    <m/>
    <s v="FunGiftIdeas.com"/>
    <s v="Shipped"/>
    <s v="New Bedford"/>
    <x v="6"/>
    <x v="0"/>
    <x v="0"/>
  </r>
  <r>
    <x v="159"/>
    <n v="10331"/>
    <n v="12"/>
    <x v="44"/>
    <n v="26"/>
    <n v="67.91"/>
    <n v="1765.66"/>
    <x v="1"/>
    <m/>
    <s v="Motor Mint Distributors Inc."/>
    <s v="Shipped"/>
    <s v="Philadelphia"/>
    <x v="7"/>
    <x v="0"/>
    <x v="0"/>
  </r>
  <r>
    <x v="20"/>
    <n v="10343"/>
    <n v="2"/>
    <x v="44"/>
    <n v="44"/>
    <n v="84.88"/>
    <n v="3734.72"/>
    <x v="1"/>
    <m/>
    <s v="Reims Collectables"/>
    <s v="Shipped"/>
    <s v="Reims"/>
    <x v="1"/>
    <x v="1"/>
    <x v="1"/>
  </r>
  <r>
    <x v="183"/>
    <n v="10367"/>
    <n v="6"/>
    <x v="44"/>
    <n v="46"/>
    <n v="100"/>
    <n v="4808.38"/>
    <x v="1"/>
    <m/>
    <s v="Toys4GrownUps.com"/>
    <s v="Resolved"/>
    <s v="Pasadena"/>
    <x v="2"/>
    <x v="0"/>
    <x v="0"/>
  </r>
  <r>
    <x v="184"/>
    <n v="10379"/>
    <n v="4"/>
    <x v="44"/>
    <n v="32"/>
    <n v="70.83"/>
    <n v="2266.56"/>
    <x v="1"/>
    <m/>
    <s v="Euro Shopping Channel"/>
    <s v="Shipped"/>
    <s v="Madrid"/>
    <x v="1"/>
    <x v="7"/>
    <x v="1"/>
  </r>
  <r>
    <x v="163"/>
    <n v="10406"/>
    <n v="1"/>
    <x v="44"/>
    <n v="65"/>
    <n v="100"/>
    <n v="10468.9"/>
    <x v="1"/>
    <m/>
    <s v="Danish Wholesale Imports"/>
    <s v="Disputed"/>
    <s v="Kobenhavn"/>
    <x v="1"/>
    <x v="13"/>
    <x v="1"/>
  </r>
  <r>
    <x v="116"/>
    <n v="10419"/>
    <n v="3"/>
    <x v="44"/>
    <n v="43"/>
    <n v="100"/>
    <n v="5589.14"/>
    <x v="1"/>
    <m/>
    <s v="Salzburg Collectables"/>
    <s v="Shipped"/>
    <s v="Salzburg"/>
    <x v="1"/>
    <x v="5"/>
    <x v="1"/>
  </r>
  <r>
    <x v="98"/>
    <n v="10108"/>
    <n v="12"/>
    <x v="45"/>
    <n v="43"/>
    <n v="67.77"/>
    <n v="2914.11"/>
    <x v="0"/>
    <m/>
    <s v="Cruz &amp; Sons Co."/>
    <s v="Shipped"/>
    <s v="Makati City"/>
    <x v="1"/>
    <x v="15"/>
    <x v="3"/>
  </r>
  <r>
    <x v="99"/>
    <n v="10122"/>
    <n v="16"/>
    <x v="45"/>
    <n v="35"/>
    <n v="49.74"/>
    <n v="1740.9"/>
    <x v="0"/>
    <m/>
    <s v="Marseille Mini Autos"/>
    <s v="Shipped"/>
    <s v="Marseille"/>
    <x v="1"/>
    <x v="1"/>
    <x v="1"/>
  </r>
  <r>
    <x v="100"/>
    <n v="10135"/>
    <n v="13"/>
    <x v="45"/>
    <n v="45"/>
    <n v="50.36"/>
    <n v="2266.1999999999998"/>
    <x v="0"/>
    <m/>
    <s v="Mini Gifts Distributors Ltd."/>
    <s v="Shipped"/>
    <s v="San Rafael"/>
    <x v="2"/>
    <x v="0"/>
    <x v="0"/>
  </r>
  <r>
    <x v="229"/>
    <n v="10146"/>
    <n v="2"/>
    <x v="45"/>
    <n v="47"/>
    <n v="67.14"/>
    <n v="3155.58"/>
    <x v="0"/>
    <m/>
    <s v="Gift Ideas Corp."/>
    <s v="Shipped"/>
    <s v="Glendale"/>
    <x v="5"/>
    <x v="0"/>
    <x v="0"/>
  </r>
  <r>
    <x v="4"/>
    <n v="10159"/>
    <n v="8"/>
    <x v="45"/>
    <n v="21"/>
    <n v="64.66"/>
    <n v="1357.86"/>
    <x v="0"/>
    <m/>
    <s v="Corporate Gift Ideas Co."/>
    <s v="Shipped"/>
    <s v="San Francisco"/>
    <x v="2"/>
    <x v="0"/>
    <x v="0"/>
  </r>
  <r>
    <x v="102"/>
    <n v="10169"/>
    <n v="8"/>
    <x v="45"/>
    <n v="38"/>
    <n v="68.39"/>
    <n v="2598.8200000000002"/>
    <x v="0"/>
    <m/>
    <s v="Annas Decorations, Ltd"/>
    <s v="Shipped"/>
    <s v="North Sydney"/>
    <x v="8"/>
    <x v="3"/>
    <x v="2"/>
  </r>
  <r>
    <x v="6"/>
    <n v="10180"/>
    <n v="3"/>
    <x v="45"/>
    <n v="21"/>
    <n v="50.36"/>
    <n v="1057.56"/>
    <x v="0"/>
    <m/>
    <s v="Daedalus Designs Imports"/>
    <s v="Shipped"/>
    <s v="Lille"/>
    <x v="1"/>
    <x v="1"/>
    <x v="1"/>
  </r>
  <r>
    <x v="104"/>
    <n v="10191"/>
    <n v="9"/>
    <x v="45"/>
    <n v="43"/>
    <n v="72.739999999999995"/>
    <n v="3127.82"/>
    <x v="0"/>
    <m/>
    <s v="Toms Spezialitten, Ltd"/>
    <s v="Shipped"/>
    <s v="Koln"/>
    <x v="1"/>
    <x v="16"/>
    <x v="1"/>
  </r>
  <r>
    <x v="9"/>
    <n v="10211"/>
    <n v="8"/>
    <x v="45"/>
    <n v="46"/>
    <n v="54.09"/>
    <n v="2488.14"/>
    <x v="0"/>
    <m/>
    <s v="Auto Canal Petit"/>
    <s v="Shipped"/>
    <s v="Paris"/>
    <x v="1"/>
    <x v="1"/>
    <x v="1"/>
  </r>
  <r>
    <x v="133"/>
    <n v="10224"/>
    <n v="1"/>
    <x v="45"/>
    <n v="38"/>
    <n v="58.44"/>
    <n v="2220.7199999999998"/>
    <x v="0"/>
    <m/>
    <s v="Daedalus Designs Imports"/>
    <s v="Shipped"/>
    <s v="Lille"/>
    <x v="1"/>
    <x v="1"/>
    <x v="1"/>
  </r>
  <r>
    <x v="11"/>
    <n v="10237"/>
    <n v="1"/>
    <x v="45"/>
    <n v="26"/>
    <n v="52.22"/>
    <n v="1357.72"/>
    <x v="0"/>
    <m/>
    <s v="Vitachrome Inc."/>
    <s v="Shipped"/>
    <s v="NYC"/>
    <x v="0"/>
    <x v="0"/>
    <x v="0"/>
  </r>
  <r>
    <x v="224"/>
    <n v="10252"/>
    <n v="5"/>
    <x v="45"/>
    <n v="31"/>
    <n v="52.84"/>
    <n v="1638.04"/>
    <x v="0"/>
    <m/>
    <s v="Auto Canal Petit"/>
    <s v="Shipped"/>
    <s v="Paris"/>
    <x v="1"/>
    <x v="1"/>
    <x v="1"/>
  </r>
  <r>
    <x v="230"/>
    <n v="10264"/>
    <n v="3"/>
    <x v="45"/>
    <n v="48"/>
    <n v="54.71"/>
    <n v="2626.08"/>
    <x v="0"/>
    <m/>
    <s v="Gifts4AllAges.com"/>
    <s v="Shipped"/>
    <s v="Boston"/>
    <x v="6"/>
    <x v="0"/>
    <x v="0"/>
  </r>
  <r>
    <x v="110"/>
    <n v="10276"/>
    <n v="9"/>
    <x v="45"/>
    <n v="33"/>
    <n v="50.36"/>
    <n v="1661.88"/>
    <x v="0"/>
    <m/>
    <s v="Online Mini Collectables"/>
    <s v="Shipped"/>
    <s v="Brickhaven"/>
    <x v="6"/>
    <x v="0"/>
    <x v="0"/>
  </r>
  <r>
    <x v="231"/>
    <n v="10286"/>
    <n v="1"/>
    <x v="45"/>
    <n v="38"/>
    <n v="57.2"/>
    <n v="2173.6"/>
    <x v="0"/>
    <m/>
    <s v="La Corne Dabondance, Co."/>
    <s v="Shipped"/>
    <s v="Paris"/>
    <x v="1"/>
    <x v="1"/>
    <x v="1"/>
  </r>
  <r>
    <x v="16"/>
    <n v="10299"/>
    <n v="3"/>
    <x v="45"/>
    <n v="39"/>
    <n v="55.95"/>
    <n v="2182.0500000000002"/>
    <x v="0"/>
    <m/>
    <s v="Toys of Finland, Co."/>
    <s v="Shipped"/>
    <s v="Helsinki"/>
    <x v="1"/>
    <x v="4"/>
    <x v="1"/>
  </r>
  <r>
    <x v="113"/>
    <n v="10310"/>
    <n v="16"/>
    <x v="45"/>
    <n v="42"/>
    <n v="67.14"/>
    <n v="2819.88"/>
    <x v="0"/>
    <m/>
    <s v="Toms Spezialitten, Ltd"/>
    <s v="Shipped"/>
    <s v="Koln"/>
    <x v="1"/>
    <x v="16"/>
    <x v="1"/>
  </r>
  <r>
    <x v="114"/>
    <n v="10319"/>
    <n v="4"/>
    <x v="45"/>
    <n v="44"/>
    <n v="59.06"/>
    <n v="2598.64"/>
    <x v="0"/>
    <m/>
    <s v="Microscale Inc."/>
    <s v="Shipped"/>
    <s v="NYC"/>
    <x v="0"/>
    <x v="0"/>
    <x v="0"/>
  </r>
  <r>
    <x v="227"/>
    <n v="10330"/>
    <n v="2"/>
    <x v="45"/>
    <n v="29"/>
    <n v="69.63"/>
    <n v="2019.27"/>
    <x v="0"/>
    <m/>
    <s v="Cruz &amp; Sons Co."/>
    <s v="Shipped"/>
    <s v="Makati City"/>
    <x v="1"/>
    <x v="15"/>
    <x v="3"/>
  </r>
  <r>
    <x v="20"/>
    <n v="10342"/>
    <n v="8"/>
    <x v="45"/>
    <n v="26"/>
    <n v="55.95"/>
    <n v="1454.7"/>
    <x v="0"/>
    <m/>
    <s v="Australian Collectors, Co."/>
    <s v="Shipped"/>
    <s v="Melbourne"/>
    <x v="3"/>
    <x v="3"/>
    <x v="2"/>
  </r>
  <r>
    <x v="228"/>
    <n v="10355"/>
    <n v="1"/>
    <x v="45"/>
    <n v="31"/>
    <n v="53.47"/>
    <n v="1657.57"/>
    <x v="0"/>
    <m/>
    <s v="Euro Shopping Channel"/>
    <s v="Shipped"/>
    <s v="Madrid"/>
    <x v="1"/>
    <x v="7"/>
    <x v="1"/>
  </r>
  <r>
    <x v="115"/>
    <n v="10363"/>
    <n v="12"/>
    <x v="45"/>
    <n v="32"/>
    <n v="89.12"/>
    <n v="2851.84"/>
    <x v="0"/>
    <m/>
    <s v="Suominen Souveniers"/>
    <s v="Shipped"/>
    <s v="Espoo"/>
    <x v="1"/>
    <x v="4"/>
    <x v="1"/>
  </r>
  <r>
    <x v="184"/>
    <n v="10378"/>
    <n v="9"/>
    <x v="45"/>
    <n v="28"/>
    <n v="100"/>
    <n v="4609.6400000000003"/>
    <x v="0"/>
    <m/>
    <s v="Euro Shopping Channel"/>
    <s v="Shipped"/>
    <s v="Madrid"/>
    <x v="1"/>
    <x v="7"/>
    <x v="1"/>
  </r>
  <r>
    <x v="162"/>
    <n v="10390"/>
    <n v="2"/>
    <x v="45"/>
    <n v="36"/>
    <n v="100"/>
    <n v="5079.96"/>
    <x v="0"/>
    <m/>
    <s v="Mini Gifts Distributors Ltd."/>
    <s v="Shipped"/>
    <s v="San Rafael"/>
    <x v="2"/>
    <x v="0"/>
    <x v="0"/>
  </r>
  <r>
    <x v="24"/>
    <n v="10403"/>
    <n v="1"/>
    <x v="45"/>
    <n v="36"/>
    <n v="52.22"/>
    <n v="1879.92"/>
    <x v="0"/>
    <m/>
    <s v="UK Collectables, Ltd."/>
    <s v="Shipped"/>
    <s v="Liverpool"/>
    <x v="1"/>
    <x v="6"/>
    <x v="1"/>
  </r>
  <r>
    <x v="186"/>
    <n v="10106"/>
    <n v="17"/>
    <x v="46"/>
    <n v="41"/>
    <n v="100"/>
    <n v="4774.8599999999997"/>
    <x v="3"/>
    <m/>
    <s v="Rovelli Gifts"/>
    <s v="Shipped"/>
    <s v="Bergamo"/>
    <x v="1"/>
    <x v="12"/>
    <x v="1"/>
  </r>
  <r>
    <x v="63"/>
    <n v="10119"/>
    <n v="8"/>
    <x v="46"/>
    <n v="27"/>
    <n v="99.52"/>
    <n v="2687.04"/>
    <x v="3"/>
    <m/>
    <s v="Salzburg Collectables"/>
    <s v="Shipped"/>
    <s v="Salzburg"/>
    <x v="1"/>
    <x v="5"/>
    <x v="1"/>
  </r>
  <r>
    <x v="187"/>
    <n v="10130"/>
    <n v="1"/>
    <x v="46"/>
    <n v="33"/>
    <n v="100"/>
    <n v="3423.75"/>
    <x v="3"/>
    <m/>
    <s v="Auto-Moto Classics Inc."/>
    <s v="Shipped"/>
    <s v="Brickhaven"/>
    <x v="6"/>
    <x v="0"/>
    <x v="0"/>
  </r>
  <r>
    <x v="65"/>
    <n v="10143"/>
    <n v="12"/>
    <x v="46"/>
    <n v="34"/>
    <n v="100"/>
    <n v="3455.76"/>
    <x v="3"/>
    <m/>
    <s v="Mini Creations Ltd."/>
    <s v="Shipped"/>
    <s v="New Bedford"/>
    <x v="6"/>
    <x v="0"/>
    <x v="0"/>
  </r>
  <r>
    <x v="66"/>
    <n v="10155"/>
    <n v="10"/>
    <x v="46"/>
    <n v="29"/>
    <n v="100"/>
    <n v="3622.97"/>
    <x v="3"/>
    <m/>
    <s v="Toys of Finland, Co."/>
    <s v="Shipped"/>
    <s v="Helsinki"/>
    <x v="1"/>
    <x v="4"/>
    <x v="1"/>
  </r>
  <r>
    <x v="67"/>
    <n v="10167"/>
    <n v="6"/>
    <x v="46"/>
    <n v="34"/>
    <n v="100"/>
    <n v="3599.58"/>
    <x v="3"/>
    <m/>
    <s v="Scandinavian Gift Ideas"/>
    <s v="Cancelled"/>
    <s v="Boras"/>
    <x v="1"/>
    <x v="8"/>
    <x v="1"/>
  </r>
  <r>
    <x v="68"/>
    <n v="10178"/>
    <n v="9"/>
    <x v="46"/>
    <n v="48"/>
    <n v="100"/>
    <n v="5386.56"/>
    <x v="3"/>
    <m/>
    <s v="Alpha Cognac"/>
    <s v="Shipped"/>
    <s v="Toulouse"/>
    <x v="1"/>
    <x v="1"/>
    <x v="1"/>
  </r>
  <r>
    <x v="69"/>
    <n v="10186"/>
    <n v="6"/>
    <x v="46"/>
    <n v="46"/>
    <n v="100"/>
    <n v="4918.78"/>
    <x v="3"/>
    <m/>
    <s v="Double Decker Gift Stores, Ltd"/>
    <s v="Shipped"/>
    <s v="London"/>
    <x v="1"/>
    <x v="6"/>
    <x v="1"/>
  </r>
  <r>
    <x v="70"/>
    <n v="10197"/>
    <n v="3"/>
    <x v="46"/>
    <n v="22"/>
    <n v="100"/>
    <n v="2538.8000000000002"/>
    <x v="3"/>
    <m/>
    <s v="Enaco Distributors"/>
    <s v="Shipped"/>
    <s v="Barcelona"/>
    <x v="1"/>
    <x v="7"/>
    <x v="1"/>
  </r>
  <r>
    <x v="71"/>
    <n v="10209"/>
    <n v="5"/>
    <x v="46"/>
    <n v="20"/>
    <n v="100"/>
    <n v="2498.6"/>
    <x v="3"/>
    <m/>
    <s v="Men R US Retailers, Ltd."/>
    <s v="Shipped"/>
    <s v="Los Angeles"/>
    <x v="2"/>
    <x v="0"/>
    <x v="0"/>
  </r>
  <r>
    <x v="72"/>
    <n v="10222"/>
    <n v="9"/>
    <x v="46"/>
    <n v="45"/>
    <n v="85.75"/>
    <n v="3858.75"/>
    <x v="3"/>
    <m/>
    <s v="Collectable Mini Designs Co."/>
    <s v="Shipped"/>
    <s v="San Diego"/>
    <x v="2"/>
    <x v="0"/>
    <x v="0"/>
  </r>
  <r>
    <x v="232"/>
    <n v="10249"/>
    <n v="5"/>
    <x v="46"/>
    <n v="46"/>
    <n v="100"/>
    <n v="5600.5"/>
    <x v="3"/>
    <m/>
    <s v="Cambridge Collectables Co."/>
    <s v="Shipped"/>
    <s v="Cambridge"/>
    <x v="6"/>
    <x v="0"/>
    <x v="0"/>
  </r>
  <r>
    <x v="190"/>
    <n v="10262"/>
    <n v="14"/>
    <x v="46"/>
    <n v="34"/>
    <n v="100"/>
    <n v="4103.46"/>
    <x v="3"/>
    <m/>
    <s v="Euro Shopping Channel"/>
    <s v="Cancelled"/>
    <s v="Madrid"/>
    <x v="1"/>
    <x v="7"/>
    <x v="1"/>
  </r>
  <r>
    <x v="75"/>
    <n v="10273"/>
    <n v="1"/>
    <x v="46"/>
    <n v="50"/>
    <n v="85.75"/>
    <n v="4287.5"/>
    <x v="3"/>
    <m/>
    <s v="Petit Auto"/>
    <s v="Shipped"/>
    <s v="Bruxelles"/>
    <x v="1"/>
    <x v="14"/>
    <x v="1"/>
  </r>
  <r>
    <x v="76"/>
    <n v="10283"/>
    <n v="3"/>
    <x v="46"/>
    <n v="46"/>
    <n v="100"/>
    <n v="5795.54"/>
    <x v="3"/>
    <m/>
    <s v="Royal Canadian Collectables, Ltd."/>
    <s v="Shipped"/>
    <s v="Tsawassen"/>
    <x v="10"/>
    <x v="10"/>
    <x v="0"/>
  </r>
  <r>
    <x v="192"/>
    <n v="10296"/>
    <n v="12"/>
    <x v="46"/>
    <n v="22"/>
    <n v="84.7"/>
    <n v="1863.4"/>
    <x v="3"/>
    <m/>
    <s v="Bavarian Collectables Imports, Co."/>
    <s v="Shipped"/>
    <s v="Munich"/>
    <x v="1"/>
    <x v="16"/>
    <x v="1"/>
  </r>
  <r>
    <x v="78"/>
    <n v="10307"/>
    <n v="6"/>
    <x v="46"/>
    <n v="48"/>
    <n v="86.81"/>
    <n v="4166.88"/>
    <x v="3"/>
    <m/>
    <s v="Classic Gift Ideas, Inc"/>
    <s v="Shipped"/>
    <s v="Philadelphia"/>
    <x v="7"/>
    <x v="0"/>
    <x v="0"/>
  </r>
  <r>
    <x v="79"/>
    <n v="10316"/>
    <n v="14"/>
    <x v="46"/>
    <n v="47"/>
    <n v="86.81"/>
    <n v="4080.07"/>
    <x v="3"/>
    <m/>
    <s v="giftsbymail.co.uk"/>
    <s v="Shipped"/>
    <s v="Cowes"/>
    <x v="15"/>
    <x v="6"/>
    <x v="1"/>
  </r>
  <r>
    <x v="233"/>
    <n v="10328"/>
    <n v="6"/>
    <x v="46"/>
    <n v="34"/>
    <n v="100"/>
    <n v="3815.48"/>
    <x v="3"/>
    <m/>
    <s v="Rovelli Gifts"/>
    <s v="Shipped"/>
    <s v="Bergamo"/>
    <x v="1"/>
    <x v="12"/>
    <x v="1"/>
  </r>
  <r>
    <x v="194"/>
    <n v="10338"/>
    <n v="2"/>
    <x v="46"/>
    <n v="45"/>
    <n v="100"/>
    <n v="5526.45"/>
    <x v="3"/>
    <m/>
    <s v="Royale Belge"/>
    <s v="Shipped"/>
    <s v="Charleroi"/>
    <x v="1"/>
    <x v="14"/>
    <x v="1"/>
  </r>
  <r>
    <x v="195"/>
    <n v="10351"/>
    <n v="2"/>
    <x v="46"/>
    <n v="20"/>
    <n v="100"/>
    <n v="3374.6"/>
    <x v="3"/>
    <m/>
    <s v="Stylish Desk Decors, Co."/>
    <s v="Shipped"/>
    <s v="London"/>
    <x v="1"/>
    <x v="6"/>
    <x v="1"/>
  </r>
  <r>
    <x v="84"/>
    <n v="10373"/>
    <n v="6"/>
    <x v="46"/>
    <n v="50"/>
    <n v="60.49"/>
    <n v="3024.5"/>
    <x v="3"/>
    <m/>
    <s v="Oulu Toy Supplies, Inc."/>
    <s v="Shipped"/>
    <s v="Oulu"/>
    <x v="1"/>
    <x v="4"/>
    <x v="1"/>
  </r>
  <r>
    <x v="196"/>
    <n v="10386"/>
    <n v="6"/>
    <x v="46"/>
    <n v="22"/>
    <n v="57.55"/>
    <n v="1266.0999999999999"/>
    <x v="3"/>
    <m/>
    <s v="Euro Shopping Channel"/>
    <s v="Resolved"/>
    <s v="Madrid"/>
    <x v="1"/>
    <x v="7"/>
    <x v="1"/>
  </r>
  <r>
    <x v="197"/>
    <n v="10398"/>
    <n v="17"/>
    <x v="46"/>
    <n v="45"/>
    <n v="100"/>
    <n v="4811.8500000000004"/>
    <x v="3"/>
    <m/>
    <s v="Reims Collectables"/>
    <s v="Shipped"/>
    <s v="Reims"/>
    <x v="1"/>
    <x v="1"/>
    <x v="1"/>
  </r>
  <r>
    <x v="87"/>
    <n v="10400"/>
    <n v="6"/>
    <x v="46"/>
    <n v="58"/>
    <n v="100"/>
    <n v="7307.42"/>
    <x v="3"/>
    <m/>
    <s v="The Sharp Gifts Warehouse"/>
    <s v="Shipped"/>
    <s v="San Jose"/>
    <x v="2"/>
    <x v="0"/>
    <x v="0"/>
  </r>
  <r>
    <x v="234"/>
    <n v="10415"/>
    <n v="5"/>
    <x v="46"/>
    <n v="51"/>
    <n v="100"/>
    <n v="6209.25"/>
    <x v="3"/>
    <m/>
    <s v="Australian Collectables, Ltd"/>
    <s v="Disputed"/>
    <s v="Glen Waverly"/>
    <x v="3"/>
    <x v="3"/>
    <x v="2"/>
  </r>
  <r>
    <x v="134"/>
    <n v="10104"/>
    <n v="3"/>
    <x v="47"/>
    <n v="38"/>
    <n v="100"/>
    <n v="5348.5"/>
    <x v="1"/>
    <m/>
    <s v="Euro Shopping Channel"/>
    <s v="Shipped"/>
    <s v="Madrid"/>
    <x v="1"/>
    <x v="7"/>
    <x v="1"/>
  </r>
  <r>
    <x v="117"/>
    <n v="10117"/>
    <n v="12"/>
    <x v="47"/>
    <n v="22"/>
    <n v="100"/>
    <n v="2780.58"/>
    <x v="1"/>
    <m/>
    <s v="Dragon Souveniers, Ltd."/>
    <s v="Shipped"/>
    <s v="Singapore"/>
    <x v="1"/>
    <x v="9"/>
    <x v="3"/>
  </r>
  <r>
    <x v="118"/>
    <n v="10127"/>
    <n v="5"/>
    <x v="47"/>
    <n v="25"/>
    <n v="100"/>
    <n v="3447"/>
    <x v="1"/>
    <m/>
    <s v="Muscle Machine Inc"/>
    <s v="Shipped"/>
    <s v="NYC"/>
    <x v="0"/>
    <x v="0"/>
    <x v="0"/>
  </r>
  <r>
    <x v="119"/>
    <n v="10142"/>
    <n v="15"/>
    <x v="47"/>
    <n v="24"/>
    <n v="100"/>
    <n v="3791.52"/>
    <x v="1"/>
    <m/>
    <s v="Mini Gifts Distributors Ltd."/>
    <s v="Shipped"/>
    <s v="San Rafael"/>
    <x v="2"/>
    <x v="0"/>
    <x v="0"/>
  </r>
  <r>
    <x v="235"/>
    <n v="10152"/>
    <n v="1"/>
    <x v="47"/>
    <n v="35"/>
    <n v="100"/>
    <n v="4524.1000000000004"/>
    <x v="1"/>
    <m/>
    <s v="Australian Gift Network, Co"/>
    <s v="Shipped"/>
    <s v="South Brisbane"/>
    <x v="9"/>
    <x v="3"/>
    <x v="2"/>
  </r>
  <r>
    <x v="121"/>
    <n v="10165"/>
    <n v="6"/>
    <x v="47"/>
    <n v="28"/>
    <n v="100"/>
    <n v="3337.6"/>
    <x v="1"/>
    <m/>
    <s v="Dragon Souveniers, Ltd."/>
    <s v="Shipped"/>
    <s v="Singapore"/>
    <x v="1"/>
    <x v="9"/>
    <x v="3"/>
  </r>
  <r>
    <x v="32"/>
    <n v="10176"/>
    <n v="5"/>
    <x v="47"/>
    <n v="36"/>
    <n v="100"/>
    <n v="5532.12"/>
    <x v="1"/>
    <m/>
    <s v="Lordine Souveniers"/>
    <s v="Shipped"/>
    <s v="Reggio Emilia"/>
    <x v="1"/>
    <x v="12"/>
    <x v="1"/>
  </r>
  <r>
    <x v="69"/>
    <n v="10185"/>
    <n v="16"/>
    <x v="47"/>
    <n v="39"/>
    <n v="100"/>
    <n v="5096.91"/>
    <x v="1"/>
    <m/>
    <s v="Mini Creations Ltd."/>
    <s v="Shipped"/>
    <s v="New Bedford"/>
    <x v="6"/>
    <x v="0"/>
    <x v="0"/>
  </r>
  <r>
    <x v="70"/>
    <n v="10196"/>
    <n v="8"/>
    <x v="47"/>
    <n v="27"/>
    <n v="100"/>
    <n v="4537.08"/>
    <x v="1"/>
    <m/>
    <s v="Super Scale Inc."/>
    <s v="Shipped"/>
    <s v="New Haven"/>
    <x v="5"/>
    <x v="0"/>
    <x v="0"/>
  </r>
  <r>
    <x v="91"/>
    <n v="10207"/>
    <n v="1"/>
    <x v="47"/>
    <n v="40"/>
    <n v="100"/>
    <n v="6146.8"/>
    <x v="1"/>
    <m/>
    <s v="Diecast Collectables"/>
    <s v="Shipped"/>
    <s v="Boston"/>
    <x v="6"/>
    <x v="0"/>
    <x v="0"/>
  </r>
  <r>
    <x v="123"/>
    <n v="10220"/>
    <n v="5"/>
    <x v="47"/>
    <n v="50"/>
    <n v="100"/>
    <n v="8258"/>
    <x v="1"/>
    <m/>
    <s v="Clover Collections, Co."/>
    <s v="Shipped"/>
    <s v="Dublin"/>
    <x v="1"/>
    <x v="18"/>
    <x v="1"/>
  </r>
  <r>
    <x v="135"/>
    <n v="10230"/>
    <n v="3"/>
    <x v="47"/>
    <n v="42"/>
    <n v="100"/>
    <n v="7238.28"/>
    <x v="1"/>
    <m/>
    <s v="Blauer See Auto, Co."/>
    <s v="Shipped"/>
    <s v="Frankfurt"/>
    <x v="1"/>
    <x v="16"/>
    <x v="1"/>
  </r>
  <r>
    <x v="125"/>
    <n v="10247"/>
    <n v="5"/>
    <x v="47"/>
    <n v="48"/>
    <n v="100"/>
    <n v="6756"/>
    <x v="1"/>
    <m/>
    <s v="Suominen Souveniers"/>
    <s v="Shipped"/>
    <s v="Espoo"/>
    <x v="1"/>
    <x v="4"/>
    <x v="1"/>
  </r>
  <r>
    <x v="126"/>
    <n v="10272"/>
    <n v="5"/>
    <x v="47"/>
    <n v="25"/>
    <n v="100"/>
    <n v="3734"/>
    <x v="1"/>
    <m/>
    <s v="Diecast Classics Inc."/>
    <s v="Shipped"/>
    <s v="Allentown"/>
    <x v="7"/>
    <x v="0"/>
    <x v="0"/>
  </r>
  <r>
    <x v="76"/>
    <n v="10282"/>
    <n v="8"/>
    <x v="47"/>
    <n v="31"/>
    <n v="100"/>
    <n v="4674.8"/>
    <x v="1"/>
    <m/>
    <s v="Mini Gifts Distributors Ltd."/>
    <s v="Shipped"/>
    <s v="San Rafael"/>
    <x v="2"/>
    <x v="0"/>
    <x v="0"/>
  </r>
  <r>
    <x v="42"/>
    <n v="10292"/>
    <n v="2"/>
    <x v="47"/>
    <n v="44"/>
    <n v="100"/>
    <n v="7140.76"/>
    <x v="1"/>
    <m/>
    <s v="Land of Toys Inc."/>
    <s v="Shipped"/>
    <s v="NYC"/>
    <x v="0"/>
    <x v="0"/>
    <x v="0"/>
  </r>
  <r>
    <x v="78"/>
    <n v="10306"/>
    <n v="16"/>
    <x v="47"/>
    <n v="23"/>
    <n v="100"/>
    <n v="3600.65"/>
    <x v="1"/>
    <m/>
    <s v="AV Stores, Co."/>
    <s v="Shipped"/>
    <s v="Manchester"/>
    <x v="1"/>
    <x v="6"/>
    <x v="1"/>
  </r>
  <r>
    <x v="96"/>
    <n v="10314"/>
    <n v="8"/>
    <x v="47"/>
    <n v="29"/>
    <n v="100"/>
    <n v="4206.74"/>
    <x v="1"/>
    <m/>
    <s v="Heintze Collectables"/>
    <s v="Shipped"/>
    <s v="Aaarhus"/>
    <x v="1"/>
    <x v="13"/>
    <x v="1"/>
  </r>
  <r>
    <x v="80"/>
    <n v="10324"/>
    <n v="13"/>
    <x v="47"/>
    <n v="49"/>
    <n v="100"/>
    <n v="5379.71"/>
    <x v="1"/>
    <m/>
    <s v="Vitachrome Inc."/>
    <s v="Shipped"/>
    <s v="NYC"/>
    <x v="0"/>
    <x v="0"/>
    <x v="0"/>
  </r>
  <r>
    <x v="81"/>
    <n v="10337"/>
    <n v="3"/>
    <x v="47"/>
    <n v="36"/>
    <n v="100"/>
    <n v="5679.36"/>
    <x v="1"/>
    <m/>
    <s v="Classic Legends Inc."/>
    <s v="Shipped"/>
    <s v="NYC"/>
    <x v="0"/>
    <x v="0"/>
    <x v="0"/>
  </r>
  <r>
    <x v="140"/>
    <n v="10349"/>
    <n v="5"/>
    <x v="47"/>
    <n v="34"/>
    <n v="100"/>
    <n v="4394.84"/>
    <x v="1"/>
    <m/>
    <s v="Muscle Machine Inc"/>
    <s v="Shipped"/>
    <s v="NYC"/>
    <x v="0"/>
    <x v="0"/>
    <x v="0"/>
  </r>
  <r>
    <x v="48"/>
    <n v="10358"/>
    <n v="13"/>
    <x v="47"/>
    <n v="25"/>
    <n v="100"/>
    <n v="2528.25"/>
    <x v="1"/>
    <m/>
    <s v="Euro Shopping Channel"/>
    <s v="Shipped"/>
    <s v="Madrid"/>
    <x v="1"/>
    <x v="7"/>
    <x v="1"/>
  </r>
  <r>
    <x v="136"/>
    <n v="10372"/>
    <n v="6"/>
    <x v="47"/>
    <n v="48"/>
    <n v="100"/>
    <n v="7031.52"/>
    <x v="1"/>
    <m/>
    <s v="Tokyo Collectables, Ltd"/>
    <s v="Shipped"/>
    <s v="Minato-ku"/>
    <x v="11"/>
    <x v="11"/>
    <x v="3"/>
  </r>
  <r>
    <x v="205"/>
    <n v="10383"/>
    <n v="1"/>
    <x v="47"/>
    <n v="38"/>
    <n v="100"/>
    <n v="5340.9"/>
    <x v="1"/>
    <m/>
    <s v="Euro Shopping Channel"/>
    <s v="Shipped"/>
    <s v="Madrid"/>
    <x v="1"/>
    <x v="7"/>
    <x v="1"/>
  </r>
  <r>
    <x v="222"/>
    <n v="10394"/>
    <n v="1"/>
    <x v="47"/>
    <n v="37"/>
    <n v="100"/>
    <n v="6376.58"/>
    <x v="1"/>
    <m/>
    <s v="Euro Shopping Channel"/>
    <s v="Shipped"/>
    <s v="Madrid"/>
    <x v="1"/>
    <x v="7"/>
    <x v="1"/>
  </r>
  <r>
    <x v="130"/>
    <n v="10413"/>
    <n v="5"/>
    <x v="47"/>
    <n v="49"/>
    <n v="100"/>
    <n v="6896.75"/>
    <x v="1"/>
    <m/>
    <s v="Gift Depot Inc."/>
    <s v="Shipped"/>
    <s v="Bridgewater"/>
    <x v="5"/>
    <x v="0"/>
    <x v="0"/>
  </r>
  <r>
    <x v="199"/>
    <n v="10100"/>
    <n v="4"/>
    <x v="48"/>
    <n v="22"/>
    <n v="86.51"/>
    <n v="1903.22"/>
    <x v="3"/>
    <m/>
    <s v="Online Diecast Creations Co."/>
    <s v="Shipped"/>
    <s v="Nashua"/>
    <x v="12"/>
    <x v="0"/>
    <x v="0"/>
  </r>
  <r>
    <x v="178"/>
    <n v="10110"/>
    <n v="8"/>
    <x v="48"/>
    <n v="28"/>
    <n v="89.27"/>
    <n v="2499.56"/>
    <x v="3"/>
    <m/>
    <s v="AV Stores, Co."/>
    <s v="Shipped"/>
    <s v="Manchester"/>
    <x v="1"/>
    <x v="6"/>
    <x v="1"/>
  </r>
  <r>
    <x v="166"/>
    <n v="10124"/>
    <n v="7"/>
    <x v="48"/>
    <n v="36"/>
    <n v="85.59"/>
    <n v="3081.24"/>
    <x v="3"/>
    <m/>
    <s v="Signal Gift Stores"/>
    <s v="Shipped"/>
    <s v="Las Vegas"/>
    <x v="16"/>
    <x v="0"/>
    <x v="0"/>
  </r>
  <r>
    <x v="153"/>
    <n v="10148"/>
    <n v="1"/>
    <x v="48"/>
    <n v="34"/>
    <n v="100"/>
    <n v="3598.22"/>
    <x v="3"/>
    <m/>
    <s v="Annas Decorations, Ltd"/>
    <s v="Shipped"/>
    <s v="North Sydney"/>
    <x v="8"/>
    <x v="3"/>
    <x v="2"/>
  </r>
  <r>
    <x v="169"/>
    <n v="10162"/>
    <n v="10"/>
    <x v="48"/>
    <n v="39"/>
    <n v="100"/>
    <n v="3912.09"/>
    <x v="3"/>
    <m/>
    <s v="Corporate Gift Ideas Co."/>
    <s v="Shipped"/>
    <s v="San Francisco"/>
    <x v="2"/>
    <x v="0"/>
    <x v="0"/>
  </r>
  <r>
    <x v="155"/>
    <n v="10173"/>
    <n v="14"/>
    <x v="48"/>
    <n v="21"/>
    <n v="75.459999999999994"/>
    <n v="1584.66"/>
    <x v="3"/>
    <m/>
    <s v="Rovelli Gifts"/>
    <s v="Shipped"/>
    <s v="Bergamo"/>
    <x v="1"/>
    <x v="12"/>
    <x v="1"/>
  </r>
  <r>
    <x v="103"/>
    <n v="10182"/>
    <n v="11"/>
    <x v="48"/>
    <n v="36"/>
    <n v="100"/>
    <n v="3942.72"/>
    <x v="3"/>
    <m/>
    <s v="Mini Gifts Distributors Ltd."/>
    <s v="Shipped"/>
    <s v="San Rafael"/>
    <x v="2"/>
    <x v="0"/>
    <x v="0"/>
  </r>
  <r>
    <x v="170"/>
    <n v="10193"/>
    <n v="15"/>
    <x v="48"/>
    <n v="24"/>
    <n v="97.55"/>
    <n v="2341.1999999999998"/>
    <x v="3"/>
    <m/>
    <s v="Australian Collectables, Ltd"/>
    <s v="Shipped"/>
    <s v="Glen Waverly"/>
    <x v="3"/>
    <x v="3"/>
    <x v="2"/>
  </r>
  <r>
    <x v="105"/>
    <n v="10204"/>
    <n v="5"/>
    <x v="48"/>
    <n v="29"/>
    <n v="85.59"/>
    <n v="2482.11"/>
    <x v="3"/>
    <m/>
    <s v="Muscle Machine Inc"/>
    <s v="Shipped"/>
    <s v="NYC"/>
    <x v="0"/>
    <x v="0"/>
    <x v="0"/>
  </r>
  <r>
    <x v="236"/>
    <n v="10213"/>
    <n v="1"/>
    <x v="48"/>
    <n v="38"/>
    <n v="94.79"/>
    <n v="3602.02"/>
    <x v="3"/>
    <m/>
    <s v="Double Decker Gift Stores, Ltd"/>
    <s v="Shipped"/>
    <s v="London"/>
    <x v="1"/>
    <x v="6"/>
    <x v="1"/>
  </r>
  <r>
    <x v="172"/>
    <n v="10227"/>
    <n v="11"/>
    <x v="48"/>
    <n v="34"/>
    <n v="100"/>
    <n v="3566.94"/>
    <x v="3"/>
    <m/>
    <s v="Saveley &amp; Henriot, Co."/>
    <s v="Shipped"/>
    <s v="Lyon"/>
    <x v="1"/>
    <x v="1"/>
    <x v="1"/>
  </r>
  <r>
    <x v="156"/>
    <n v="10241"/>
    <n v="3"/>
    <x v="48"/>
    <n v="42"/>
    <n v="90.19"/>
    <n v="3787.98"/>
    <x v="3"/>
    <m/>
    <s v="Mini Caravy"/>
    <s v="Shipped"/>
    <s v="Strasbourg"/>
    <x v="1"/>
    <x v="1"/>
    <x v="1"/>
  </r>
  <r>
    <x v="41"/>
    <n v="10280"/>
    <n v="17"/>
    <x v="48"/>
    <n v="35"/>
    <n v="100"/>
    <n v="3704.05"/>
    <x v="3"/>
    <m/>
    <s v="Amica Models &amp; Co."/>
    <s v="Shipped"/>
    <s v="Torino"/>
    <x v="1"/>
    <x v="12"/>
    <x v="1"/>
  </r>
  <r>
    <x v="182"/>
    <n v="10288"/>
    <n v="6"/>
    <x v="48"/>
    <n v="35"/>
    <n v="80.989999999999995"/>
    <n v="2834.65"/>
    <x v="3"/>
    <m/>
    <s v="Handji Gifts&amp; Co"/>
    <s v="Shipped"/>
    <s v="Singapore"/>
    <x v="1"/>
    <x v="9"/>
    <x v="2"/>
  </r>
  <r>
    <x v="66"/>
    <n v="10302"/>
    <n v="2"/>
    <x v="48"/>
    <n v="38"/>
    <n v="89.27"/>
    <n v="3392.26"/>
    <x v="3"/>
    <m/>
    <s v="UK Collectables, Ltd."/>
    <s v="Shipped"/>
    <s v="Liverpool"/>
    <x v="1"/>
    <x v="6"/>
    <x v="1"/>
  </r>
  <r>
    <x v="113"/>
    <n v="10311"/>
    <n v="1"/>
    <x v="48"/>
    <n v="41"/>
    <n v="81.91"/>
    <n v="3358.31"/>
    <x v="3"/>
    <m/>
    <s v="Euro Shopping Channel"/>
    <s v="Shipped"/>
    <s v="Madrid"/>
    <x v="1"/>
    <x v="7"/>
    <x v="1"/>
  </r>
  <r>
    <x v="159"/>
    <n v="10332"/>
    <n v="2"/>
    <x v="48"/>
    <n v="50"/>
    <n v="100"/>
    <n v="7310"/>
    <x v="3"/>
    <m/>
    <s v="AV Stores, Co."/>
    <s v="Shipped"/>
    <s v="Manchester"/>
    <x v="1"/>
    <x v="6"/>
    <x v="1"/>
  </r>
  <r>
    <x v="201"/>
    <n v="10344"/>
    <n v="4"/>
    <x v="48"/>
    <n v="21"/>
    <n v="100"/>
    <n v="2203.11"/>
    <x v="3"/>
    <m/>
    <s v="Marseille Mini Autos"/>
    <s v="Shipped"/>
    <s v="Marseille"/>
    <x v="1"/>
    <x v="1"/>
    <x v="1"/>
  </r>
  <r>
    <x v="183"/>
    <n v="10367"/>
    <n v="8"/>
    <x v="48"/>
    <n v="43"/>
    <n v="62.72"/>
    <n v="2696.96"/>
    <x v="3"/>
    <m/>
    <s v="Toys4GrownUps.com"/>
    <s v="Resolved"/>
    <s v="Pasadena"/>
    <x v="2"/>
    <x v="0"/>
    <x v="0"/>
  </r>
  <r>
    <x v="176"/>
    <n v="10380"/>
    <n v="1"/>
    <x v="48"/>
    <n v="32"/>
    <n v="100"/>
    <n v="3376.64"/>
    <x v="3"/>
    <m/>
    <s v="Euro Shopping Channel"/>
    <s v="Shipped"/>
    <s v="Madrid"/>
    <x v="1"/>
    <x v="7"/>
    <x v="1"/>
  </r>
  <r>
    <x v="185"/>
    <n v="10407"/>
    <n v="3"/>
    <x v="48"/>
    <n v="6"/>
    <n v="90.19"/>
    <n v="541.14"/>
    <x v="3"/>
    <m/>
    <s v="The Sharp Gifts Warehouse"/>
    <s v="On Hold"/>
    <s v="San Jose"/>
    <x v="2"/>
    <x v="0"/>
    <x v="0"/>
  </r>
  <r>
    <x v="202"/>
    <n v="10420"/>
    <n v="6"/>
    <x v="48"/>
    <n v="66"/>
    <n v="92.95"/>
    <n v="6134.7"/>
    <x v="3"/>
    <m/>
    <s v="Souveniers And Things Co."/>
    <s v="In Process"/>
    <s v="Chatswood"/>
    <x v="8"/>
    <x v="3"/>
    <x v="2"/>
  </r>
  <r>
    <x v="62"/>
    <n v="10105"/>
    <n v="10"/>
    <x v="49"/>
    <n v="41"/>
    <n v="82.5"/>
    <n v="3382.5"/>
    <x v="3"/>
    <m/>
    <s v="Danish Wholesale Imports"/>
    <s v="Shipped"/>
    <s v="Kobenhavn"/>
    <x v="1"/>
    <x v="13"/>
    <x v="1"/>
  </r>
  <r>
    <x v="117"/>
    <n v="10117"/>
    <n v="4"/>
    <x v="49"/>
    <n v="23"/>
    <n v="97.42"/>
    <n v="2240.66"/>
    <x v="3"/>
    <m/>
    <s v="Dragon Souveniers, Ltd."/>
    <s v="Shipped"/>
    <s v="Singapore"/>
    <x v="1"/>
    <x v="9"/>
    <x v="3"/>
  </r>
  <r>
    <x v="218"/>
    <n v="10128"/>
    <n v="1"/>
    <x v="49"/>
    <n v="43"/>
    <n v="92.16"/>
    <n v="3962.88"/>
    <x v="3"/>
    <m/>
    <s v="Euro Shopping Channel"/>
    <s v="Shipped"/>
    <s v="Madrid"/>
    <x v="1"/>
    <x v="7"/>
    <x v="1"/>
  </r>
  <r>
    <x v="119"/>
    <n v="10142"/>
    <n v="7"/>
    <x v="49"/>
    <n v="24"/>
    <n v="70.22"/>
    <n v="1685.28"/>
    <x v="3"/>
    <m/>
    <s v="Mini Gifts Distributors Ltd."/>
    <s v="Shipped"/>
    <s v="San Rafael"/>
    <x v="2"/>
    <x v="0"/>
    <x v="0"/>
  </r>
  <r>
    <x v="120"/>
    <n v="10153"/>
    <n v="6"/>
    <x v="49"/>
    <n v="22"/>
    <n v="83.38"/>
    <n v="1834.36"/>
    <x v="3"/>
    <m/>
    <s v="Euro Shopping Channel"/>
    <s v="Shipped"/>
    <s v="Madrid"/>
    <x v="1"/>
    <x v="7"/>
    <x v="1"/>
  </r>
  <r>
    <x v="90"/>
    <n v="10166"/>
    <n v="1"/>
    <x v="49"/>
    <n v="26"/>
    <n v="73.73"/>
    <n v="1916.98"/>
    <x v="3"/>
    <m/>
    <s v="FunGiftIdeas.com"/>
    <s v="Shipped"/>
    <s v="New Bedford"/>
    <x v="6"/>
    <x v="0"/>
    <x v="0"/>
  </r>
  <r>
    <x v="219"/>
    <n v="10177"/>
    <n v="8"/>
    <x v="49"/>
    <n v="35"/>
    <n v="74.599999999999994"/>
    <n v="2611"/>
    <x v="3"/>
    <m/>
    <s v="CAF Imports"/>
    <s v="Shipped"/>
    <s v="Madrid"/>
    <x v="1"/>
    <x v="7"/>
    <x v="1"/>
  </r>
  <r>
    <x v="69"/>
    <n v="10185"/>
    <n v="8"/>
    <x v="49"/>
    <n v="47"/>
    <n v="77.239999999999995"/>
    <n v="3630.28"/>
    <x v="3"/>
    <m/>
    <s v="Mini Creations Ltd."/>
    <s v="Shipped"/>
    <s v="New Bedford"/>
    <x v="6"/>
    <x v="0"/>
    <x v="0"/>
  </r>
  <r>
    <x v="70"/>
    <n v="10197"/>
    <n v="14"/>
    <x v="49"/>
    <n v="50"/>
    <n v="100"/>
    <n v="5090.5"/>
    <x v="3"/>
    <m/>
    <s v="Enaco Distributors"/>
    <s v="Shipped"/>
    <s v="Barcelona"/>
    <x v="1"/>
    <x v="7"/>
    <x v="1"/>
  </r>
  <r>
    <x v="122"/>
    <n v="10208"/>
    <n v="8"/>
    <x v="49"/>
    <n v="45"/>
    <n v="87.77"/>
    <n v="3949.65"/>
    <x v="3"/>
    <m/>
    <s v="Saveley &amp; Henriot, Co."/>
    <s v="Shipped"/>
    <s v="Lyon"/>
    <x v="1"/>
    <x v="1"/>
    <x v="1"/>
  </r>
  <r>
    <x v="220"/>
    <n v="10221"/>
    <n v="2"/>
    <x v="49"/>
    <n v="39"/>
    <n v="89.53"/>
    <n v="3491.67"/>
    <x v="3"/>
    <m/>
    <s v="Petit Auto"/>
    <s v="Shipped"/>
    <s v="Bruxelles"/>
    <x v="1"/>
    <x v="14"/>
    <x v="1"/>
  </r>
  <r>
    <x v="221"/>
    <n v="10232"/>
    <n v="5"/>
    <x v="49"/>
    <n v="23"/>
    <n v="89.53"/>
    <n v="2059.19"/>
    <x v="3"/>
    <m/>
    <s v="giftsbymail.co.uk"/>
    <s v="Shipped"/>
    <s v="Cowes"/>
    <x v="15"/>
    <x v="6"/>
    <x v="1"/>
  </r>
  <r>
    <x v="73"/>
    <n v="10248"/>
    <n v="11"/>
    <x v="49"/>
    <n v="42"/>
    <n v="75.48"/>
    <n v="3170.16"/>
    <x v="3"/>
    <m/>
    <s v="Land of Toys Inc."/>
    <s v="Cancelled"/>
    <s v="NYC"/>
    <x v="0"/>
    <x v="0"/>
    <x v="0"/>
  </r>
  <r>
    <x v="74"/>
    <n v="10261"/>
    <n v="9"/>
    <x v="49"/>
    <n v="20"/>
    <n v="89.53"/>
    <n v="1790.6"/>
    <x v="3"/>
    <m/>
    <s v="Quebec Home Shopping Network"/>
    <s v="Shipped"/>
    <s v="Montreal"/>
    <x v="13"/>
    <x v="10"/>
    <x v="0"/>
  </r>
  <r>
    <x v="75"/>
    <n v="10273"/>
    <n v="12"/>
    <x v="49"/>
    <n v="33"/>
    <n v="71.09"/>
    <n v="2345.9699999999998"/>
    <x v="3"/>
    <m/>
    <s v="Petit Auto"/>
    <s v="Shipped"/>
    <s v="Bruxelles"/>
    <x v="1"/>
    <x v="14"/>
    <x v="1"/>
  </r>
  <r>
    <x v="76"/>
    <n v="10283"/>
    <n v="14"/>
    <x v="49"/>
    <n v="34"/>
    <n v="100"/>
    <n v="3580.88"/>
    <x v="3"/>
    <m/>
    <s v="Royal Canadian Collectables, Ltd."/>
    <s v="Shipped"/>
    <s v="Tsawassen"/>
    <x v="10"/>
    <x v="10"/>
    <x v="0"/>
  </r>
  <r>
    <x v="127"/>
    <n v="10293"/>
    <n v="3"/>
    <x v="49"/>
    <n v="49"/>
    <n v="100"/>
    <n v="4946.0600000000004"/>
    <x v="3"/>
    <m/>
    <s v="Amica Models &amp; Co."/>
    <s v="Shipped"/>
    <s v="Torino"/>
    <x v="1"/>
    <x v="12"/>
    <x v="1"/>
  </r>
  <r>
    <x v="78"/>
    <n v="10306"/>
    <n v="8"/>
    <x v="49"/>
    <n v="39"/>
    <n v="90.4"/>
    <n v="3525.6"/>
    <x v="3"/>
    <m/>
    <s v="AV Stores, Co."/>
    <s v="Shipped"/>
    <s v="Manchester"/>
    <x v="1"/>
    <x v="6"/>
    <x v="1"/>
  </r>
  <r>
    <x v="237"/>
    <n v="10315"/>
    <n v="7"/>
    <x v="49"/>
    <n v="36"/>
    <n v="100"/>
    <n v="3602.16"/>
    <x v="3"/>
    <m/>
    <s v="La Rochelle Gifts"/>
    <s v="Shipped"/>
    <s v="Nantes"/>
    <x v="1"/>
    <x v="1"/>
    <x v="1"/>
  </r>
  <r>
    <x v="223"/>
    <n v="10326"/>
    <n v="5"/>
    <x v="49"/>
    <n v="50"/>
    <n v="86.01"/>
    <n v="4300.5"/>
    <x v="3"/>
    <m/>
    <s v="Volvo Model Replicas, Co"/>
    <s v="Shipped"/>
    <s v="Lule"/>
    <x v="1"/>
    <x v="8"/>
    <x v="1"/>
  </r>
  <r>
    <x v="81"/>
    <n v="10337"/>
    <n v="2"/>
    <x v="49"/>
    <n v="29"/>
    <n v="100"/>
    <n v="4498.1899999999996"/>
    <x v="3"/>
    <m/>
    <s v="Classic Legends Inc."/>
    <s v="Shipped"/>
    <s v="NYC"/>
    <x v="0"/>
    <x v="0"/>
    <x v="0"/>
  </r>
  <r>
    <x v="82"/>
    <n v="10350"/>
    <n v="3"/>
    <x v="49"/>
    <n v="30"/>
    <n v="100"/>
    <n v="3023.1"/>
    <x v="3"/>
    <m/>
    <s v="Euro Shopping Channel"/>
    <s v="Shipped"/>
    <s v="Madrid"/>
    <x v="1"/>
    <x v="7"/>
    <x v="1"/>
  </r>
  <r>
    <x v="136"/>
    <n v="10372"/>
    <n v="7"/>
    <x v="49"/>
    <n v="41"/>
    <n v="86.89"/>
    <n v="3562.49"/>
    <x v="3"/>
    <m/>
    <s v="Tokyo Collectables, Ltd"/>
    <s v="Shipped"/>
    <s v="Minato-ku"/>
    <x v="11"/>
    <x v="11"/>
    <x v="3"/>
  </r>
  <r>
    <x v="205"/>
    <n v="10383"/>
    <n v="7"/>
    <x v="49"/>
    <n v="28"/>
    <n v="58.58"/>
    <n v="1640.24"/>
    <x v="3"/>
    <m/>
    <s v="Euro Shopping Channel"/>
    <s v="Shipped"/>
    <s v="Madrid"/>
    <x v="1"/>
    <x v="7"/>
    <x v="1"/>
  </r>
  <r>
    <x v="141"/>
    <n v="10396"/>
    <n v="5"/>
    <x v="49"/>
    <n v="45"/>
    <n v="100"/>
    <n v="4739.3999999999996"/>
    <x v="3"/>
    <m/>
    <s v="Mini Gifts Distributors Ltd."/>
    <s v="Shipped"/>
    <s v="San Rafael"/>
    <x v="2"/>
    <x v="0"/>
    <x v="0"/>
  </r>
  <r>
    <x v="88"/>
    <n v="10414"/>
    <n v="11"/>
    <x v="49"/>
    <n v="16"/>
    <n v="75.48"/>
    <n v="1207.68"/>
    <x v="3"/>
    <m/>
    <s v="Gifts4AllAges.com"/>
    <s v="On Hold"/>
    <s v="Boston"/>
    <x v="6"/>
    <x v="0"/>
    <x v="0"/>
  </r>
  <r>
    <x v="26"/>
    <n v="10103"/>
    <n v="5"/>
    <x v="50"/>
    <n v="36"/>
    <n v="100"/>
    <n v="4228.2"/>
    <x v="2"/>
    <m/>
    <s v="Baane Mini Imports"/>
    <s v="Shipped"/>
    <s v="Stavern"/>
    <x v="1"/>
    <x v="2"/>
    <x v="1"/>
  </r>
  <r>
    <x v="89"/>
    <n v="10114"/>
    <n v="9"/>
    <x v="50"/>
    <n v="41"/>
    <n v="100"/>
    <n v="4815.45"/>
    <x v="2"/>
    <m/>
    <s v="La Corne Dabondance, Co."/>
    <s v="Shipped"/>
    <s v="Paris"/>
    <x v="1"/>
    <x v="1"/>
    <x v="1"/>
  </r>
  <r>
    <x v="28"/>
    <n v="10126"/>
    <n v="5"/>
    <x v="50"/>
    <n v="50"/>
    <n v="100"/>
    <n v="7083"/>
    <x v="2"/>
    <m/>
    <s v="Corrida Auto Replicas, Ltd"/>
    <s v="Shipped"/>
    <s v="Madrid"/>
    <x v="1"/>
    <x v="7"/>
    <x v="1"/>
  </r>
  <r>
    <x v="29"/>
    <n v="10140"/>
    <n v="5"/>
    <x v="50"/>
    <n v="40"/>
    <n v="100"/>
    <n v="4601.2"/>
    <x v="2"/>
    <m/>
    <s v="Technics Stores Inc."/>
    <s v="Shipped"/>
    <s v="Burlingame"/>
    <x v="2"/>
    <x v="0"/>
    <x v="0"/>
  </r>
  <r>
    <x v="30"/>
    <n v="10150"/>
    <n v="2"/>
    <x v="50"/>
    <n v="49"/>
    <n v="100"/>
    <n v="6467.02"/>
    <x v="2"/>
    <m/>
    <s v="Dragon Souveniers, Ltd."/>
    <s v="Shipped"/>
    <s v="Singapore"/>
    <x v="1"/>
    <x v="9"/>
    <x v="3"/>
  </r>
  <r>
    <x v="90"/>
    <n v="10164"/>
    <n v="3"/>
    <x v="50"/>
    <n v="45"/>
    <n v="100"/>
    <n v="5012.55"/>
    <x v="2"/>
    <m/>
    <s v="Mini Auto Werke"/>
    <s v="Resolved"/>
    <s v="Graz"/>
    <x v="1"/>
    <x v="5"/>
    <x v="1"/>
  </r>
  <r>
    <x v="32"/>
    <n v="10175"/>
    <n v="10"/>
    <x v="50"/>
    <n v="47"/>
    <n v="100"/>
    <n v="5121.59"/>
    <x v="2"/>
    <m/>
    <s v="Stylish Desk Decors, Co."/>
    <s v="Shipped"/>
    <s v="London"/>
    <x v="1"/>
    <x v="6"/>
    <x v="1"/>
  </r>
  <r>
    <x v="33"/>
    <n v="10183"/>
    <n v="2"/>
    <x v="50"/>
    <n v="21"/>
    <n v="100"/>
    <n v="2441.04"/>
    <x v="2"/>
    <m/>
    <s v="Classic Gift Ideas, Inc"/>
    <s v="Shipped"/>
    <s v="Philadelphia"/>
    <x v="7"/>
    <x v="0"/>
    <x v="0"/>
  </r>
  <r>
    <x v="34"/>
    <n v="10194"/>
    <n v="5"/>
    <x v="50"/>
    <n v="32"/>
    <n v="100"/>
    <n v="4262.08"/>
    <x v="2"/>
    <m/>
    <s v="Saveley &amp; Henriot, Co."/>
    <s v="Shipped"/>
    <s v="Lyon"/>
    <x v="1"/>
    <x v="1"/>
    <x v="1"/>
  </r>
  <r>
    <x v="91"/>
    <n v="10207"/>
    <n v="16"/>
    <x v="50"/>
    <n v="47"/>
    <n v="100"/>
    <n v="6658.02"/>
    <x v="2"/>
    <m/>
    <s v="Diecast Collectables"/>
    <s v="Shipped"/>
    <s v="Boston"/>
    <x v="6"/>
    <x v="0"/>
    <x v="0"/>
  </r>
  <r>
    <x v="92"/>
    <n v="10217"/>
    <n v="5"/>
    <x v="50"/>
    <n v="38"/>
    <n v="100"/>
    <n v="4509.08"/>
    <x v="2"/>
    <m/>
    <s v="Handji Gifts&amp; Co"/>
    <s v="Shipped"/>
    <s v="Singapore"/>
    <x v="1"/>
    <x v="9"/>
    <x v="2"/>
  </r>
  <r>
    <x v="93"/>
    <n v="10229"/>
    <n v="10"/>
    <x v="50"/>
    <n v="41"/>
    <n v="100"/>
    <n v="4716.2299999999996"/>
    <x v="2"/>
    <m/>
    <s v="Mini Gifts Distributors Ltd."/>
    <s v="Shipped"/>
    <s v="San Rafael"/>
    <x v="2"/>
    <x v="0"/>
    <x v="0"/>
  </r>
  <r>
    <x v="38"/>
    <n v="10245"/>
    <n v="3"/>
    <x v="50"/>
    <n v="21"/>
    <n v="100"/>
    <n v="2390.2199999999998"/>
    <x v="2"/>
    <m/>
    <s v="Super Scale Inc."/>
    <s v="Shipped"/>
    <s v="New Haven"/>
    <x v="5"/>
    <x v="0"/>
    <x v="0"/>
  </r>
  <r>
    <x v="39"/>
    <n v="10259"/>
    <n v="13"/>
    <x v="50"/>
    <n v="41"/>
    <n v="100"/>
    <n v="4666.62"/>
    <x v="2"/>
    <m/>
    <s v="Handji Gifts&amp; Co"/>
    <s v="Shipped"/>
    <s v="Singapore"/>
    <x v="1"/>
    <x v="9"/>
    <x v="2"/>
  </r>
  <r>
    <x v="40"/>
    <n v="10270"/>
    <n v="3"/>
    <x v="50"/>
    <n v="38"/>
    <n v="100"/>
    <n v="5383.08"/>
    <x v="2"/>
    <m/>
    <s v="Souveniers And Things Co."/>
    <s v="Shipped"/>
    <s v="Chatswood"/>
    <x v="8"/>
    <x v="3"/>
    <x v="2"/>
  </r>
  <r>
    <x v="94"/>
    <n v="10281"/>
    <n v="10"/>
    <x v="50"/>
    <n v="25"/>
    <n v="99.29"/>
    <n v="2482.25"/>
    <x v="2"/>
    <m/>
    <s v="Diecast Classics Inc."/>
    <s v="Shipped"/>
    <s v="Allentown"/>
    <x v="7"/>
    <x v="0"/>
    <x v="0"/>
  </r>
  <r>
    <x v="42"/>
    <n v="10291"/>
    <n v="5"/>
    <x v="50"/>
    <n v="48"/>
    <n v="100"/>
    <n v="5288.64"/>
    <x v="2"/>
    <m/>
    <s v="Scandinavian Gift Ideas"/>
    <s v="Shipped"/>
    <s v="Boras"/>
    <x v="1"/>
    <x v="8"/>
    <x v="1"/>
  </r>
  <r>
    <x v="95"/>
    <n v="10305"/>
    <n v="14"/>
    <x v="50"/>
    <n v="22"/>
    <n v="99.29"/>
    <n v="2184.38"/>
    <x v="2"/>
    <m/>
    <s v="Martas Replicas Co."/>
    <s v="Shipped"/>
    <s v="Cambridge"/>
    <x v="6"/>
    <x v="0"/>
    <x v="0"/>
  </r>
  <r>
    <x v="96"/>
    <n v="10313"/>
    <n v="8"/>
    <x v="50"/>
    <n v="28"/>
    <n v="100"/>
    <n v="2881.76"/>
    <x v="2"/>
    <m/>
    <s v="Canadian Gift Exchange Network"/>
    <s v="Shipped"/>
    <s v="Vancouver"/>
    <x v="10"/>
    <x v="10"/>
    <x v="0"/>
  </r>
  <r>
    <x v="80"/>
    <n v="10323"/>
    <n v="1"/>
    <x v="50"/>
    <n v="47"/>
    <n v="100"/>
    <n v="6203.06"/>
    <x v="2"/>
    <m/>
    <s v="Blauer See Auto, Co."/>
    <s v="Shipped"/>
    <s v="Frankfurt"/>
    <x v="1"/>
    <x v="16"/>
    <x v="1"/>
  </r>
  <r>
    <x v="97"/>
    <n v="10334"/>
    <n v="4"/>
    <x v="50"/>
    <n v="49"/>
    <n v="100"/>
    <n v="6763.47"/>
    <x v="2"/>
    <m/>
    <s v="Volvo Model Replicas, Co"/>
    <s v="On Hold"/>
    <s v="Lule"/>
    <x v="1"/>
    <x v="8"/>
    <x v="1"/>
  </r>
  <r>
    <x v="47"/>
    <n v="10347"/>
    <n v="4"/>
    <x v="50"/>
    <n v="45"/>
    <n v="100"/>
    <n v="5884.65"/>
    <x v="2"/>
    <m/>
    <s v="Australian Collectors, Co."/>
    <s v="Shipped"/>
    <s v="Melbourne"/>
    <x v="3"/>
    <x v="3"/>
    <x v="2"/>
  </r>
  <r>
    <x v="48"/>
    <n v="10357"/>
    <n v="2"/>
    <x v="50"/>
    <n v="28"/>
    <n v="100"/>
    <n v="3559.64"/>
    <x v="2"/>
    <m/>
    <s v="Mini Gifts Distributors Ltd."/>
    <s v="Shipped"/>
    <s v="San Rafael"/>
    <x v="2"/>
    <x v="0"/>
    <x v="0"/>
  </r>
  <r>
    <x v="49"/>
    <n v="10370"/>
    <n v="6"/>
    <x v="50"/>
    <n v="29"/>
    <n v="57.53"/>
    <n v="1668.37"/>
    <x v="2"/>
    <m/>
    <s v="Annas Decorations, Ltd"/>
    <s v="Shipped"/>
    <s v="North Sydney"/>
    <x v="8"/>
    <x v="3"/>
    <x v="2"/>
  </r>
  <r>
    <x v="50"/>
    <n v="10382"/>
    <n v="1"/>
    <x v="50"/>
    <n v="39"/>
    <n v="100"/>
    <n v="4890.6000000000004"/>
    <x v="2"/>
    <m/>
    <s v="Mini Gifts Distributors Ltd."/>
    <s v="Shipped"/>
    <s v="San Rafael"/>
    <x v="2"/>
    <x v="0"/>
    <x v="0"/>
  </r>
  <r>
    <x v="52"/>
    <n v="10411"/>
    <n v="3"/>
    <x v="50"/>
    <n v="46"/>
    <n v="100"/>
    <n v="5235.72"/>
    <x v="2"/>
    <m/>
    <s v="Quebec Home Shopping Network"/>
    <s v="Shipped"/>
    <s v="Montreal"/>
    <x v="13"/>
    <x v="10"/>
    <x v="0"/>
  </r>
  <r>
    <x v="53"/>
    <n v="10425"/>
    <n v="13"/>
    <x v="50"/>
    <n v="38"/>
    <n v="100"/>
    <n v="4325.16"/>
    <x v="2"/>
    <m/>
    <s v="La Rochelle Gifts"/>
    <s v="In Process"/>
    <s v="Nantes"/>
    <x v="1"/>
    <x v="1"/>
    <x v="1"/>
  </r>
  <r>
    <x v="26"/>
    <n v="10103"/>
    <n v="9"/>
    <x v="51"/>
    <n v="41"/>
    <n v="47.29"/>
    <n v="1938.89"/>
    <x v="3"/>
    <m/>
    <s v="Baane Mini Imports"/>
    <s v="Shipped"/>
    <s v="Stavern"/>
    <x v="1"/>
    <x v="2"/>
    <x v="1"/>
  </r>
  <r>
    <x v="131"/>
    <n v="10113"/>
    <n v="3"/>
    <x v="51"/>
    <n v="50"/>
    <n v="49.81"/>
    <n v="2490.5"/>
    <x v="3"/>
    <m/>
    <s v="Mini Gifts Distributors Ltd."/>
    <s v="Shipped"/>
    <s v="San Rafael"/>
    <x v="2"/>
    <x v="0"/>
    <x v="0"/>
  </r>
  <r>
    <x v="28"/>
    <n v="10126"/>
    <n v="9"/>
    <x v="51"/>
    <n v="43"/>
    <n v="53.83"/>
    <n v="2314.69"/>
    <x v="3"/>
    <m/>
    <s v="Corrida Auto Replicas, Ltd"/>
    <s v="Shipped"/>
    <s v="Madrid"/>
    <x v="1"/>
    <x v="7"/>
    <x v="1"/>
  </r>
  <r>
    <x v="29"/>
    <n v="10140"/>
    <n v="9"/>
    <x v="51"/>
    <n v="29"/>
    <n v="43.27"/>
    <n v="1254.83"/>
    <x v="3"/>
    <m/>
    <s v="Technics Stores Inc."/>
    <s v="Shipped"/>
    <s v="Burlingame"/>
    <x v="2"/>
    <x v="0"/>
    <x v="0"/>
  </r>
  <r>
    <x v="30"/>
    <n v="10150"/>
    <n v="6"/>
    <x v="51"/>
    <n v="30"/>
    <n v="42.76"/>
    <n v="1282.8"/>
    <x v="3"/>
    <m/>
    <s v="Dragon Souveniers, Ltd."/>
    <s v="Shipped"/>
    <s v="Singapore"/>
    <x v="1"/>
    <x v="9"/>
    <x v="3"/>
  </r>
  <r>
    <x v="90"/>
    <n v="10164"/>
    <n v="7"/>
    <x v="51"/>
    <n v="25"/>
    <n v="53.83"/>
    <n v="1345.75"/>
    <x v="3"/>
    <m/>
    <s v="Mini Auto Werke"/>
    <s v="Resolved"/>
    <s v="Graz"/>
    <x v="1"/>
    <x v="5"/>
    <x v="1"/>
  </r>
  <r>
    <x v="32"/>
    <n v="10174"/>
    <n v="2"/>
    <x v="51"/>
    <n v="49"/>
    <n v="44.78"/>
    <n v="2194.2199999999998"/>
    <x v="3"/>
    <m/>
    <s v="Australian Gift Network, Co"/>
    <s v="Shipped"/>
    <s v="South Brisbane"/>
    <x v="9"/>
    <x v="3"/>
    <x v="2"/>
  </r>
  <r>
    <x v="33"/>
    <n v="10183"/>
    <n v="6"/>
    <x v="51"/>
    <n v="40"/>
    <n v="49.3"/>
    <n v="1972"/>
    <x v="3"/>
    <m/>
    <s v="Classic Gift Ideas, Inc"/>
    <s v="Shipped"/>
    <s v="Philadelphia"/>
    <x v="7"/>
    <x v="0"/>
    <x v="0"/>
  </r>
  <r>
    <x v="34"/>
    <n v="10194"/>
    <n v="9"/>
    <x v="51"/>
    <n v="41"/>
    <n v="44.78"/>
    <n v="1835.98"/>
    <x v="3"/>
    <m/>
    <s v="Saveley &amp; Henriot, Co."/>
    <s v="Shipped"/>
    <s v="Lyon"/>
    <x v="1"/>
    <x v="1"/>
    <x v="1"/>
  </r>
  <r>
    <x v="35"/>
    <n v="10206"/>
    <n v="4"/>
    <x v="51"/>
    <n v="21"/>
    <n v="53.33"/>
    <n v="1119.93"/>
    <x v="3"/>
    <m/>
    <s v="Canadian Gift Exchange Network"/>
    <s v="Shipped"/>
    <s v="Vancouver"/>
    <x v="10"/>
    <x v="10"/>
    <x v="0"/>
  </r>
  <r>
    <x v="36"/>
    <n v="10215"/>
    <n v="1"/>
    <x v="51"/>
    <n v="46"/>
    <n v="45.28"/>
    <n v="2082.88"/>
    <x v="3"/>
    <m/>
    <s v="West Coast Collectables Co."/>
    <s v="Shipped"/>
    <s v="Burbank"/>
    <x v="2"/>
    <x v="0"/>
    <x v="0"/>
  </r>
  <r>
    <x v="93"/>
    <n v="10229"/>
    <n v="14"/>
    <x v="51"/>
    <n v="39"/>
    <n v="40.25"/>
    <n v="1569.75"/>
    <x v="3"/>
    <m/>
    <s v="Mini Gifts Distributors Ltd."/>
    <s v="Shipped"/>
    <s v="San Rafael"/>
    <x v="2"/>
    <x v="0"/>
    <x v="0"/>
  </r>
  <r>
    <x v="38"/>
    <n v="10245"/>
    <n v="7"/>
    <x v="51"/>
    <n v="45"/>
    <n v="59.87"/>
    <n v="2694.15"/>
    <x v="3"/>
    <m/>
    <s v="Super Scale Inc."/>
    <s v="Shipped"/>
    <s v="New Haven"/>
    <x v="5"/>
    <x v="0"/>
    <x v="0"/>
  </r>
  <r>
    <x v="39"/>
    <n v="10258"/>
    <n v="4"/>
    <x v="51"/>
    <n v="21"/>
    <n v="59.87"/>
    <n v="1257.27"/>
    <x v="3"/>
    <m/>
    <s v="Tokyo Collectables, Ltd"/>
    <s v="Shipped"/>
    <s v="Minato-ku"/>
    <x v="11"/>
    <x v="11"/>
    <x v="3"/>
  </r>
  <r>
    <x v="40"/>
    <n v="10270"/>
    <n v="7"/>
    <x v="51"/>
    <n v="44"/>
    <n v="58.36"/>
    <n v="2567.84"/>
    <x v="3"/>
    <m/>
    <s v="Souveniers And Things Co."/>
    <s v="Shipped"/>
    <s v="Chatswood"/>
    <x v="8"/>
    <x v="3"/>
    <x v="2"/>
  </r>
  <r>
    <x v="94"/>
    <n v="10281"/>
    <n v="14"/>
    <x v="51"/>
    <n v="44"/>
    <n v="59.87"/>
    <n v="2634.28"/>
    <x v="3"/>
    <m/>
    <s v="Diecast Classics Inc."/>
    <s v="Shipped"/>
    <s v="Allentown"/>
    <x v="7"/>
    <x v="0"/>
    <x v="0"/>
  </r>
  <r>
    <x v="42"/>
    <n v="10291"/>
    <n v="9"/>
    <x v="51"/>
    <n v="29"/>
    <n v="51.82"/>
    <n v="1502.78"/>
    <x v="3"/>
    <m/>
    <s v="Scandinavian Gift Ideas"/>
    <s v="Shipped"/>
    <s v="Boras"/>
    <x v="1"/>
    <x v="8"/>
    <x v="1"/>
  </r>
  <r>
    <x v="43"/>
    <n v="10304"/>
    <n v="4"/>
    <x v="51"/>
    <n v="34"/>
    <n v="49.3"/>
    <n v="1676.2"/>
    <x v="3"/>
    <m/>
    <s v="Auto Assoc. &amp; Cie."/>
    <s v="Shipped"/>
    <s v="Versailles"/>
    <x v="1"/>
    <x v="1"/>
    <x v="1"/>
  </r>
  <r>
    <x v="44"/>
    <n v="10312"/>
    <n v="1"/>
    <x v="51"/>
    <n v="39"/>
    <n v="56.85"/>
    <n v="2217.15"/>
    <x v="3"/>
    <m/>
    <s v="Mini Gifts Distributors Ltd."/>
    <s v="Shipped"/>
    <s v="San Rafael"/>
    <x v="2"/>
    <x v="0"/>
    <x v="0"/>
  </r>
  <r>
    <x v="80"/>
    <n v="10324"/>
    <n v="6"/>
    <x v="51"/>
    <n v="38"/>
    <n v="100"/>
    <n v="6832.02"/>
    <x v="3"/>
    <m/>
    <s v="Vitachrome Inc."/>
    <s v="Shipped"/>
    <s v="NYC"/>
    <x v="0"/>
    <x v="0"/>
    <x v="0"/>
  </r>
  <r>
    <x v="46"/>
    <n v="10333"/>
    <n v="8"/>
    <x v="51"/>
    <n v="24"/>
    <n v="79.86"/>
    <n v="1916.64"/>
    <x v="3"/>
    <m/>
    <s v="Mini Wheels Co."/>
    <s v="Shipped"/>
    <s v="San Francisco"/>
    <x v="2"/>
    <x v="0"/>
    <x v="0"/>
  </r>
  <r>
    <x v="79"/>
    <n v="10348"/>
    <n v="6"/>
    <x v="51"/>
    <n v="29"/>
    <n v="100"/>
    <n v="7110.8"/>
    <x v="3"/>
    <m/>
    <s v="Corrida Auto Replicas, Ltd"/>
    <s v="Shipped"/>
    <s v="Madrid"/>
    <x v="1"/>
    <x v="7"/>
    <x v="1"/>
  </r>
  <r>
    <x v="48"/>
    <n v="10358"/>
    <n v="8"/>
    <x v="51"/>
    <n v="30"/>
    <n v="100"/>
    <n v="5302.8"/>
    <x v="3"/>
    <m/>
    <s v="Euro Shopping Channel"/>
    <s v="Shipped"/>
    <s v="Madrid"/>
    <x v="1"/>
    <x v="7"/>
    <x v="1"/>
  </r>
  <r>
    <x v="49"/>
    <n v="10370"/>
    <n v="2"/>
    <x v="51"/>
    <n v="20"/>
    <n v="100"/>
    <n v="2730"/>
    <x v="3"/>
    <m/>
    <s v="Annas Decorations, Ltd"/>
    <s v="Shipped"/>
    <s v="North Sydney"/>
    <x v="8"/>
    <x v="3"/>
    <x v="2"/>
  </r>
  <r>
    <x v="50"/>
    <n v="10382"/>
    <n v="2"/>
    <x v="51"/>
    <n v="39"/>
    <n v="100"/>
    <n v="7827.3"/>
    <x v="3"/>
    <m/>
    <s v="Mini Gifts Distributors Ltd."/>
    <s v="Shipped"/>
    <s v="San Rafael"/>
    <x v="2"/>
    <x v="0"/>
    <x v="0"/>
  </r>
  <r>
    <x v="52"/>
    <n v="10411"/>
    <n v="7"/>
    <x v="51"/>
    <n v="35"/>
    <n v="59.87"/>
    <n v="2095.4499999999998"/>
    <x v="3"/>
    <m/>
    <s v="Quebec Home Shopping Network"/>
    <s v="Shipped"/>
    <s v="Montreal"/>
    <x v="13"/>
    <x v="10"/>
    <x v="0"/>
  </r>
  <r>
    <x v="53"/>
    <n v="10424"/>
    <n v="4"/>
    <x v="51"/>
    <n v="26"/>
    <n v="59.87"/>
    <n v="1556.62"/>
    <x v="3"/>
    <m/>
    <s v="Euro Shopping Channel"/>
    <s v="In Process"/>
    <s v="Madrid"/>
    <x v="1"/>
    <x v="7"/>
    <x v="1"/>
  </r>
  <r>
    <x v="98"/>
    <n v="10108"/>
    <n v="11"/>
    <x v="52"/>
    <n v="44"/>
    <n v="100"/>
    <n v="5565.12"/>
    <x v="1"/>
    <m/>
    <s v="Cruz &amp; Sons Co."/>
    <s v="Shipped"/>
    <s v="Makati City"/>
    <x v="1"/>
    <x v="15"/>
    <x v="3"/>
  </r>
  <r>
    <x v="99"/>
    <n v="10122"/>
    <n v="15"/>
    <x v="52"/>
    <n v="28"/>
    <n v="100"/>
    <n v="3583.16"/>
    <x v="1"/>
    <m/>
    <s v="Marseille Mini Autos"/>
    <s v="Shipped"/>
    <s v="Marseille"/>
    <x v="1"/>
    <x v="1"/>
    <x v="1"/>
  </r>
  <r>
    <x v="100"/>
    <n v="10135"/>
    <n v="12"/>
    <x v="52"/>
    <n v="31"/>
    <n v="100"/>
    <n v="4705.18"/>
    <x v="1"/>
    <m/>
    <s v="Mini Gifts Distributors Ltd."/>
    <s v="Shipped"/>
    <s v="San Rafael"/>
    <x v="2"/>
    <x v="0"/>
    <x v="0"/>
  </r>
  <r>
    <x v="229"/>
    <n v="10146"/>
    <n v="1"/>
    <x v="52"/>
    <n v="29"/>
    <n v="100"/>
    <n v="4444.54"/>
    <x v="1"/>
    <m/>
    <s v="Gift Ideas Corp."/>
    <s v="Shipped"/>
    <s v="Glendale"/>
    <x v="5"/>
    <x v="0"/>
    <x v="0"/>
  </r>
  <r>
    <x v="4"/>
    <n v="10159"/>
    <n v="7"/>
    <x v="52"/>
    <n v="32"/>
    <n v="100"/>
    <n v="4618.88"/>
    <x v="1"/>
    <m/>
    <s v="Corporate Gift Ideas Co."/>
    <s v="Shipped"/>
    <s v="San Francisco"/>
    <x v="2"/>
    <x v="0"/>
    <x v="0"/>
  </r>
  <r>
    <x v="102"/>
    <n v="10169"/>
    <n v="7"/>
    <x v="52"/>
    <n v="33"/>
    <n v="100"/>
    <n v="4910.3999999999996"/>
    <x v="1"/>
    <m/>
    <s v="Annas Decorations, Ltd"/>
    <s v="Shipped"/>
    <s v="North Sydney"/>
    <x v="8"/>
    <x v="3"/>
    <x v="2"/>
  </r>
  <r>
    <x v="6"/>
    <n v="10180"/>
    <n v="2"/>
    <x v="52"/>
    <n v="44"/>
    <n v="100"/>
    <n v="5565.12"/>
    <x v="1"/>
    <m/>
    <s v="Daedalus Designs Imports"/>
    <s v="Shipped"/>
    <s v="Lille"/>
    <x v="1"/>
    <x v="1"/>
    <x v="1"/>
  </r>
  <r>
    <x v="104"/>
    <n v="10191"/>
    <n v="8"/>
    <x v="52"/>
    <n v="32"/>
    <n v="100"/>
    <n v="4237.76"/>
    <x v="1"/>
    <m/>
    <s v="Toms Spezialitten, Ltd"/>
    <s v="Shipped"/>
    <s v="Koln"/>
    <x v="1"/>
    <x v="16"/>
    <x v="1"/>
  </r>
  <r>
    <x v="9"/>
    <n v="10211"/>
    <n v="7"/>
    <x v="52"/>
    <n v="41"/>
    <n v="100"/>
    <n v="5673.58"/>
    <x v="1"/>
    <m/>
    <s v="Auto Canal Petit"/>
    <s v="Shipped"/>
    <s v="Paris"/>
    <x v="1"/>
    <x v="1"/>
    <x v="1"/>
  </r>
  <r>
    <x v="106"/>
    <n v="10225"/>
    <n v="14"/>
    <x v="52"/>
    <n v="35"/>
    <n v="100"/>
    <n v="5260.15"/>
    <x v="1"/>
    <m/>
    <s v="Vida Sport, Ltd"/>
    <s v="Shipped"/>
    <s v="Gensve"/>
    <x v="1"/>
    <x v="17"/>
    <x v="1"/>
  </r>
  <r>
    <x v="107"/>
    <n v="10238"/>
    <n v="8"/>
    <x v="52"/>
    <n v="44"/>
    <n v="100"/>
    <n v="6350.96"/>
    <x v="1"/>
    <m/>
    <s v="Danish Wholesale Imports"/>
    <s v="Shipped"/>
    <s v="Kobenhavn"/>
    <x v="1"/>
    <x v="13"/>
    <x v="1"/>
  </r>
  <r>
    <x v="224"/>
    <n v="10252"/>
    <n v="4"/>
    <x v="52"/>
    <n v="26"/>
    <n v="100"/>
    <n v="3559.4"/>
    <x v="1"/>
    <m/>
    <s v="Auto Canal Petit"/>
    <s v="Shipped"/>
    <s v="Paris"/>
    <x v="1"/>
    <x v="1"/>
    <x v="1"/>
  </r>
  <r>
    <x v="230"/>
    <n v="10264"/>
    <n v="2"/>
    <x v="52"/>
    <n v="20"/>
    <n v="100"/>
    <n v="2410.6"/>
    <x v="1"/>
    <m/>
    <s v="Gifts4AllAges.com"/>
    <s v="Shipped"/>
    <s v="Boston"/>
    <x v="6"/>
    <x v="0"/>
    <x v="0"/>
  </r>
  <r>
    <x v="110"/>
    <n v="10276"/>
    <n v="8"/>
    <x v="52"/>
    <n v="48"/>
    <n v="100"/>
    <n v="5713.92"/>
    <x v="1"/>
    <m/>
    <s v="Online Mini Collectables"/>
    <s v="Shipped"/>
    <s v="Brickhaven"/>
    <x v="6"/>
    <x v="0"/>
    <x v="0"/>
  </r>
  <r>
    <x v="111"/>
    <n v="10287"/>
    <n v="17"/>
    <x v="52"/>
    <n v="34"/>
    <n v="100"/>
    <n v="4300.32"/>
    <x v="1"/>
    <m/>
    <s v="Vida Sport, Ltd"/>
    <s v="Shipped"/>
    <s v="Gensve"/>
    <x v="1"/>
    <x v="17"/>
    <x v="1"/>
  </r>
  <r>
    <x v="16"/>
    <n v="10299"/>
    <n v="2"/>
    <x v="52"/>
    <n v="49"/>
    <n v="100"/>
    <n v="7947.31"/>
    <x v="1"/>
    <m/>
    <s v="Toys of Finland, Co."/>
    <s v="Shipped"/>
    <s v="Helsinki"/>
    <x v="1"/>
    <x v="4"/>
    <x v="1"/>
  </r>
  <r>
    <x v="113"/>
    <n v="10310"/>
    <n v="15"/>
    <x v="52"/>
    <n v="40"/>
    <n v="100"/>
    <n v="5356.8"/>
    <x v="1"/>
    <m/>
    <s v="Toms Spezialitten, Ltd"/>
    <s v="Shipped"/>
    <s v="Koln"/>
    <x v="1"/>
    <x v="16"/>
    <x v="1"/>
  </r>
  <r>
    <x v="114"/>
    <n v="10319"/>
    <n v="3"/>
    <x v="52"/>
    <n v="45"/>
    <n v="100"/>
    <n v="7901.1"/>
    <x v="1"/>
    <m/>
    <s v="Microscale Inc."/>
    <s v="Shipped"/>
    <s v="NYC"/>
    <x v="0"/>
    <x v="0"/>
    <x v="0"/>
  </r>
  <r>
    <x v="227"/>
    <n v="10330"/>
    <n v="4"/>
    <x v="52"/>
    <n v="50"/>
    <n v="100"/>
    <n v="6101"/>
    <x v="1"/>
    <m/>
    <s v="Cruz &amp; Sons Co."/>
    <s v="Shipped"/>
    <s v="Makati City"/>
    <x v="1"/>
    <x v="15"/>
    <x v="3"/>
  </r>
  <r>
    <x v="20"/>
    <n v="10342"/>
    <n v="11"/>
    <x v="52"/>
    <n v="38"/>
    <n v="100"/>
    <n v="6276.46"/>
    <x v="1"/>
    <m/>
    <s v="Australian Collectors, Co."/>
    <s v="Shipped"/>
    <s v="Melbourne"/>
    <x v="3"/>
    <x v="3"/>
    <x v="2"/>
  </r>
  <r>
    <x v="228"/>
    <n v="10355"/>
    <n v="2"/>
    <x v="52"/>
    <n v="25"/>
    <n v="100"/>
    <n v="4203.5"/>
    <x v="1"/>
    <m/>
    <s v="Euro Shopping Channel"/>
    <s v="Shipped"/>
    <s v="Madrid"/>
    <x v="1"/>
    <x v="7"/>
    <x v="1"/>
  </r>
  <r>
    <x v="115"/>
    <n v="10363"/>
    <n v="13"/>
    <x v="52"/>
    <n v="28"/>
    <n v="58.18"/>
    <n v="1629.04"/>
    <x v="1"/>
    <m/>
    <s v="Suominen Souveniers"/>
    <s v="Shipped"/>
    <s v="Espoo"/>
    <x v="1"/>
    <x v="4"/>
    <x v="1"/>
  </r>
  <r>
    <x v="184"/>
    <n v="10378"/>
    <n v="8"/>
    <x v="52"/>
    <n v="49"/>
    <n v="67.14"/>
    <n v="3289.86"/>
    <x v="1"/>
    <m/>
    <s v="Euro Shopping Channel"/>
    <s v="Shipped"/>
    <s v="Madrid"/>
    <x v="1"/>
    <x v="7"/>
    <x v="1"/>
  </r>
  <r>
    <x v="162"/>
    <n v="10390"/>
    <n v="3"/>
    <x v="52"/>
    <n v="49"/>
    <n v="100"/>
    <n v="6862.94"/>
    <x v="1"/>
    <m/>
    <s v="Mini Gifts Distributors Ltd."/>
    <s v="Shipped"/>
    <s v="San Rafael"/>
    <x v="2"/>
    <x v="0"/>
    <x v="0"/>
  </r>
  <r>
    <x v="178"/>
    <n v="10110"/>
    <n v="9"/>
    <x v="53"/>
    <n v="42"/>
    <n v="61.29"/>
    <n v="2574.1799999999998"/>
    <x v="1"/>
    <m/>
    <s v="AV Stores, Co."/>
    <s v="Shipped"/>
    <s v="Manchester"/>
    <x v="1"/>
    <x v="6"/>
    <x v="1"/>
  </r>
  <r>
    <x v="166"/>
    <n v="10124"/>
    <n v="8"/>
    <x v="53"/>
    <n v="23"/>
    <n v="57.73"/>
    <n v="1327.79"/>
    <x v="1"/>
    <m/>
    <s v="Signal Gift Stores"/>
    <s v="Shipped"/>
    <s v="Las Vegas"/>
    <x v="16"/>
    <x v="0"/>
    <x v="0"/>
  </r>
  <r>
    <x v="153"/>
    <n v="10148"/>
    <n v="2"/>
    <x v="53"/>
    <n v="29"/>
    <n v="81.25"/>
    <n v="2356.25"/>
    <x v="1"/>
    <m/>
    <s v="Annas Decorations, Ltd"/>
    <s v="Shipped"/>
    <s v="North Sydney"/>
    <x v="8"/>
    <x v="3"/>
    <x v="2"/>
  </r>
  <r>
    <x v="154"/>
    <n v="10161"/>
    <n v="1"/>
    <x v="53"/>
    <n v="25"/>
    <n v="80.540000000000006"/>
    <n v="2013.5"/>
    <x v="1"/>
    <m/>
    <s v="Heintze Collectables"/>
    <s v="Shipped"/>
    <s v="Aaarhus"/>
    <x v="1"/>
    <x v="13"/>
    <x v="1"/>
  </r>
  <r>
    <x v="155"/>
    <n v="10173"/>
    <n v="15"/>
    <x v="53"/>
    <n v="39"/>
    <n v="71.98"/>
    <n v="2807.22"/>
    <x v="1"/>
    <m/>
    <s v="Rovelli Gifts"/>
    <s v="Shipped"/>
    <s v="Bergamo"/>
    <x v="1"/>
    <x v="12"/>
    <x v="1"/>
  </r>
  <r>
    <x v="103"/>
    <n v="10182"/>
    <n v="12"/>
    <x v="53"/>
    <n v="44"/>
    <n v="69.84"/>
    <n v="3072.96"/>
    <x v="1"/>
    <m/>
    <s v="Mini Gifts Distributors Ltd."/>
    <s v="Shipped"/>
    <s v="San Rafael"/>
    <x v="2"/>
    <x v="0"/>
    <x v="0"/>
  </r>
  <r>
    <x v="170"/>
    <n v="10193"/>
    <n v="16"/>
    <x v="53"/>
    <n v="25"/>
    <n v="76.260000000000005"/>
    <n v="1906.5"/>
    <x v="1"/>
    <m/>
    <s v="Australian Collectables, Ltd"/>
    <s v="Shipped"/>
    <s v="Glen Waverly"/>
    <x v="3"/>
    <x v="3"/>
    <x v="2"/>
  </r>
  <r>
    <x v="105"/>
    <n v="10204"/>
    <n v="6"/>
    <x v="53"/>
    <n v="45"/>
    <n v="76.260000000000005"/>
    <n v="3431.7"/>
    <x v="1"/>
    <m/>
    <s v="Muscle Machine Inc"/>
    <s v="Shipped"/>
    <s v="NYC"/>
    <x v="0"/>
    <x v="0"/>
    <x v="0"/>
  </r>
  <r>
    <x v="236"/>
    <n v="10213"/>
    <n v="2"/>
    <x v="53"/>
    <n v="25"/>
    <n v="83.39"/>
    <n v="2084.75"/>
    <x v="1"/>
    <m/>
    <s v="Double Decker Gift Stores, Ltd"/>
    <s v="Shipped"/>
    <s v="London"/>
    <x v="1"/>
    <x v="6"/>
    <x v="1"/>
  </r>
  <r>
    <x v="172"/>
    <n v="10227"/>
    <n v="12"/>
    <x v="53"/>
    <n v="37"/>
    <n v="57.73"/>
    <n v="2136.0100000000002"/>
    <x v="1"/>
    <m/>
    <s v="Saveley &amp; Henriot, Co."/>
    <s v="Shipped"/>
    <s v="Lyon"/>
    <x v="1"/>
    <x v="1"/>
    <x v="1"/>
  </r>
  <r>
    <x v="156"/>
    <n v="10241"/>
    <n v="4"/>
    <x v="53"/>
    <n v="30"/>
    <n v="66.989999999999995"/>
    <n v="2009.7"/>
    <x v="1"/>
    <m/>
    <s v="Mini Caravy"/>
    <s v="Shipped"/>
    <s v="Strasbourg"/>
    <x v="1"/>
    <x v="1"/>
    <x v="1"/>
  </r>
  <r>
    <x v="238"/>
    <n v="10267"/>
    <n v="1"/>
    <x v="53"/>
    <n v="36"/>
    <n v="75.55"/>
    <n v="2719.8"/>
    <x v="1"/>
    <m/>
    <s v="Muscle Machine Inc"/>
    <s v="Shipped"/>
    <s v="NYC"/>
    <x v="0"/>
    <x v="0"/>
    <x v="0"/>
  </r>
  <r>
    <x v="239"/>
    <n v="10279"/>
    <n v="1"/>
    <x v="53"/>
    <n v="26"/>
    <n v="60.58"/>
    <n v="1575.08"/>
    <x v="1"/>
    <m/>
    <s v="Euro Shopping Channel"/>
    <s v="Shipped"/>
    <s v="Madrid"/>
    <x v="1"/>
    <x v="7"/>
    <x v="1"/>
  </r>
  <r>
    <x v="182"/>
    <n v="10288"/>
    <n v="7"/>
    <x v="53"/>
    <n v="23"/>
    <n v="73.41"/>
    <n v="1688.43"/>
    <x v="1"/>
    <m/>
    <s v="Handji Gifts&amp; Co"/>
    <s v="Shipped"/>
    <s v="Singapore"/>
    <x v="1"/>
    <x v="9"/>
    <x v="2"/>
  </r>
  <r>
    <x v="66"/>
    <n v="10302"/>
    <n v="3"/>
    <x v="53"/>
    <n v="23"/>
    <n v="72.7"/>
    <n v="1672.1"/>
    <x v="1"/>
    <m/>
    <s v="UK Collectables, Ltd."/>
    <s v="Shipped"/>
    <s v="Liverpool"/>
    <x v="1"/>
    <x v="6"/>
    <x v="1"/>
  </r>
  <r>
    <x v="113"/>
    <n v="10311"/>
    <n v="2"/>
    <x v="53"/>
    <n v="25"/>
    <n v="66.989999999999995"/>
    <n v="1674.75"/>
    <x v="1"/>
    <m/>
    <s v="Euro Shopping Channel"/>
    <s v="Shipped"/>
    <s v="Madrid"/>
    <x v="1"/>
    <x v="7"/>
    <x v="1"/>
  </r>
  <r>
    <x v="159"/>
    <n v="10332"/>
    <n v="3"/>
    <x v="53"/>
    <n v="21"/>
    <n v="100"/>
    <n v="3472.98"/>
    <x v="1"/>
    <m/>
    <s v="AV Stores, Co."/>
    <s v="Shipped"/>
    <s v="Manchester"/>
    <x v="1"/>
    <x v="6"/>
    <x v="1"/>
  </r>
  <r>
    <x v="201"/>
    <n v="10344"/>
    <n v="5"/>
    <x v="53"/>
    <n v="26"/>
    <n v="63.43"/>
    <n v="1649.18"/>
    <x v="1"/>
    <m/>
    <s v="Marseille Mini Autos"/>
    <s v="Shipped"/>
    <s v="Marseille"/>
    <x v="1"/>
    <x v="1"/>
    <x v="1"/>
  </r>
  <r>
    <x v="183"/>
    <n v="10367"/>
    <n v="9"/>
    <x v="53"/>
    <n v="44"/>
    <n v="85.25"/>
    <n v="3751"/>
    <x v="1"/>
    <m/>
    <s v="Toys4GrownUps.com"/>
    <s v="Resolved"/>
    <s v="Pasadena"/>
    <x v="2"/>
    <x v="0"/>
    <x v="0"/>
  </r>
  <r>
    <x v="176"/>
    <n v="10380"/>
    <n v="2"/>
    <x v="53"/>
    <n v="24"/>
    <n v="100"/>
    <n v="4536"/>
    <x v="1"/>
    <m/>
    <s v="Euro Shopping Channel"/>
    <s v="Shipped"/>
    <s v="Madrid"/>
    <x v="1"/>
    <x v="7"/>
    <x v="1"/>
  </r>
  <r>
    <x v="185"/>
    <n v="10407"/>
    <n v="4"/>
    <x v="53"/>
    <n v="66"/>
    <n v="66.989999999999995"/>
    <n v="4421.34"/>
    <x v="1"/>
    <m/>
    <s v="The Sharp Gifts Warehouse"/>
    <s v="On Hold"/>
    <s v="San Jose"/>
    <x v="2"/>
    <x v="0"/>
    <x v="0"/>
  </r>
  <r>
    <x v="202"/>
    <n v="10420"/>
    <n v="7"/>
    <x v="53"/>
    <n v="36"/>
    <n v="57.73"/>
    <n v="2078.2800000000002"/>
    <x v="1"/>
    <m/>
    <s v="Souveniers And Things Co."/>
    <s v="In Process"/>
    <s v="Chatswood"/>
    <x v="8"/>
    <x v="3"/>
    <x v="2"/>
  </r>
  <r>
    <x v="178"/>
    <n v="10110"/>
    <n v="13"/>
    <x v="54"/>
    <n v="36"/>
    <n v="85.25"/>
    <n v="3069"/>
    <x v="1"/>
    <m/>
    <s v="AV Stores, Co."/>
    <s v="Shipped"/>
    <s v="Manchester"/>
    <x v="1"/>
    <x v="6"/>
    <x v="1"/>
  </r>
  <r>
    <x v="166"/>
    <n v="10124"/>
    <n v="12"/>
    <x v="54"/>
    <n v="22"/>
    <n v="77.900000000000006"/>
    <n v="1713.8"/>
    <x v="1"/>
    <m/>
    <s v="Signal Gift Stores"/>
    <s v="Shipped"/>
    <s v="Las Vegas"/>
    <x v="16"/>
    <x v="0"/>
    <x v="0"/>
  </r>
  <r>
    <x v="153"/>
    <n v="10148"/>
    <n v="6"/>
    <x v="54"/>
    <n v="25"/>
    <n v="60.26"/>
    <n v="1506.5"/>
    <x v="1"/>
    <m/>
    <s v="Annas Decorations, Ltd"/>
    <s v="Shipped"/>
    <s v="North Sydney"/>
    <x v="8"/>
    <x v="3"/>
    <x v="2"/>
  </r>
  <r>
    <x v="154"/>
    <n v="10161"/>
    <n v="5"/>
    <x v="54"/>
    <n v="37"/>
    <n v="72.760000000000005"/>
    <n v="2692.12"/>
    <x v="1"/>
    <m/>
    <s v="Heintze Collectables"/>
    <s v="Shipped"/>
    <s v="Aaarhus"/>
    <x v="1"/>
    <x v="13"/>
    <x v="1"/>
  </r>
  <r>
    <x v="155"/>
    <n v="10172"/>
    <n v="3"/>
    <x v="54"/>
    <n v="32"/>
    <n v="75.69"/>
    <n v="2422.08"/>
    <x v="1"/>
    <m/>
    <s v="Gift Depot Inc."/>
    <s v="Shipped"/>
    <s v="Bridgewater"/>
    <x v="5"/>
    <x v="0"/>
    <x v="0"/>
  </r>
  <r>
    <x v="103"/>
    <n v="10182"/>
    <n v="16"/>
    <x v="54"/>
    <n v="47"/>
    <n v="74.22"/>
    <n v="3488.34"/>
    <x v="1"/>
    <m/>
    <s v="Mini Gifts Distributors Ltd."/>
    <s v="Shipped"/>
    <s v="San Rafael"/>
    <x v="2"/>
    <x v="0"/>
    <x v="0"/>
  </r>
  <r>
    <x v="104"/>
    <n v="10192"/>
    <n v="4"/>
    <x v="54"/>
    <n v="37"/>
    <n v="69.819999999999993"/>
    <n v="2583.34"/>
    <x v="1"/>
    <m/>
    <s v="Online Diecast Creations Co."/>
    <s v="Shipped"/>
    <s v="Nashua"/>
    <x v="12"/>
    <x v="0"/>
    <x v="0"/>
  </r>
  <r>
    <x v="105"/>
    <n v="10204"/>
    <n v="10"/>
    <x v="54"/>
    <n v="20"/>
    <n v="62.47"/>
    <n v="1249.4000000000001"/>
    <x v="1"/>
    <m/>
    <s v="Muscle Machine Inc"/>
    <s v="Shipped"/>
    <s v="NYC"/>
    <x v="0"/>
    <x v="0"/>
    <x v="0"/>
  </r>
  <r>
    <x v="138"/>
    <n v="10212"/>
    <n v="3"/>
    <x v="54"/>
    <n v="41"/>
    <n v="82.31"/>
    <n v="3374.71"/>
    <x v="1"/>
    <m/>
    <s v="Euro Shopping Channel"/>
    <s v="Shipped"/>
    <s v="Madrid"/>
    <x v="1"/>
    <x v="7"/>
    <x v="1"/>
  </r>
  <r>
    <x v="181"/>
    <n v="10226"/>
    <n v="1"/>
    <x v="54"/>
    <n v="21"/>
    <n v="60.26"/>
    <n v="1265.46"/>
    <x v="1"/>
    <m/>
    <s v="Collectable Mini Designs Co."/>
    <s v="Shipped"/>
    <s v="San Diego"/>
    <x v="2"/>
    <x v="0"/>
    <x v="0"/>
  </r>
  <r>
    <x v="156"/>
    <n v="10241"/>
    <n v="8"/>
    <x v="54"/>
    <n v="22"/>
    <n v="76.430000000000007"/>
    <n v="1681.46"/>
    <x v="1"/>
    <m/>
    <s v="Mini Caravy"/>
    <s v="Shipped"/>
    <s v="Strasbourg"/>
    <x v="1"/>
    <x v="1"/>
    <x v="1"/>
  </r>
  <r>
    <x v="238"/>
    <n v="10267"/>
    <n v="5"/>
    <x v="54"/>
    <n v="40"/>
    <n v="80.099999999999994"/>
    <n v="3204"/>
    <x v="1"/>
    <m/>
    <s v="Muscle Machine Inc"/>
    <s v="Shipped"/>
    <s v="NYC"/>
    <x v="0"/>
    <x v="0"/>
    <x v="0"/>
  </r>
  <r>
    <x v="239"/>
    <n v="10279"/>
    <n v="5"/>
    <x v="54"/>
    <n v="32"/>
    <n v="74.959999999999994"/>
    <n v="2398.7199999999998"/>
    <x v="1"/>
    <m/>
    <s v="Euro Shopping Channel"/>
    <s v="Shipped"/>
    <s v="Madrid"/>
    <x v="1"/>
    <x v="7"/>
    <x v="1"/>
  </r>
  <r>
    <x v="182"/>
    <n v="10288"/>
    <n v="11"/>
    <x v="54"/>
    <n v="36"/>
    <n v="66.14"/>
    <n v="2381.04"/>
    <x v="1"/>
    <m/>
    <s v="Handji Gifts&amp; Co"/>
    <s v="Shipped"/>
    <s v="Singapore"/>
    <x v="1"/>
    <x v="9"/>
    <x v="2"/>
  </r>
  <r>
    <x v="158"/>
    <n v="10301"/>
    <n v="1"/>
    <x v="54"/>
    <n v="27"/>
    <n v="72.02"/>
    <n v="1944.54"/>
    <x v="1"/>
    <m/>
    <s v="Norway Gifts By Mail, Co."/>
    <s v="Shipped"/>
    <s v="Oslo"/>
    <x v="1"/>
    <x v="2"/>
    <x v="1"/>
  </r>
  <r>
    <x v="113"/>
    <n v="10311"/>
    <n v="6"/>
    <x v="54"/>
    <n v="26"/>
    <n v="87.45"/>
    <n v="2273.6999999999998"/>
    <x v="1"/>
    <m/>
    <s v="Euro Shopping Channel"/>
    <s v="Shipped"/>
    <s v="Madrid"/>
    <x v="1"/>
    <x v="7"/>
    <x v="1"/>
  </r>
  <r>
    <x v="45"/>
    <n v="10321"/>
    <n v="3"/>
    <x v="54"/>
    <n v="30"/>
    <n v="70.55"/>
    <n v="2116.5"/>
    <x v="1"/>
    <m/>
    <s v="FunGiftIdeas.com"/>
    <s v="Shipped"/>
    <s v="New Bedford"/>
    <x v="6"/>
    <x v="0"/>
    <x v="0"/>
  </r>
  <r>
    <x v="159"/>
    <n v="10332"/>
    <n v="4"/>
    <x v="54"/>
    <n v="23"/>
    <n v="56.84"/>
    <n v="1307.32"/>
    <x v="1"/>
    <m/>
    <s v="AV Stores, Co."/>
    <s v="Shipped"/>
    <s v="Manchester"/>
    <x v="1"/>
    <x v="6"/>
    <x v="1"/>
  </r>
  <r>
    <x v="201"/>
    <n v="10344"/>
    <n v="7"/>
    <x v="54"/>
    <n v="29"/>
    <n v="59.53"/>
    <n v="1726.37"/>
    <x v="1"/>
    <m/>
    <s v="Marseille Mini Autos"/>
    <s v="Shipped"/>
    <s v="Marseille"/>
    <x v="1"/>
    <x v="1"/>
    <x v="1"/>
  </r>
  <r>
    <x v="183"/>
    <n v="10367"/>
    <n v="10"/>
    <x v="54"/>
    <n v="21"/>
    <n v="60.37"/>
    <n v="1267.77"/>
    <x v="1"/>
    <m/>
    <s v="Toys4GrownUps.com"/>
    <s v="Resolved"/>
    <s v="Pasadena"/>
    <x v="2"/>
    <x v="0"/>
    <x v="0"/>
  </r>
  <r>
    <x v="176"/>
    <n v="10380"/>
    <n v="3"/>
    <x v="54"/>
    <n v="34"/>
    <n v="100"/>
    <n v="3441.82"/>
    <x v="1"/>
    <m/>
    <s v="Euro Shopping Channel"/>
    <s v="Shipped"/>
    <s v="Madrid"/>
    <x v="1"/>
    <x v="7"/>
    <x v="1"/>
  </r>
  <r>
    <x v="185"/>
    <n v="10407"/>
    <n v="8"/>
    <x v="54"/>
    <n v="26"/>
    <n v="76.430000000000007"/>
    <n v="1987.18"/>
    <x v="1"/>
    <m/>
    <s v="The Sharp Gifts Warehouse"/>
    <s v="On Hold"/>
    <s v="San Jose"/>
    <x v="2"/>
    <x v="0"/>
    <x v="0"/>
  </r>
  <r>
    <x v="202"/>
    <n v="10420"/>
    <n v="11"/>
    <x v="54"/>
    <n v="60"/>
    <n v="64.67"/>
    <n v="3880.2"/>
    <x v="1"/>
    <m/>
    <s v="Souveniers And Things Co."/>
    <s v="In Process"/>
    <s v="Chatswood"/>
    <x v="8"/>
    <x v="3"/>
    <x v="2"/>
  </r>
  <r>
    <x v="134"/>
    <n v="10104"/>
    <n v="6"/>
    <x v="55"/>
    <n v="35"/>
    <n v="55.49"/>
    <n v="1942.15"/>
    <x v="1"/>
    <m/>
    <s v="Euro Shopping Channel"/>
    <s v="Shipped"/>
    <s v="Madrid"/>
    <x v="1"/>
    <x v="7"/>
    <x v="1"/>
  </r>
  <r>
    <x v="143"/>
    <n v="10115"/>
    <n v="2"/>
    <x v="55"/>
    <n v="47"/>
    <n v="69.36"/>
    <n v="3259.92"/>
    <x v="1"/>
    <m/>
    <s v="Classic Legends Inc."/>
    <s v="Shipped"/>
    <s v="NYC"/>
    <x v="0"/>
    <x v="0"/>
    <x v="0"/>
  </r>
  <r>
    <x v="118"/>
    <n v="10127"/>
    <n v="8"/>
    <x v="55"/>
    <n v="20"/>
    <n v="60.69"/>
    <n v="1213.8"/>
    <x v="1"/>
    <m/>
    <s v="Muscle Machine Inc"/>
    <s v="Shipped"/>
    <s v="NYC"/>
    <x v="0"/>
    <x v="0"/>
    <x v="0"/>
  </r>
  <r>
    <x v="144"/>
    <n v="10141"/>
    <n v="2"/>
    <x v="55"/>
    <n v="20"/>
    <n v="54.33"/>
    <n v="1086.5999999999999"/>
    <x v="1"/>
    <m/>
    <s v="Suominen Souveniers"/>
    <s v="Shipped"/>
    <s v="Espoo"/>
    <x v="1"/>
    <x v="4"/>
    <x v="1"/>
  </r>
  <r>
    <x v="235"/>
    <n v="10152"/>
    <n v="4"/>
    <x v="55"/>
    <n v="25"/>
    <n v="65.31"/>
    <n v="1632.75"/>
    <x v="1"/>
    <m/>
    <s v="Australian Gift Network, Co"/>
    <s v="Shipped"/>
    <s v="South Brisbane"/>
    <x v="9"/>
    <x v="3"/>
    <x v="2"/>
  </r>
  <r>
    <x v="121"/>
    <n v="10165"/>
    <n v="9"/>
    <x v="55"/>
    <n v="25"/>
    <n v="69.36"/>
    <n v="1734"/>
    <x v="1"/>
    <m/>
    <s v="Dragon Souveniers, Ltd."/>
    <s v="Shipped"/>
    <s v="Singapore"/>
    <x v="1"/>
    <x v="9"/>
    <x v="3"/>
  </r>
  <r>
    <x v="32"/>
    <n v="10176"/>
    <n v="8"/>
    <x v="55"/>
    <n v="27"/>
    <n v="68.78"/>
    <n v="1857.06"/>
    <x v="1"/>
    <m/>
    <s v="Lordine Souveniers"/>
    <s v="Shipped"/>
    <s v="Reggio Emilia"/>
    <x v="1"/>
    <x v="12"/>
    <x v="1"/>
  </r>
  <r>
    <x v="69"/>
    <n v="10184"/>
    <n v="3"/>
    <x v="55"/>
    <n v="31"/>
    <n v="60.11"/>
    <n v="1863.41"/>
    <x v="1"/>
    <m/>
    <s v="Iberia Gift Imports, Corp."/>
    <s v="Shipped"/>
    <s v="Sevilla"/>
    <x v="1"/>
    <x v="7"/>
    <x v="1"/>
  </r>
  <r>
    <x v="34"/>
    <n v="10195"/>
    <n v="3"/>
    <x v="55"/>
    <n v="44"/>
    <n v="66.47"/>
    <n v="2924.68"/>
    <x v="1"/>
    <m/>
    <s v="Mini Classics"/>
    <s v="Shipped"/>
    <s v="White Plains"/>
    <x v="0"/>
    <x v="0"/>
    <x v="0"/>
  </r>
  <r>
    <x v="91"/>
    <n v="10207"/>
    <n v="4"/>
    <x v="55"/>
    <n v="49"/>
    <n v="46.82"/>
    <n v="2294.1799999999998"/>
    <x v="1"/>
    <m/>
    <s v="Diecast Collectables"/>
    <s v="Shipped"/>
    <s v="Boston"/>
    <x v="6"/>
    <x v="0"/>
    <x v="0"/>
  </r>
  <r>
    <x v="123"/>
    <n v="10220"/>
    <n v="8"/>
    <x v="55"/>
    <n v="26"/>
    <n v="56.07"/>
    <n v="1457.82"/>
    <x v="1"/>
    <m/>
    <s v="Clover Collections, Co."/>
    <s v="Shipped"/>
    <s v="Dublin"/>
    <x v="1"/>
    <x v="18"/>
    <x v="1"/>
  </r>
  <r>
    <x v="135"/>
    <n v="10230"/>
    <n v="6"/>
    <x v="55"/>
    <n v="36"/>
    <n v="54.33"/>
    <n v="1955.88"/>
    <x v="1"/>
    <m/>
    <s v="Blauer See Auto, Co."/>
    <s v="Shipped"/>
    <s v="Frankfurt"/>
    <x v="1"/>
    <x v="16"/>
    <x v="1"/>
  </r>
  <r>
    <x v="125"/>
    <n v="10246"/>
    <n v="2"/>
    <x v="55"/>
    <n v="44"/>
    <n v="52.6"/>
    <n v="2314.4"/>
    <x v="1"/>
    <m/>
    <s v="Euro Shopping Channel"/>
    <s v="Shipped"/>
    <s v="Madrid"/>
    <x v="1"/>
    <x v="7"/>
    <x v="1"/>
  </r>
  <r>
    <x v="39"/>
    <n v="10259"/>
    <n v="1"/>
    <x v="55"/>
    <n v="28"/>
    <n v="46.82"/>
    <n v="1310.96"/>
    <x v="1"/>
    <m/>
    <s v="Handji Gifts&amp; Co"/>
    <s v="Shipped"/>
    <s v="Singapore"/>
    <x v="1"/>
    <x v="9"/>
    <x v="2"/>
  </r>
  <r>
    <x v="126"/>
    <n v="10271"/>
    <n v="2"/>
    <x v="55"/>
    <n v="45"/>
    <n v="64.739999999999995"/>
    <n v="2913.3"/>
    <x v="1"/>
    <m/>
    <s v="Mini Gifts Distributors Ltd."/>
    <s v="Shipped"/>
    <s v="San Rafael"/>
    <x v="2"/>
    <x v="0"/>
    <x v="0"/>
  </r>
  <r>
    <x v="76"/>
    <n v="10282"/>
    <n v="11"/>
    <x v="55"/>
    <n v="29"/>
    <n v="46.82"/>
    <n v="1357.78"/>
    <x v="1"/>
    <m/>
    <s v="Mini Gifts Distributors Ltd."/>
    <s v="Shipped"/>
    <s v="San Rafael"/>
    <x v="2"/>
    <x v="0"/>
    <x v="0"/>
  </r>
  <r>
    <x v="42"/>
    <n v="10292"/>
    <n v="5"/>
    <x v="55"/>
    <n v="40"/>
    <n v="53.75"/>
    <n v="2150"/>
    <x v="1"/>
    <m/>
    <s v="Land of Toys Inc."/>
    <s v="Shipped"/>
    <s v="NYC"/>
    <x v="0"/>
    <x v="0"/>
    <x v="0"/>
  </r>
  <r>
    <x v="95"/>
    <n v="10305"/>
    <n v="2"/>
    <x v="55"/>
    <n v="45"/>
    <n v="61.85"/>
    <n v="2783.25"/>
    <x v="1"/>
    <m/>
    <s v="Martas Replicas Co."/>
    <s v="Shipped"/>
    <s v="Cambridge"/>
    <x v="6"/>
    <x v="0"/>
    <x v="0"/>
  </r>
  <r>
    <x v="96"/>
    <n v="10314"/>
    <n v="11"/>
    <x v="55"/>
    <n v="44"/>
    <n v="53.18"/>
    <n v="2339.92"/>
    <x v="1"/>
    <m/>
    <s v="Heintze Collectables"/>
    <s v="Shipped"/>
    <s v="Aaarhus"/>
    <x v="1"/>
    <x v="13"/>
    <x v="1"/>
  </r>
  <r>
    <x v="80"/>
    <n v="10324"/>
    <n v="14"/>
    <x v="55"/>
    <n v="25"/>
    <n v="69.16"/>
    <n v="1729"/>
    <x v="1"/>
    <m/>
    <s v="Vitachrome Inc."/>
    <s v="Shipped"/>
    <s v="NYC"/>
    <x v="0"/>
    <x v="0"/>
    <x v="0"/>
  </r>
  <r>
    <x v="128"/>
    <n v="10336"/>
    <n v="4"/>
    <x v="55"/>
    <n v="45"/>
    <n v="100"/>
    <n v="5972.4"/>
    <x v="1"/>
    <m/>
    <s v="La Corne Dabondance, Co."/>
    <s v="Shipped"/>
    <s v="Paris"/>
    <x v="1"/>
    <x v="1"/>
    <x v="1"/>
  </r>
  <r>
    <x v="140"/>
    <n v="10349"/>
    <n v="4"/>
    <x v="55"/>
    <n v="48"/>
    <n v="47.4"/>
    <n v="2275.1999999999998"/>
    <x v="1"/>
    <m/>
    <s v="Muscle Machine Inc"/>
    <s v="Shipped"/>
    <s v="NYC"/>
    <x v="0"/>
    <x v="0"/>
    <x v="0"/>
  </r>
  <r>
    <x v="48"/>
    <n v="10358"/>
    <n v="14"/>
    <x v="55"/>
    <n v="44"/>
    <n v="60.76"/>
    <n v="2673.44"/>
    <x v="1"/>
    <m/>
    <s v="Euro Shopping Channel"/>
    <s v="Shipped"/>
    <s v="Madrid"/>
    <x v="1"/>
    <x v="7"/>
    <x v="1"/>
  </r>
  <r>
    <x v="129"/>
    <n v="10371"/>
    <n v="12"/>
    <x v="55"/>
    <n v="25"/>
    <n v="97.27"/>
    <n v="2431.75"/>
    <x v="1"/>
    <m/>
    <s v="Mini Gifts Distributors Ltd."/>
    <s v="Shipped"/>
    <s v="San Rafael"/>
    <x v="2"/>
    <x v="0"/>
    <x v="0"/>
  </r>
  <r>
    <x v="205"/>
    <n v="10383"/>
    <n v="2"/>
    <x v="55"/>
    <n v="22"/>
    <n v="91.76"/>
    <n v="2018.72"/>
    <x v="1"/>
    <m/>
    <s v="Euro Shopping Channel"/>
    <s v="Shipped"/>
    <s v="Madrid"/>
    <x v="1"/>
    <x v="7"/>
    <x v="1"/>
  </r>
  <r>
    <x v="222"/>
    <n v="10394"/>
    <n v="2"/>
    <x v="55"/>
    <n v="31"/>
    <n v="50.29"/>
    <n v="1558.99"/>
    <x v="1"/>
    <m/>
    <s v="Euro Shopping Channel"/>
    <s v="Shipped"/>
    <s v="Madrid"/>
    <x v="1"/>
    <x v="7"/>
    <x v="1"/>
  </r>
  <r>
    <x v="147"/>
    <n v="10412"/>
    <n v="2"/>
    <x v="55"/>
    <n v="21"/>
    <n v="52.6"/>
    <n v="1104.5999999999999"/>
    <x v="1"/>
    <m/>
    <s v="Euro Shopping Channel"/>
    <s v="Shipped"/>
    <s v="Madrid"/>
    <x v="1"/>
    <x v="7"/>
    <x v="1"/>
  </r>
  <r>
    <x v="53"/>
    <n v="10425"/>
    <n v="1"/>
    <x v="55"/>
    <n v="55"/>
    <n v="46.82"/>
    <n v="2575.1"/>
    <x v="1"/>
    <m/>
    <s v="La Rochelle Gifts"/>
    <s v="In Process"/>
    <s v="Nantes"/>
    <x v="1"/>
    <x v="1"/>
    <x v="1"/>
  </r>
  <r>
    <x v="0"/>
    <n v="10107"/>
    <n v="3"/>
    <x v="56"/>
    <n v="25"/>
    <n v="100"/>
    <n v="2845.75"/>
    <x v="0"/>
    <m/>
    <s v="Land of Toys Inc."/>
    <s v="Shipped"/>
    <s v="NYC"/>
    <x v="0"/>
    <x v="0"/>
    <x v="0"/>
  </r>
  <r>
    <x v="54"/>
    <n v="10120"/>
    <n v="1"/>
    <x v="56"/>
    <n v="35"/>
    <n v="98.05"/>
    <n v="3431.75"/>
    <x v="0"/>
    <m/>
    <s v="Australian Collectors, Co."/>
    <s v="Shipped"/>
    <s v="Melbourne"/>
    <x v="3"/>
    <x v="3"/>
    <x v="2"/>
  </r>
  <r>
    <x v="2"/>
    <n v="10134"/>
    <n v="3"/>
    <x v="56"/>
    <n v="35"/>
    <n v="93.54"/>
    <n v="3273.9"/>
    <x v="0"/>
    <m/>
    <s v="Lyon Souveniers"/>
    <s v="Shipped"/>
    <s v="Paris"/>
    <x v="1"/>
    <x v="1"/>
    <x v="1"/>
  </r>
  <r>
    <x v="3"/>
    <n v="10145"/>
    <n v="7"/>
    <x v="56"/>
    <n v="43"/>
    <n v="95.8"/>
    <n v="4119.3999999999996"/>
    <x v="0"/>
    <m/>
    <s v="Toys4GrownUps.com"/>
    <s v="Shipped"/>
    <s v="Pasadena"/>
    <x v="2"/>
    <x v="0"/>
    <x v="0"/>
  </r>
  <r>
    <x v="4"/>
    <n v="10159"/>
    <n v="15"/>
    <x v="56"/>
    <n v="44"/>
    <n v="100"/>
    <n v="5355.68"/>
    <x v="0"/>
    <m/>
    <s v="Corporate Gift Ideas Co."/>
    <s v="Shipped"/>
    <s v="San Francisco"/>
    <x v="2"/>
    <x v="0"/>
    <x v="0"/>
  </r>
  <r>
    <x v="5"/>
    <n v="10168"/>
    <n v="2"/>
    <x v="56"/>
    <n v="50"/>
    <n v="100"/>
    <n v="5747.5"/>
    <x v="0"/>
    <m/>
    <s v="Technics Stores Inc."/>
    <s v="Shipped"/>
    <s v="Burlingame"/>
    <x v="2"/>
    <x v="0"/>
    <x v="0"/>
  </r>
  <r>
    <x v="6"/>
    <n v="10180"/>
    <n v="10"/>
    <x v="56"/>
    <n v="48"/>
    <n v="100"/>
    <n v="5355.36"/>
    <x v="0"/>
    <m/>
    <s v="Daedalus Designs Imports"/>
    <s v="Shipped"/>
    <s v="Lille"/>
    <x v="1"/>
    <x v="1"/>
    <x v="1"/>
  </r>
  <r>
    <x v="7"/>
    <n v="10188"/>
    <n v="2"/>
    <x v="56"/>
    <n v="25"/>
    <n v="100"/>
    <n v="2535.75"/>
    <x v="0"/>
    <m/>
    <s v="Herkku Gifts"/>
    <s v="Shipped"/>
    <s v="Bergen"/>
    <x v="1"/>
    <x v="2"/>
    <x v="1"/>
  </r>
  <r>
    <x v="8"/>
    <n v="10201"/>
    <n v="3"/>
    <x v="56"/>
    <n v="39"/>
    <n v="100"/>
    <n v="4351.2299999999996"/>
    <x v="0"/>
    <m/>
    <s v="Mini Wheels Co."/>
    <s v="Shipped"/>
    <s v="San Francisco"/>
    <x v="2"/>
    <x v="0"/>
    <x v="0"/>
  </r>
  <r>
    <x v="9"/>
    <n v="10211"/>
    <n v="15"/>
    <x v="56"/>
    <n v="25"/>
    <n v="90.16"/>
    <n v="2254"/>
    <x v="0"/>
    <m/>
    <s v="Auto Canal Petit"/>
    <s v="Shipped"/>
    <s v="Paris"/>
    <x v="1"/>
    <x v="1"/>
    <x v="1"/>
  </r>
  <r>
    <x v="10"/>
    <n v="10223"/>
    <n v="2"/>
    <x v="56"/>
    <n v="32"/>
    <n v="91.29"/>
    <n v="2921.28"/>
    <x v="0"/>
    <m/>
    <s v="Australian Collectors, Co."/>
    <s v="Shipped"/>
    <s v="Melbourne"/>
    <x v="3"/>
    <x v="3"/>
    <x v="2"/>
  </r>
  <r>
    <x v="11"/>
    <n v="10237"/>
    <n v="8"/>
    <x v="56"/>
    <n v="20"/>
    <n v="100"/>
    <n v="2299"/>
    <x v="0"/>
    <m/>
    <s v="Vitachrome Inc."/>
    <s v="Shipped"/>
    <s v="NYC"/>
    <x v="0"/>
    <x v="0"/>
    <x v="0"/>
  </r>
  <r>
    <x v="12"/>
    <n v="10251"/>
    <n v="3"/>
    <x v="56"/>
    <n v="26"/>
    <n v="100"/>
    <n v="2637.18"/>
    <x v="0"/>
    <m/>
    <s v="Tekni Collectables Inc."/>
    <s v="Shipped"/>
    <s v="Newark"/>
    <x v="4"/>
    <x v="0"/>
    <x v="0"/>
  </r>
  <r>
    <x v="13"/>
    <n v="10263"/>
    <n v="3"/>
    <x v="56"/>
    <n v="42"/>
    <n v="100"/>
    <n v="4307.5200000000004"/>
    <x v="0"/>
    <m/>
    <s v="Gift Depot Inc."/>
    <s v="Shipped"/>
    <s v="Bridgewater"/>
    <x v="5"/>
    <x v="0"/>
    <x v="0"/>
  </r>
  <r>
    <x v="14"/>
    <n v="10275"/>
    <n v="2"/>
    <x v="56"/>
    <n v="21"/>
    <n v="100"/>
    <n v="2153.7600000000002"/>
    <x v="0"/>
    <m/>
    <s v="La Rochelle Gifts"/>
    <s v="Shipped"/>
    <s v="Nantes"/>
    <x v="1"/>
    <x v="1"/>
    <x v="1"/>
  </r>
  <r>
    <x v="15"/>
    <n v="10285"/>
    <n v="7"/>
    <x v="56"/>
    <n v="34"/>
    <n v="100"/>
    <n v="3716.88"/>
    <x v="0"/>
    <m/>
    <s v="Martas Replicas Co."/>
    <s v="Shipped"/>
    <s v="Cambridge"/>
    <x v="6"/>
    <x v="0"/>
    <x v="0"/>
  </r>
  <r>
    <x v="16"/>
    <n v="10299"/>
    <n v="10"/>
    <x v="56"/>
    <n v="47"/>
    <n v="100"/>
    <n v="5455.76"/>
    <x v="0"/>
    <m/>
    <s v="Toys of Finland, Co."/>
    <s v="Shipped"/>
    <s v="Helsinki"/>
    <x v="1"/>
    <x v="4"/>
    <x v="1"/>
  </r>
  <r>
    <x v="17"/>
    <n v="10309"/>
    <n v="6"/>
    <x v="56"/>
    <n v="21"/>
    <n v="100"/>
    <n v="2650.62"/>
    <x v="0"/>
    <m/>
    <s v="Baane Mini Imports"/>
    <s v="Shipped"/>
    <s v="Stavern"/>
    <x v="1"/>
    <x v="2"/>
    <x v="1"/>
  </r>
  <r>
    <x v="18"/>
    <n v="10318"/>
    <n v="2"/>
    <x v="56"/>
    <n v="48"/>
    <n v="100"/>
    <n v="6437.28"/>
    <x v="0"/>
    <m/>
    <s v="Diecast Classics Inc."/>
    <s v="Shipped"/>
    <s v="Allentown"/>
    <x v="7"/>
    <x v="0"/>
    <x v="0"/>
  </r>
  <r>
    <x v="19"/>
    <n v="10329"/>
    <n v="7"/>
    <x v="56"/>
    <n v="30"/>
    <n v="87.78"/>
    <n v="2633.4"/>
    <x v="0"/>
    <m/>
    <s v="Land of Toys Inc."/>
    <s v="Shipped"/>
    <s v="NYC"/>
    <x v="0"/>
    <x v="0"/>
    <x v="0"/>
  </r>
  <r>
    <x v="58"/>
    <n v="10339"/>
    <n v="10"/>
    <x v="56"/>
    <n v="27"/>
    <n v="84.39"/>
    <n v="2278.5300000000002"/>
    <x v="0"/>
    <m/>
    <s v="Tokyo Collectables, Ltd"/>
    <s v="Shipped"/>
    <s v="Minato-ku"/>
    <x v="11"/>
    <x v="11"/>
    <x v="3"/>
  </r>
  <r>
    <x v="61"/>
    <n v="10362"/>
    <n v="2"/>
    <x v="56"/>
    <n v="50"/>
    <n v="96.92"/>
    <n v="4846"/>
    <x v="0"/>
    <m/>
    <s v="Technics Stores Inc."/>
    <s v="Shipped"/>
    <s v="Burlingame"/>
    <x v="2"/>
    <x v="0"/>
    <x v="0"/>
  </r>
  <r>
    <x v="59"/>
    <n v="10374"/>
    <n v="6"/>
    <x v="56"/>
    <n v="38"/>
    <n v="100"/>
    <n v="4197.1000000000004"/>
    <x v="0"/>
    <m/>
    <s v="Australian Gift Network, Co"/>
    <s v="Shipped"/>
    <s v="South Brisbane"/>
    <x v="9"/>
    <x v="3"/>
    <x v="2"/>
  </r>
  <r>
    <x v="23"/>
    <n v="10389"/>
    <n v="1"/>
    <x v="56"/>
    <n v="45"/>
    <n v="100"/>
    <n v="4597.6499999999996"/>
    <x v="0"/>
    <m/>
    <s v="Scandinavian Gift Ideas"/>
    <s v="Shipped"/>
    <s v="Boras"/>
    <x v="1"/>
    <x v="8"/>
    <x v="1"/>
  </r>
  <r>
    <x v="24"/>
    <n v="10403"/>
    <n v="8"/>
    <x v="56"/>
    <n v="46"/>
    <n v="100"/>
    <n v="5287.7"/>
    <x v="0"/>
    <m/>
    <s v="UK Collectables, Ltd."/>
    <s v="Shipped"/>
    <s v="Liverpool"/>
    <x v="1"/>
    <x v="6"/>
    <x v="1"/>
  </r>
  <r>
    <x v="25"/>
    <n v="10417"/>
    <n v="3"/>
    <x v="56"/>
    <n v="35"/>
    <n v="100"/>
    <n v="3550.05"/>
    <x v="0"/>
    <m/>
    <s v="Euro Shopping Channel"/>
    <s v="Disputed"/>
    <s v="Madrid"/>
    <x v="1"/>
    <x v="7"/>
    <x v="1"/>
  </r>
  <r>
    <x v="178"/>
    <n v="10110"/>
    <n v="15"/>
    <x v="57"/>
    <n v="29"/>
    <n v="59.37"/>
    <n v="1721.73"/>
    <x v="1"/>
    <m/>
    <s v="AV Stores, Co."/>
    <s v="Shipped"/>
    <s v="Manchester"/>
    <x v="1"/>
    <x v="6"/>
    <x v="1"/>
  </r>
  <r>
    <x v="179"/>
    <n v="10123"/>
    <n v="1"/>
    <x v="57"/>
    <n v="50"/>
    <n v="59.87"/>
    <n v="2993.5"/>
    <x v="1"/>
    <m/>
    <s v="Atelier graphique"/>
    <s v="Shipped"/>
    <s v="Nantes"/>
    <x v="1"/>
    <x v="1"/>
    <x v="1"/>
  </r>
  <r>
    <x v="180"/>
    <n v="10137"/>
    <n v="1"/>
    <x v="57"/>
    <n v="26"/>
    <n v="49.81"/>
    <n v="1295.06"/>
    <x v="1"/>
    <m/>
    <s v="Reims Collectables"/>
    <s v="Shipped"/>
    <s v="Reims"/>
    <x v="1"/>
    <x v="1"/>
    <x v="1"/>
  </r>
  <r>
    <x v="153"/>
    <n v="10148"/>
    <n v="8"/>
    <x v="57"/>
    <n v="47"/>
    <n v="56.85"/>
    <n v="2671.95"/>
    <x v="1"/>
    <m/>
    <s v="Annas Decorations, Ltd"/>
    <s v="Shipped"/>
    <s v="North Sydney"/>
    <x v="8"/>
    <x v="3"/>
    <x v="2"/>
  </r>
  <r>
    <x v="154"/>
    <n v="10161"/>
    <n v="7"/>
    <x v="57"/>
    <n v="23"/>
    <n v="53.33"/>
    <n v="1226.5899999999999"/>
    <x v="1"/>
    <m/>
    <s v="Heintze Collectables"/>
    <s v="Shipped"/>
    <s v="Aaarhus"/>
    <x v="1"/>
    <x v="13"/>
    <x v="1"/>
  </r>
  <r>
    <x v="155"/>
    <n v="10172"/>
    <n v="5"/>
    <x v="57"/>
    <n v="34"/>
    <n v="42.76"/>
    <n v="1453.84"/>
    <x v="1"/>
    <m/>
    <s v="Gift Depot Inc."/>
    <s v="Shipped"/>
    <s v="Bridgewater"/>
    <x v="5"/>
    <x v="0"/>
    <x v="0"/>
  </r>
  <r>
    <x v="103"/>
    <n v="10181"/>
    <n v="1"/>
    <x v="57"/>
    <n v="34"/>
    <n v="53.83"/>
    <n v="1830.22"/>
    <x v="1"/>
    <m/>
    <s v="Herkku Gifts"/>
    <s v="Shipped"/>
    <s v="Bergen"/>
    <x v="1"/>
    <x v="2"/>
    <x v="1"/>
  </r>
  <r>
    <x v="104"/>
    <n v="10192"/>
    <n v="6"/>
    <x v="57"/>
    <n v="47"/>
    <n v="53.83"/>
    <n v="2530.0100000000002"/>
    <x v="1"/>
    <m/>
    <s v="Online Diecast Creations Co."/>
    <s v="Shipped"/>
    <s v="Nashua"/>
    <x v="12"/>
    <x v="0"/>
    <x v="0"/>
  </r>
  <r>
    <x v="105"/>
    <n v="10204"/>
    <n v="12"/>
    <x v="57"/>
    <n v="45"/>
    <n v="49.81"/>
    <n v="2241.4499999999998"/>
    <x v="1"/>
    <m/>
    <s v="Muscle Machine Inc"/>
    <s v="Shipped"/>
    <s v="NYC"/>
    <x v="0"/>
    <x v="0"/>
    <x v="0"/>
  </r>
  <r>
    <x v="138"/>
    <n v="10212"/>
    <n v="5"/>
    <x v="57"/>
    <n v="45"/>
    <n v="53.33"/>
    <n v="2399.85"/>
    <x v="1"/>
    <m/>
    <s v="Euro Shopping Channel"/>
    <s v="Shipped"/>
    <s v="Madrid"/>
    <x v="1"/>
    <x v="7"/>
    <x v="1"/>
  </r>
  <r>
    <x v="181"/>
    <n v="10226"/>
    <n v="3"/>
    <x v="57"/>
    <n v="36"/>
    <n v="43.27"/>
    <n v="1557.72"/>
    <x v="1"/>
    <m/>
    <s v="Collectable Mini Designs Co."/>
    <s v="Shipped"/>
    <s v="San Diego"/>
    <x v="2"/>
    <x v="0"/>
    <x v="0"/>
  </r>
  <r>
    <x v="156"/>
    <n v="10241"/>
    <n v="10"/>
    <x v="57"/>
    <n v="21"/>
    <n v="40.25"/>
    <n v="845.25"/>
    <x v="1"/>
    <m/>
    <s v="Mini Caravy"/>
    <s v="Shipped"/>
    <s v="Strasbourg"/>
    <x v="1"/>
    <x v="1"/>
    <x v="1"/>
  </r>
  <r>
    <x v="109"/>
    <n v="10266"/>
    <n v="1"/>
    <x v="57"/>
    <n v="28"/>
    <n v="48.3"/>
    <n v="1352.4"/>
    <x v="1"/>
    <m/>
    <s v="Lordine Souveniers"/>
    <s v="Shipped"/>
    <s v="Reggio Emilia"/>
    <x v="1"/>
    <x v="12"/>
    <x v="1"/>
  </r>
  <r>
    <x v="157"/>
    <n v="10278"/>
    <n v="1"/>
    <x v="57"/>
    <n v="35"/>
    <n v="45.28"/>
    <n v="1584.8"/>
    <x v="1"/>
    <m/>
    <s v="Signal Gift Stores"/>
    <s v="Shipped"/>
    <s v="Las Vegas"/>
    <x v="16"/>
    <x v="0"/>
    <x v="0"/>
  </r>
  <r>
    <x v="182"/>
    <n v="10288"/>
    <n v="13"/>
    <x v="57"/>
    <n v="50"/>
    <n v="52.32"/>
    <n v="2616"/>
    <x v="1"/>
    <m/>
    <s v="Handji Gifts&amp; Co"/>
    <s v="Shipped"/>
    <s v="Singapore"/>
    <x v="1"/>
    <x v="9"/>
    <x v="2"/>
  </r>
  <r>
    <x v="158"/>
    <n v="10301"/>
    <n v="3"/>
    <x v="57"/>
    <n v="22"/>
    <n v="51.32"/>
    <n v="1129.04"/>
    <x v="1"/>
    <m/>
    <s v="Norway Gifts By Mail, Co."/>
    <s v="Shipped"/>
    <s v="Oslo"/>
    <x v="1"/>
    <x v="2"/>
    <x v="1"/>
  </r>
  <r>
    <x v="113"/>
    <n v="10311"/>
    <n v="8"/>
    <x v="57"/>
    <n v="45"/>
    <n v="49.3"/>
    <n v="2218.5"/>
    <x v="1"/>
    <m/>
    <s v="Euro Shopping Channel"/>
    <s v="Shipped"/>
    <s v="Madrid"/>
    <x v="1"/>
    <x v="7"/>
    <x v="1"/>
  </r>
  <r>
    <x v="45"/>
    <n v="10321"/>
    <n v="5"/>
    <x v="57"/>
    <n v="48"/>
    <n v="42.26"/>
    <n v="2028.48"/>
    <x v="1"/>
    <m/>
    <s v="FunGiftIdeas.com"/>
    <s v="Shipped"/>
    <s v="New Bedford"/>
    <x v="6"/>
    <x v="0"/>
    <x v="0"/>
  </r>
  <r>
    <x v="159"/>
    <n v="10332"/>
    <n v="5"/>
    <x v="57"/>
    <n v="20"/>
    <n v="87.96"/>
    <n v="1759.2"/>
    <x v="1"/>
    <m/>
    <s v="AV Stores, Co."/>
    <s v="Shipped"/>
    <s v="Manchester"/>
    <x v="1"/>
    <x v="6"/>
    <x v="1"/>
  </r>
  <r>
    <x v="20"/>
    <n v="10343"/>
    <n v="6"/>
    <x v="57"/>
    <n v="27"/>
    <n v="36.21"/>
    <n v="977.67"/>
    <x v="1"/>
    <m/>
    <s v="Reims Collectables"/>
    <s v="Shipped"/>
    <s v="Reims"/>
    <x v="1"/>
    <x v="1"/>
    <x v="1"/>
  </r>
  <r>
    <x v="183"/>
    <n v="10367"/>
    <n v="11"/>
    <x v="57"/>
    <n v="38"/>
    <n v="38.5"/>
    <n v="1463"/>
    <x v="1"/>
    <m/>
    <s v="Toys4GrownUps.com"/>
    <s v="Resolved"/>
    <s v="Pasadena"/>
    <x v="2"/>
    <x v="0"/>
    <x v="0"/>
  </r>
  <r>
    <x v="184"/>
    <n v="10379"/>
    <n v="3"/>
    <x v="57"/>
    <n v="32"/>
    <n v="100"/>
    <n v="3970.56"/>
    <x v="1"/>
    <m/>
    <s v="Euro Shopping Channel"/>
    <s v="Shipped"/>
    <s v="Madrid"/>
    <x v="1"/>
    <x v="7"/>
    <x v="1"/>
  </r>
  <r>
    <x v="185"/>
    <n v="10407"/>
    <n v="10"/>
    <x v="57"/>
    <n v="64"/>
    <n v="40.25"/>
    <n v="2576"/>
    <x v="1"/>
    <m/>
    <s v="The Sharp Gifts Warehouse"/>
    <s v="On Hold"/>
    <s v="San Jose"/>
    <x v="2"/>
    <x v="0"/>
    <x v="0"/>
  </r>
  <r>
    <x v="202"/>
    <n v="10420"/>
    <n v="13"/>
    <x v="57"/>
    <n v="37"/>
    <n v="60.37"/>
    <n v="2233.69"/>
    <x v="1"/>
    <m/>
    <s v="Souveniers And Things Co."/>
    <s v="In Process"/>
    <s v="Chatswood"/>
    <x v="8"/>
    <x v="3"/>
    <x v="2"/>
  </r>
  <r>
    <x v="186"/>
    <n v="10106"/>
    <n v="4"/>
    <x v="58"/>
    <n v="28"/>
    <n v="88.63"/>
    <n v="2481.64"/>
    <x v="4"/>
    <m/>
    <s v="Rovelli Gifts"/>
    <s v="Shipped"/>
    <s v="Bergamo"/>
    <x v="1"/>
    <x v="12"/>
    <x v="1"/>
  </r>
  <r>
    <x v="54"/>
    <n v="10120"/>
    <n v="10"/>
    <x v="58"/>
    <n v="39"/>
    <n v="100"/>
    <n v="4651.53"/>
    <x v="4"/>
    <m/>
    <s v="Australian Collectors, Co."/>
    <s v="Shipped"/>
    <s v="Melbourne"/>
    <x v="3"/>
    <x v="3"/>
    <x v="2"/>
  </r>
  <r>
    <x v="209"/>
    <n v="10133"/>
    <n v="5"/>
    <x v="58"/>
    <n v="41"/>
    <n v="94.1"/>
    <n v="3858.1"/>
    <x v="4"/>
    <m/>
    <s v="Euro Shopping Channel"/>
    <s v="Shipped"/>
    <s v="Madrid"/>
    <x v="1"/>
    <x v="7"/>
    <x v="1"/>
  </r>
  <r>
    <x v="3"/>
    <n v="10145"/>
    <n v="16"/>
    <x v="58"/>
    <n v="40"/>
    <n v="87.54"/>
    <n v="3501.6"/>
    <x v="4"/>
    <m/>
    <s v="Toys4GrownUps.com"/>
    <s v="Shipped"/>
    <s v="Pasadena"/>
    <x v="2"/>
    <x v="0"/>
    <x v="0"/>
  </r>
  <r>
    <x v="5"/>
    <n v="10168"/>
    <n v="11"/>
    <x v="58"/>
    <n v="49"/>
    <n v="100"/>
    <n v="6433.7"/>
    <x v="4"/>
    <m/>
    <s v="Technics Stores Inc."/>
    <s v="Shipped"/>
    <s v="Burlingame"/>
    <x v="2"/>
    <x v="0"/>
    <x v="0"/>
  </r>
  <r>
    <x v="55"/>
    <n v="10210"/>
    <n v="9"/>
    <x v="58"/>
    <n v="27"/>
    <n v="98.48"/>
    <n v="2658.96"/>
    <x v="4"/>
    <m/>
    <s v="Osaka Souveniers Co."/>
    <s v="Shipped"/>
    <s v="Osaka"/>
    <x v="14"/>
    <x v="11"/>
    <x v="3"/>
  </r>
  <r>
    <x v="10"/>
    <n v="10223"/>
    <n v="11"/>
    <x v="58"/>
    <n v="34"/>
    <n v="100"/>
    <n v="3608.76"/>
    <x v="4"/>
    <m/>
    <s v="Australian Collectors, Co."/>
    <s v="Shipped"/>
    <s v="Melbourne"/>
    <x v="3"/>
    <x v="3"/>
    <x v="2"/>
  </r>
  <r>
    <x v="210"/>
    <n v="10235"/>
    <n v="5"/>
    <x v="58"/>
    <n v="23"/>
    <n v="96.29"/>
    <n v="2214.67"/>
    <x v="4"/>
    <m/>
    <s v="Royal Canadian Collectables, Ltd."/>
    <s v="Shipped"/>
    <s v="Tsawassen"/>
    <x v="10"/>
    <x v="10"/>
    <x v="0"/>
  </r>
  <r>
    <x v="189"/>
    <n v="10250"/>
    <n v="6"/>
    <x v="58"/>
    <n v="31"/>
    <n v="88.63"/>
    <n v="2747.53"/>
    <x v="4"/>
    <m/>
    <s v="The Sharp Gifts Warehouse"/>
    <s v="Shipped"/>
    <s v="San Jose"/>
    <x v="2"/>
    <x v="0"/>
    <x v="0"/>
  </r>
  <r>
    <x v="190"/>
    <n v="10262"/>
    <n v="1"/>
    <x v="58"/>
    <n v="34"/>
    <n v="97.38"/>
    <n v="3310.92"/>
    <x v="4"/>
    <m/>
    <s v="Euro Shopping Channel"/>
    <s v="Cancelled"/>
    <s v="Madrid"/>
    <x v="1"/>
    <x v="7"/>
    <x v="1"/>
  </r>
  <r>
    <x v="14"/>
    <n v="10275"/>
    <n v="11"/>
    <x v="58"/>
    <n v="25"/>
    <n v="95.2"/>
    <n v="2380"/>
    <x v="4"/>
    <m/>
    <s v="La Rochelle Gifts"/>
    <s v="Shipped"/>
    <s v="Nantes"/>
    <x v="1"/>
    <x v="1"/>
    <x v="1"/>
  </r>
  <r>
    <x v="191"/>
    <n v="10284"/>
    <n v="3"/>
    <x v="58"/>
    <n v="22"/>
    <n v="100"/>
    <n v="2310.88"/>
    <x v="4"/>
    <m/>
    <s v="Norway Gifts By Mail, Co."/>
    <s v="Shipped"/>
    <s v="Oslo"/>
    <x v="1"/>
    <x v="2"/>
    <x v="1"/>
  </r>
  <r>
    <x v="211"/>
    <n v="10297"/>
    <n v="6"/>
    <x v="58"/>
    <n v="32"/>
    <n v="100"/>
    <n v="4061.76"/>
    <x v="4"/>
    <m/>
    <s v="Clover Collections, Co."/>
    <s v="Shipped"/>
    <s v="Dublin"/>
    <x v="1"/>
    <x v="18"/>
    <x v="1"/>
  </r>
  <r>
    <x v="17"/>
    <n v="10308"/>
    <n v="9"/>
    <x v="58"/>
    <n v="31"/>
    <n v="100"/>
    <n v="3493.7"/>
    <x v="4"/>
    <m/>
    <s v="Mini Classics"/>
    <s v="Shipped"/>
    <s v="White Plains"/>
    <x v="0"/>
    <x v="0"/>
    <x v="0"/>
  </r>
  <r>
    <x v="79"/>
    <n v="10316"/>
    <n v="1"/>
    <x v="58"/>
    <n v="25"/>
    <n v="100"/>
    <n v="2872.25"/>
    <x v="4"/>
    <m/>
    <s v="giftsbymail.co.uk"/>
    <s v="Shipped"/>
    <s v="Cowes"/>
    <x v="15"/>
    <x v="6"/>
    <x v="1"/>
  </r>
  <r>
    <x v="233"/>
    <n v="10328"/>
    <n v="14"/>
    <x v="58"/>
    <n v="47"/>
    <n v="87.54"/>
    <n v="4114.38"/>
    <x v="4"/>
    <m/>
    <s v="Rovelli Gifts"/>
    <s v="Shipped"/>
    <s v="Bergamo"/>
    <x v="1"/>
    <x v="12"/>
    <x v="1"/>
  </r>
  <r>
    <x v="58"/>
    <n v="10339"/>
    <n v="7"/>
    <x v="58"/>
    <n v="21"/>
    <n v="50.65"/>
    <n v="1063.6500000000001"/>
    <x v="4"/>
    <m/>
    <s v="Tokyo Collectables, Ltd"/>
    <s v="Shipped"/>
    <s v="Minato-ku"/>
    <x v="11"/>
    <x v="11"/>
    <x v="3"/>
  </r>
  <r>
    <x v="212"/>
    <n v="10353"/>
    <n v="2"/>
    <x v="58"/>
    <n v="28"/>
    <n v="71.73"/>
    <n v="2008.44"/>
    <x v="4"/>
    <m/>
    <s v="Gift Ideas Corp."/>
    <s v="Shipped"/>
    <s v="Glendale"/>
    <x v="5"/>
    <x v="0"/>
    <x v="0"/>
  </r>
  <r>
    <x v="59"/>
    <n v="10374"/>
    <n v="3"/>
    <x v="58"/>
    <n v="46"/>
    <n v="94.1"/>
    <n v="4328.6000000000004"/>
    <x v="4"/>
    <m/>
    <s v="Australian Gift Network, Co"/>
    <s v="Shipped"/>
    <s v="South Brisbane"/>
    <x v="9"/>
    <x v="3"/>
    <x v="2"/>
  </r>
  <r>
    <x v="196"/>
    <n v="10386"/>
    <n v="11"/>
    <x v="58"/>
    <n v="33"/>
    <n v="41.71"/>
    <n v="1376.43"/>
    <x v="4"/>
    <m/>
    <s v="Euro Shopping Channel"/>
    <s v="Resolved"/>
    <s v="Madrid"/>
    <x v="1"/>
    <x v="7"/>
    <x v="1"/>
  </r>
  <r>
    <x v="197"/>
    <n v="10398"/>
    <n v="16"/>
    <x v="58"/>
    <n v="43"/>
    <n v="100"/>
    <n v="5552.16"/>
    <x v="4"/>
    <m/>
    <s v="Reims Collectables"/>
    <s v="Shipped"/>
    <s v="Reims"/>
    <x v="1"/>
    <x v="1"/>
    <x v="1"/>
  </r>
  <r>
    <x v="213"/>
    <n v="10401"/>
    <n v="5"/>
    <x v="58"/>
    <n v="38"/>
    <n v="96.29"/>
    <n v="3659.02"/>
    <x v="4"/>
    <m/>
    <s v="Tekni Collectables Inc."/>
    <s v="On Hold"/>
    <s v="Newark"/>
    <x v="4"/>
    <x v="0"/>
    <x v="0"/>
  </r>
  <r>
    <x v="198"/>
    <n v="10416"/>
    <n v="6"/>
    <x v="58"/>
    <n v="47"/>
    <n v="88.63"/>
    <n v="4165.6099999999997"/>
    <x v="4"/>
    <m/>
    <s v="Lordine Souveniers"/>
    <s v="Shipped"/>
    <s v="Reggio Emilia"/>
    <x v="1"/>
    <x v="12"/>
    <x v="1"/>
  </r>
  <r>
    <x v="206"/>
    <n v="10101"/>
    <n v="3"/>
    <x v="59"/>
    <n v="45"/>
    <n v="31.2"/>
    <n v="1404"/>
    <x v="3"/>
    <m/>
    <s v="Blauer See Auto, Co."/>
    <s v="Shipped"/>
    <s v="Frankfurt"/>
    <x v="1"/>
    <x v="16"/>
    <x v="1"/>
  </r>
  <r>
    <x v="178"/>
    <n v="10110"/>
    <n v="3"/>
    <x v="59"/>
    <n v="20"/>
    <n v="35.51"/>
    <n v="710.2"/>
    <x v="3"/>
    <m/>
    <s v="AV Stores, Co."/>
    <s v="Shipped"/>
    <s v="Manchester"/>
    <x v="1"/>
    <x v="6"/>
    <x v="1"/>
  </r>
  <r>
    <x v="166"/>
    <n v="10124"/>
    <n v="2"/>
    <x v="59"/>
    <n v="45"/>
    <n v="37.840000000000003"/>
    <n v="1702.8"/>
    <x v="3"/>
    <m/>
    <s v="Signal Gift Stores"/>
    <s v="Shipped"/>
    <s v="Las Vegas"/>
    <x v="16"/>
    <x v="0"/>
    <x v="0"/>
  </r>
  <r>
    <x v="168"/>
    <n v="10149"/>
    <n v="7"/>
    <x v="59"/>
    <n v="36"/>
    <n v="33.19"/>
    <n v="1194.8399999999999"/>
    <x v="3"/>
    <m/>
    <s v="Signal Collectibles Ltd."/>
    <s v="Shipped"/>
    <s v="Brisbane"/>
    <x v="2"/>
    <x v="0"/>
    <x v="0"/>
  </r>
  <r>
    <x v="169"/>
    <n v="10162"/>
    <n v="5"/>
    <x v="59"/>
    <n v="37"/>
    <n v="27.22"/>
    <n v="1007.14"/>
    <x v="3"/>
    <m/>
    <s v="Corporate Gift Ideas Co."/>
    <s v="Shipped"/>
    <s v="San Francisco"/>
    <x v="2"/>
    <x v="0"/>
    <x v="0"/>
  </r>
  <r>
    <x v="155"/>
    <n v="10173"/>
    <n v="9"/>
    <x v="59"/>
    <n v="31"/>
    <n v="31.53"/>
    <n v="977.43"/>
    <x v="3"/>
    <m/>
    <s v="Rovelli Gifts"/>
    <s v="Shipped"/>
    <s v="Bergamo"/>
    <x v="1"/>
    <x v="12"/>
    <x v="1"/>
  </r>
  <r>
    <x v="103"/>
    <n v="10182"/>
    <n v="6"/>
    <x v="59"/>
    <n v="39"/>
    <n v="36.840000000000003"/>
    <n v="1436.76"/>
    <x v="3"/>
    <m/>
    <s v="Mini Gifts Distributors Ltd."/>
    <s v="Shipped"/>
    <s v="San Rafael"/>
    <x v="2"/>
    <x v="0"/>
    <x v="0"/>
  </r>
  <r>
    <x v="170"/>
    <n v="10193"/>
    <n v="10"/>
    <x v="59"/>
    <n v="26"/>
    <n v="29.21"/>
    <n v="759.46"/>
    <x v="3"/>
    <m/>
    <s v="Australian Collectables, Ltd"/>
    <s v="Shipped"/>
    <s v="Glen Waverly"/>
    <x v="3"/>
    <x v="3"/>
    <x v="2"/>
  </r>
  <r>
    <x v="171"/>
    <n v="10205"/>
    <n v="5"/>
    <x v="59"/>
    <n v="32"/>
    <n v="37.17"/>
    <n v="1189.44"/>
    <x v="3"/>
    <m/>
    <s v="Euro Shopping Channel"/>
    <s v="Shipped"/>
    <s v="Madrid"/>
    <x v="1"/>
    <x v="7"/>
    <x v="1"/>
  </r>
  <r>
    <x v="200"/>
    <n v="10214"/>
    <n v="3"/>
    <x v="59"/>
    <n v="20"/>
    <n v="34.19"/>
    <n v="683.8"/>
    <x v="3"/>
    <m/>
    <s v="Corrida Auto Replicas, Ltd"/>
    <s v="Shipped"/>
    <s v="Madrid"/>
    <x v="1"/>
    <x v="7"/>
    <x v="1"/>
  </r>
  <r>
    <x v="172"/>
    <n v="10227"/>
    <n v="6"/>
    <x v="59"/>
    <n v="42"/>
    <n v="29.21"/>
    <n v="1226.82"/>
    <x v="3"/>
    <m/>
    <s v="Saveley &amp; Henriot, Co."/>
    <s v="Shipped"/>
    <s v="Lyon"/>
    <x v="1"/>
    <x v="1"/>
    <x v="1"/>
  </r>
  <r>
    <x v="207"/>
    <n v="10243"/>
    <n v="1"/>
    <x v="59"/>
    <n v="33"/>
    <n v="29.54"/>
    <n v="974.82"/>
    <x v="3"/>
    <m/>
    <s v="Diecast Collectables"/>
    <s v="Shipped"/>
    <s v="Boston"/>
    <x v="6"/>
    <x v="0"/>
    <x v="0"/>
  </r>
  <r>
    <x v="41"/>
    <n v="10280"/>
    <n v="12"/>
    <x v="59"/>
    <n v="20"/>
    <n v="28.88"/>
    <n v="577.6"/>
    <x v="3"/>
    <m/>
    <s v="Amica Models &amp; Co."/>
    <s v="Shipped"/>
    <s v="Torino"/>
    <x v="1"/>
    <x v="12"/>
    <x v="1"/>
  </r>
  <r>
    <x v="182"/>
    <n v="10288"/>
    <n v="1"/>
    <x v="59"/>
    <n v="29"/>
    <n v="38.17"/>
    <n v="1106.93"/>
    <x v="3"/>
    <m/>
    <s v="Handji Gifts&amp; Co"/>
    <s v="Shipped"/>
    <s v="Singapore"/>
    <x v="1"/>
    <x v="9"/>
    <x v="2"/>
  </r>
  <r>
    <x v="43"/>
    <n v="10304"/>
    <n v="16"/>
    <x v="59"/>
    <n v="23"/>
    <n v="30.2"/>
    <n v="694.6"/>
    <x v="3"/>
    <m/>
    <s v="Auto Assoc. &amp; Cie."/>
    <s v="Shipped"/>
    <s v="Versailles"/>
    <x v="1"/>
    <x v="1"/>
    <x v="1"/>
  </r>
  <r>
    <x v="44"/>
    <n v="10312"/>
    <n v="13"/>
    <x v="59"/>
    <n v="39"/>
    <n v="29.54"/>
    <n v="1152.06"/>
    <x v="3"/>
    <m/>
    <s v="Mini Gifts Distributors Ltd."/>
    <s v="Shipped"/>
    <s v="San Rafael"/>
    <x v="2"/>
    <x v="0"/>
    <x v="0"/>
  </r>
  <r>
    <x v="45"/>
    <n v="10322"/>
    <n v="3"/>
    <x v="59"/>
    <n v="20"/>
    <n v="100"/>
    <n v="2624"/>
    <x v="3"/>
    <m/>
    <s v="Online Diecast Creations Co."/>
    <s v="Shipped"/>
    <s v="Nashua"/>
    <x v="12"/>
    <x v="0"/>
    <x v="0"/>
  </r>
  <r>
    <x v="159"/>
    <n v="10332"/>
    <n v="6"/>
    <x v="59"/>
    <n v="45"/>
    <n v="81.91"/>
    <n v="3685.95"/>
    <x v="3"/>
    <m/>
    <s v="AV Stores, Co."/>
    <s v="Shipped"/>
    <s v="Manchester"/>
    <x v="1"/>
    <x v="6"/>
    <x v="1"/>
  </r>
  <r>
    <x v="201"/>
    <n v="10344"/>
    <n v="6"/>
    <x v="59"/>
    <n v="20"/>
    <n v="35.18"/>
    <n v="703.6"/>
    <x v="3"/>
    <m/>
    <s v="Marseille Mini Autos"/>
    <s v="Shipped"/>
    <s v="Marseille"/>
    <x v="1"/>
    <x v="1"/>
    <x v="1"/>
  </r>
  <r>
    <x v="160"/>
    <n v="10356"/>
    <n v="5"/>
    <x v="59"/>
    <n v="48"/>
    <n v="100"/>
    <n v="9720"/>
    <x v="3"/>
    <m/>
    <s v="Lyon Souveniers"/>
    <s v="Shipped"/>
    <s v="Paris"/>
    <x v="1"/>
    <x v="1"/>
    <x v="1"/>
  </r>
  <r>
    <x v="183"/>
    <n v="10367"/>
    <n v="13"/>
    <x v="59"/>
    <n v="23"/>
    <n v="36.29"/>
    <n v="834.67"/>
    <x v="3"/>
    <m/>
    <s v="Toys4GrownUps.com"/>
    <s v="Resolved"/>
    <s v="Pasadena"/>
    <x v="2"/>
    <x v="0"/>
    <x v="0"/>
  </r>
  <r>
    <x v="176"/>
    <n v="10380"/>
    <n v="4"/>
    <x v="59"/>
    <n v="32"/>
    <n v="70.56"/>
    <n v="2257.92"/>
    <x v="3"/>
    <m/>
    <s v="Euro Shopping Channel"/>
    <s v="Shipped"/>
    <s v="Madrid"/>
    <x v="1"/>
    <x v="7"/>
    <x v="1"/>
  </r>
  <r>
    <x v="51"/>
    <n v="10391"/>
    <n v="8"/>
    <x v="59"/>
    <n v="33"/>
    <n v="100"/>
    <n v="8344.7099999999991"/>
    <x v="3"/>
    <m/>
    <s v="Annas Decorations, Ltd"/>
    <s v="Shipped"/>
    <s v="North Sydney"/>
    <x v="8"/>
    <x v="3"/>
    <x v="2"/>
  </r>
  <r>
    <x v="208"/>
    <n v="10409"/>
    <n v="1"/>
    <x v="59"/>
    <n v="61"/>
    <n v="29.54"/>
    <n v="1801.94"/>
    <x v="3"/>
    <m/>
    <s v="Handji Gifts&amp; Co"/>
    <s v="Shipped"/>
    <s v="Singapore"/>
    <x v="1"/>
    <x v="9"/>
    <x v="2"/>
  </r>
  <r>
    <x v="202"/>
    <n v="10420"/>
    <n v="1"/>
    <x v="59"/>
    <n v="45"/>
    <n v="26.88"/>
    <n v="1209.5999999999999"/>
    <x v="3"/>
    <m/>
    <s v="Souveniers And Things Co."/>
    <s v="In Process"/>
    <s v="Chatswood"/>
    <x v="8"/>
    <x v="3"/>
    <x v="2"/>
  </r>
  <r>
    <x v="0"/>
    <n v="10107"/>
    <n v="7"/>
    <x v="60"/>
    <n v="38"/>
    <n v="83.03"/>
    <n v="3155.14"/>
    <x v="0"/>
    <m/>
    <s v="Land of Toys Inc."/>
    <s v="Shipped"/>
    <s v="NYC"/>
    <x v="0"/>
    <x v="0"/>
    <x v="0"/>
  </r>
  <r>
    <x v="54"/>
    <n v="10120"/>
    <n v="5"/>
    <x v="60"/>
    <n v="34"/>
    <n v="83.79"/>
    <n v="2848.86"/>
    <x v="0"/>
    <m/>
    <s v="Australian Collectors, Co."/>
    <s v="Shipped"/>
    <s v="Melbourne"/>
    <x v="3"/>
    <x v="3"/>
    <x v="2"/>
  </r>
  <r>
    <x v="2"/>
    <n v="10134"/>
    <n v="7"/>
    <x v="60"/>
    <n v="43"/>
    <n v="83.03"/>
    <n v="3570.29"/>
    <x v="0"/>
    <m/>
    <s v="Lyon Souveniers"/>
    <s v="Shipped"/>
    <s v="Paris"/>
    <x v="1"/>
    <x v="1"/>
    <x v="1"/>
  </r>
  <r>
    <x v="3"/>
    <n v="10145"/>
    <n v="11"/>
    <x v="60"/>
    <n v="47"/>
    <n v="83.03"/>
    <n v="3902.41"/>
    <x v="0"/>
    <m/>
    <s v="Toys4GrownUps.com"/>
    <s v="Shipped"/>
    <s v="Pasadena"/>
    <x v="2"/>
    <x v="0"/>
    <x v="0"/>
  </r>
  <r>
    <x v="4"/>
    <n v="10158"/>
    <n v="1"/>
    <x v="60"/>
    <n v="22"/>
    <n v="67.03"/>
    <n v="1474.66"/>
    <x v="0"/>
    <m/>
    <s v="Baane Mini Imports"/>
    <s v="Shipped"/>
    <s v="Stavern"/>
    <x v="1"/>
    <x v="2"/>
    <x v="1"/>
  </r>
  <r>
    <x v="5"/>
    <n v="10168"/>
    <n v="6"/>
    <x v="60"/>
    <n v="29"/>
    <n v="75.41"/>
    <n v="2186.89"/>
    <x v="0"/>
    <m/>
    <s v="Technics Stores Inc."/>
    <s v="Shipped"/>
    <s v="Burlingame"/>
    <x v="2"/>
    <x v="0"/>
    <x v="0"/>
  </r>
  <r>
    <x v="6"/>
    <n v="10180"/>
    <n v="14"/>
    <x v="60"/>
    <n v="28"/>
    <n v="68.55"/>
    <n v="1919.4"/>
    <x v="0"/>
    <m/>
    <s v="Daedalus Designs Imports"/>
    <s v="Shipped"/>
    <s v="Lille"/>
    <x v="1"/>
    <x v="1"/>
    <x v="1"/>
  </r>
  <r>
    <x v="7"/>
    <n v="10188"/>
    <n v="6"/>
    <x v="60"/>
    <n v="40"/>
    <n v="91.4"/>
    <n v="3656"/>
    <x v="0"/>
    <m/>
    <s v="Herkku Gifts"/>
    <s v="Shipped"/>
    <s v="Bergen"/>
    <x v="1"/>
    <x v="2"/>
    <x v="1"/>
  </r>
  <r>
    <x v="8"/>
    <n v="10201"/>
    <n v="7"/>
    <x v="60"/>
    <n v="25"/>
    <n v="73.88"/>
    <n v="1847"/>
    <x v="0"/>
    <m/>
    <s v="Mini Wheels Co."/>
    <s v="Shipped"/>
    <s v="San Francisco"/>
    <x v="2"/>
    <x v="0"/>
    <x v="0"/>
  </r>
  <r>
    <x v="55"/>
    <n v="10210"/>
    <n v="4"/>
    <x v="60"/>
    <n v="30"/>
    <n v="61.7"/>
    <n v="1851"/>
    <x v="0"/>
    <m/>
    <s v="Osaka Souveniers Co."/>
    <s v="Shipped"/>
    <s v="Osaka"/>
    <x v="14"/>
    <x v="11"/>
    <x v="3"/>
  </r>
  <r>
    <x v="10"/>
    <n v="10223"/>
    <n v="6"/>
    <x v="60"/>
    <n v="38"/>
    <n v="69.31"/>
    <n v="2633.78"/>
    <x v="0"/>
    <m/>
    <s v="Australian Collectors, Co."/>
    <s v="Shipped"/>
    <s v="Melbourne"/>
    <x v="3"/>
    <x v="3"/>
    <x v="2"/>
  </r>
  <r>
    <x v="56"/>
    <n v="10236"/>
    <n v="3"/>
    <x v="60"/>
    <n v="36"/>
    <n v="87.6"/>
    <n v="3153.6"/>
    <x v="0"/>
    <m/>
    <s v="Motor Mint Distributors Inc."/>
    <s v="Shipped"/>
    <s v="Philadelphia"/>
    <x v="7"/>
    <x v="0"/>
    <x v="0"/>
  </r>
  <r>
    <x v="189"/>
    <n v="10250"/>
    <n v="1"/>
    <x v="60"/>
    <n v="32"/>
    <n v="87.6"/>
    <n v="2803.2"/>
    <x v="0"/>
    <m/>
    <s v="The Sharp Gifts Warehouse"/>
    <s v="Shipped"/>
    <s v="San Jose"/>
    <x v="2"/>
    <x v="0"/>
    <x v="0"/>
  </r>
  <r>
    <x v="13"/>
    <n v="10263"/>
    <n v="7"/>
    <x v="60"/>
    <n v="37"/>
    <n v="62.46"/>
    <n v="2311.02"/>
    <x v="0"/>
    <m/>
    <s v="Gift Depot Inc."/>
    <s v="Shipped"/>
    <s v="Bridgewater"/>
    <x v="5"/>
    <x v="0"/>
    <x v="0"/>
  </r>
  <r>
    <x v="14"/>
    <n v="10275"/>
    <n v="6"/>
    <x v="60"/>
    <n v="30"/>
    <n v="79.98"/>
    <n v="2399.4"/>
    <x v="0"/>
    <m/>
    <s v="La Rochelle Gifts"/>
    <s v="Shipped"/>
    <s v="Nantes"/>
    <x v="1"/>
    <x v="1"/>
    <x v="1"/>
  </r>
  <r>
    <x v="15"/>
    <n v="10285"/>
    <n v="11"/>
    <x v="60"/>
    <n v="39"/>
    <n v="70.08"/>
    <n v="2733.12"/>
    <x v="0"/>
    <m/>
    <s v="Martas Replicas Co."/>
    <s v="Shipped"/>
    <s v="Cambridge"/>
    <x v="6"/>
    <x v="0"/>
    <x v="0"/>
  </r>
  <r>
    <x v="211"/>
    <n v="10297"/>
    <n v="1"/>
    <x v="60"/>
    <n v="32"/>
    <n v="65.510000000000005"/>
    <n v="2096.3200000000002"/>
    <x v="0"/>
    <m/>
    <s v="Clover Collections, Co."/>
    <s v="Shipped"/>
    <s v="Dublin"/>
    <x v="1"/>
    <x v="18"/>
    <x v="1"/>
  </r>
  <r>
    <x v="17"/>
    <n v="10308"/>
    <n v="4"/>
    <x v="60"/>
    <n v="47"/>
    <n v="63.22"/>
    <n v="2971.34"/>
    <x v="0"/>
    <m/>
    <s v="Mini Classics"/>
    <s v="Shipped"/>
    <s v="White Plains"/>
    <x v="0"/>
    <x v="0"/>
    <x v="0"/>
  </r>
  <r>
    <x v="18"/>
    <n v="10318"/>
    <n v="6"/>
    <x v="60"/>
    <n v="26"/>
    <n v="86.83"/>
    <n v="2257.58"/>
    <x v="0"/>
    <m/>
    <s v="Diecast Classics Inc."/>
    <s v="Shipped"/>
    <s v="Allentown"/>
    <x v="7"/>
    <x v="0"/>
    <x v="0"/>
  </r>
  <r>
    <x v="19"/>
    <n v="10329"/>
    <n v="4"/>
    <x v="60"/>
    <n v="37"/>
    <n v="94.43"/>
    <n v="3493.91"/>
    <x v="0"/>
    <m/>
    <s v="Land of Toys Inc."/>
    <s v="Shipped"/>
    <s v="NYC"/>
    <x v="0"/>
    <x v="0"/>
    <x v="0"/>
  </r>
  <r>
    <x v="20"/>
    <n v="10340"/>
    <n v="8"/>
    <x v="60"/>
    <n v="55"/>
    <n v="79.98"/>
    <n v="4398.8999999999996"/>
    <x v="0"/>
    <m/>
    <s v="Enaco Distributors"/>
    <s v="Shipped"/>
    <s v="Barcelona"/>
    <x v="1"/>
    <x v="7"/>
    <x v="1"/>
  </r>
  <r>
    <x v="115"/>
    <n v="10363"/>
    <n v="8"/>
    <x v="60"/>
    <n v="21"/>
    <n v="100"/>
    <n v="3595.62"/>
    <x v="0"/>
    <m/>
    <s v="Suominen Souveniers"/>
    <s v="Shipped"/>
    <s v="Espoo"/>
    <x v="1"/>
    <x v="4"/>
    <x v="1"/>
  </r>
  <r>
    <x v="22"/>
    <n v="10375"/>
    <n v="9"/>
    <x v="60"/>
    <n v="23"/>
    <n v="100"/>
    <n v="2443.29"/>
    <x v="0"/>
    <m/>
    <s v="La Rochelle Gifts"/>
    <s v="Shipped"/>
    <s v="Nantes"/>
    <x v="1"/>
    <x v="1"/>
    <x v="1"/>
  </r>
  <r>
    <x v="23"/>
    <n v="10389"/>
    <n v="2"/>
    <x v="60"/>
    <n v="49"/>
    <n v="81.400000000000006"/>
    <n v="3988.6"/>
    <x v="0"/>
    <m/>
    <s v="Scandinavian Gift Ideas"/>
    <s v="Shipped"/>
    <s v="Boras"/>
    <x v="1"/>
    <x v="8"/>
    <x v="1"/>
  </r>
  <r>
    <x v="60"/>
    <n v="10402"/>
    <n v="3"/>
    <x v="60"/>
    <n v="59"/>
    <n v="87.6"/>
    <n v="5168.3999999999996"/>
    <x v="0"/>
    <m/>
    <s v="Auto Canal Petit"/>
    <s v="Shipped"/>
    <s v="Paris"/>
    <x v="1"/>
    <x v="1"/>
    <x v="1"/>
  </r>
  <r>
    <x v="198"/>
    <n v="10416"/>
    <n v="1"/>
    <x v="60"/>
    <n v="32"/>
    <n v="87.6"/>
    <n v="2803.2"/>
    <x v="0"/>
    <m/>
    <s v="Lordine Souveniers"/>
    <s v="Shipped"/>
    <s v="Reggio Emilia"/>
    <x v="1"/>
    <x v="12"/>
    <x v="1"/>
  </r>
  <r>
    <x v="62"/>
    <n v="10105"/>
    <n v="9"/>
    <x v="61"/>
    <n v="43"/>
    <n v="100"/>
    <n v="6341.21"/>
    <x v="5"/>
    <m/>
    <s v="Danish Wholesale Imports"/>
    <s v="Shipped"/>
    <s v="Kobenhavn"/>
    <x v="1"/>
    <x v="13"/>
    <x v="1"/>
  </r>
  <r>
    <x v="117"/>
    <n v="10117"/>
    <n v="3"/>
    <x v="61"/>
    <n v="41"/>
    <n v="100"/>
    <n v="5189.78"/>
    <x v="5"/>
    <m/>
    <s v="Dragon Souveniers, Ltd."/>
    <s v="Shipped"/>
    <s v="Singapore"/>
    <x v="1"/>
    <x v="9"/>
    <x v="3"/>
  </r>
  <r>
    <x v="64"/>
    <n v="10129"/>
    <n v="9"/>
    <x v="61"/>
    <n v="45"/>
    <n v="100"/>
    <n v="6027.75"/>
    <x v="5"/>
    <m/>
    <s v="Stylish Desk Decors, Co."/>
    <s v="Shipped"/>
    <s v="London"/>
    <x v="1"/>
    <x v="6"/>
    <x v="1"/>
  </r>
  <r>
    <x v="119"/>
    <n v="10142"/>
    <n v="6"/>
    <x v="61"/>
    <n v="33"/>
    <n v="100"/>
    <n v="3366"/>
    <x v="5"/>
    <m/>
    <s v="Mini Gifts Distributors Ltd."/>
    <s v="Shipped"/>
    <s v="San Rafael"/>
    <x v="2"/>
    <x v="0"/>
    <x v="0"/>
  </r>
  <r>
    <x v="120"/>
    <n v="10153"/>
    <n v="5"/>
    <x v="61"/>
    <n v="40"/>
    <n v="100"/>
    <n v="5456.4"/>
    <x v="5"/>
    <m/>
    <s v="Euro Shopping Channel"/>
    <s v="Shipped"/>
    <s v="Madrid"/>
    <x v="1"/>
    <x v="7"/>
    <x v="1"/>
  </r>
  <r>
    <x v="67"/>
    <n v="10167"/>
    <n v="16"/>
    <x v="61"/>
    <n v="33"/>
    <n v="100"/>
    <n v="3812.16"/>
    <x v="5"/>
    <m/>
    <s v="Scandinavian Gift Ideas"/>
    <s v="Cancelled"/>
    <s v="Boras"/>
    <x v="1"/>
    <x v="8"/>
    <x v="1"/>
  </r>
  <r>
    <x v="219"/>
    <n v="10177"/>
    <n v="7"/>
    <x v="61"/>
    <n v="50"/>
    <n v="100"/>
    <n v="6083"/>
    <x v="5"/>
    <m/>
    <s v="CAF Imports"/>
    <s v="Shipped"/>
    <s v="Madrid"/>
    <x v="1"/>
    <x v="7"/>
    <x v="1"/>
  </r>
  <r>
    <x v="69"/>
    <n v="10185"/>
    <n v="7"/>
    <x v="61"/>
    <n v="30"/>
    <n v="100"/>
    <n v="3170.7"/>
    <x v="5"/>
    <m/>
    <s v="Mini Creations Ltd."/>
    <s v="Shipped"/>
    <s v="New Bedford"/>
    <x v="6"/>
    <x v="0"/>
    <x v="0"/>
  </r>
  <r>
    <x v="70"/>
    <n v="10197"/>
    <n v="13"/>
    <x v="61"/>
    <n v="41"/>
    <n v="100"/>
    <n v="4534.6000000000004"/>
    <x v="5"/>
    <m/>
    <s v="Enaco Distributors"/>
    <s v="Shipped"/>
    <s v="Barcelona"/>
    <x v="1"/>
    <x v="7"/>
    <x v="1"/>
  </r>
  <r>
    <x v="122"/>
    <n v="10208"/>
    <n v="7"/>
    <x v="61"/>
    <n v="35"/>
    <n v="100"/>
    <n v="4301.1499999999996"/>
    <x v="5"/>
    <m/>
    <s v="Saveley &amp; Henriot, Co."/>
    <s v="Shipped"/>
    <s v="Lyon"/>
    <x v="1"/>
    <x v="1"/>
    <x v="1"/>
  </r>
  <r>
    <x v="220"/>
    <n v="10221"/>
    <n v="1"/>
    <x v="61"/>
    <n v="49"/>
    <n v="100"/>
    <n v="6804.63"/>
    <x v="5"/>
    <m/>
    <s v="Petit Auto"/>
    <s v="Shipped"/>
    <s v="Bruxelles"/>
    <x v="1"/>
    <x v="14"/>
    <x v="1"/>
  </r>
  <r>
    <x v="221"/>
    <n v="10232"/>
    <n v="4"/>
    <x v="61"/>
    <n v="46"/>
    <n v="100"/>
    <n v="5652.94"/>
    <x v="5"/>
    <m/>
    <s v="giftsbymail.co.uk"/>
    <s v="Shipped"/>
    <s v="Cowes"/>
    <x v="15"/>
    <x v="6"/>
    <x v="1"/>
  </r>
  <r>
    <x v="73"/>
    <n v="10248"/>
    <n v="10"/>
    <x v="61"/>
    <n v="48"/>
    <n v="100"/>
    <n v="6960.48"/>
    <x v="5"/>
    <m/>
    <s v="Land of Toys Inc."/>
    <s v="Cancelled"/>
    <s v="NYC"/>
    <x v="0"/>
    <x v="0"/>
    <x v="0"/>
  </r>
  <r>
    <x v="74"/>
    <n v="10261"/>
    <n v="8"/>
    <x v="61"/>
    <n v="36"/>
    <n v="100"/>
    <n v="4512.6000000000004"/>
    <x v="5"/>
    <m/>
    <s v="Quebec Home Shopping Network"/>
    <s v="Shipped"/>
    <s v="Montreal"/>
    <x v="13"/>
    <x v="10"/>
    <x v="0"/>
  </r>
  <r>
    <x v="75"/>
    <n v="10273"/>
    <n v="11"/>
    <x v="61"/>
    <n v="22"/>
    <n v="100"/>
    <n v="2784.76"/>
    <x v="5"/>
    <m/>
    <s v="Petit Auto"/>
    <s v="Shipped"/>
    <s v="Bruxelles"/>
    <x v="1"/>
    <x v="14"/>
    <x v="1"/>
  </r>
  <r>
    <x v="76"/>
    <n v="10283"/>
    <n v="13"/>
    <x v="61"/>
    <n v="42"/>
    <n v="100"/>
    <n v="5316.36"/>
    <x v="5"/>
    <m/>
    <s v="Royal Canadian Collectables, Ltd."/>
    <s v="Shipped"/>
    <s v="Tsawassen"/>
    <x v="10"/>
    <x v="10"/>
    <x v="0"/>
  </r>
  <r>
    <x v="127"/>
    <n v="10293"/>
    <n v="2"/>
    <x v="61"/>
    <n v="21"/>
    <n v="100"/>
    <n v="2941.89"/>
    <x v="5"/>
    <m/>
    <s v="Amica Models &amp; Co."/>
    <s v="Shipped"/>
    <s v="Torino"/>
    <x v="1"/>
    <x v="12"/>
    <x v="1"/>
  </r>
  <r>
    <x v="78"/>
    <n v="10306"/>
    <n v="7"/>
    <x v="61"/>
    <n v="29"/>
    <n v="100"/>
    <n v="3207.4"/>
    <x v="5"/>
    <m/>
    <s v="AV Stores, Co."/>
    <s v="Shipped"/>
    <s v="Manchester"/>
    <x v="1"/>
    <x v="6"/>
    <x v="1"/>
  </r>
  <r>
    <x v="237"/>
    <n v="10315"/>
    <n v="6"/>
    <x v="61"/>
    <n v="35"/>
    <n v="100"/>
    <n v="4215.05"/>
    <x v="5"/>
    <m/>
    <s v="La Rochelle Gifts"/>
    <s v="Shipped"/>
    <s v="Nantes"/>
    <x v="1"/>
    <x v="1"/>
    <x v="1"/>
  </r>
  <r>
    <x v="223"/>
    <n v="10326"/>
    <n v="4"/>
    <x v="61"/>
    <n v="41"/>
    <n v="100"/>
    <n v="4333.29"/>
    <x v="5"/>
    <m/>
    <s v="Volvo Model Replicas, Co"/>
    <s v="Shipped"/>
    <s v="Lule"/>
    <x v="1"/>
    <x v="8"/>
    <x v="1"/>
  </r>
  <r>
    <x v="81"/>
    <n v="10337"/>
    <n v="4"/>
    <x v="61"/>
    <n v="29"/>
    <n v="71.97"/>
    <n v="2087.13"/>
    <x v="5"/>
    <m/>
    <s v="Classic Legends Inc."/>
    <s v="Shipped"/>
    <s v="NYC"/>
    <x v="0"/>
    <x v="0"/>
    <x v="0"/>
  </r>
  <r>
    <x v="82"/>
    <n v="10350"/>
    <n v="7"/>
    <x v="61"/>
    <n v="34"/>
    <n v="50.33"/>
    <n v="1711.22"/>
    <x v="5"/>
    <m/>
    <s v="Euro Shopping Channel"/>
    <s v="Shipped"/>
    <s v="Madrid"/>
    <x v="1"/>
    <x v="7"/>
    <x v="1"/>
  </r>
  <r>
    <x v="136"/>
    <n v="10372"/>
    <n v="8"/>
    <x v="61"/>
    <n v="37"/>
    <n v="100"/>
    <n v="3910.53"/>
    <x v="5"/>
    <m/>
    <s v="Tokyo Collectables, Ltd"/>
    <s v="Shipped"/>
    <s v="Minato-ku"/>
    <x v="11"/>
    <x v="11"/>
    <x v="3"/>
  </r>
  <r>
    <x v="85"/>
    <n v="10384"/>
    <n v="3"/>
    <x v="61"/>
    <n v="28"/>
    <n v="80.540000000000006"/>
    <n v="2255.12"/>
    <x v="5"/>
    <m/>
    <s v="Corporate Gift Ideas Co."/>
    <s v="Shipped"/>
    <s v="San Francisco"/>
    <x v="2"/>
    <x v="0"/>
    <x v="0"/>
  </r>
  <r>
    <x v="141"/>
    <n v="10396"/>
    <n v="6"/>
    <x v="61"/>
    <n v="49"/>
    <n v="100"/>
    <n v="5720.75"/>
    <x v="5"/>
    <m/>
    <s v="Mini Gifts Distributors Ltd."/>
    <s v="Shipped"/>
    <s v="San Rafael"/>
    <x v="2"/>
    <x v="0"/>
    <x v="0"/>
  </r>
  <r>
    <x v="88"/>
    <n v="10414"/>
    <n v="10"/>
    <x v="61"/>
    <n v="23"/>
    <n v="100"/>
    <n v="3335.23"/>
    <x v="5"/>
    <m/>
    <s v="Gifts4AllAges.com"/>
    <s v="On Hold"/>
    <s v="Boston"/>
    <x v="6"/>
    <x v="0"/>
    <x v="0"/>
  </r>
  <r>
    <x v="206"/>
    <n v="10101"/>
    <n v="2"/>
    <x v="62"/>
    <n v="46"/>
    <n v="53.76"/>
    <n v="2472.96"/>
    <x v="3"/>
    <m/>
    <s v="Blauer See Auto, Co."/>
    <s v="Shipped"/>
    <s v="Frankfurt"/>
    <x v="1"/>
    <x v="16"/>
    <x v="1"/>
  </r>
  <r>
    <x v="178"/>
    <n v="10110"/>
    <n v="2"/>
    <x v="62"/>
    <n v="39"/>
    <n v="44.35"/>
    <n v="1729.65"/>
    <x v="3"/>
    <m/>
    <s v="AV Stores, Co."/>
    <s v="Shipped"/>
    <s v="Manchester"/>
    <x v="1"/>
    <x v="6"/>
    <x v="1"/>
  </r>
  <r>
    <x v="166"/>
    <n v="10124"/>
    <n v="1"/>
    <x v="62"/>
    <n v="22"/>
    <n v="45.25"/>
    <n v="995.5"/>
    <x v="3"/>
    <m/>
    <s v="Signal Gift Stores"/>
    <s v="Shipped"/>
    <s v="Las Vegas"/>
    <x v="16"/>
    <x v="0"/>
    <x v="0"/>
  </r>
  <r>
    <x v="168"/>
    <n v="10149"/>
    <n v="6"/>
    <x v="62"/>
    <n v="49"/>
    <n v="49.28"/>
    <n v="2414.7199999999998"/>
    <x v="3"/>
    <m/>
    <s v="Signal Collectibles Ltd."/>
    <s v="Shipped"/>
    <s v="Brisbane"/>
    <x v="2"/>
    <x v="0"/>
    <x v="0"/>
  </r>
  <r>
    <x v="169"/>
    <n v="10162"/>
    <n v="4"/>
    <x v="62"/>
    <n v="43"/>
    <n v="36.29"/>
    <n v="1560.47"/>
    <x v="3"/>
    <m/>
    <s v="Corporate Gift Ideas Co."/>
    <s v="Shipped"/>
    <s v="San Francisco"/>
    <x v="2"/>
    <x v="0"/>
    <x v="0"/>
  </r>
  <r>
    <x v="155"/>
    <n v="10173"/>
    <n v="8"/>
    <x v="62"/>
    <n v="27"/>
    <n v="41.22"/>
    <n v="1112.94"/>
    <x v="3"/>
    <m/>
    <s v="Rovelli Gifts"/>
    <s v="Shipped"/>
    <s v="Bergamo"/>
    <x v="1"/>
    <x v="12"/>
    <x v="1"/>
  </r>
  <r>
    <x v="103"/>
    <n v="10182"/>
    <n v="5"/>
    <x v="62"/>
    <n v="31"/>
    <n v="36.74"/>
    <n v="1138.94"/>
    <x v="3"/>
    <m/>
    <s v="Mini Gifts Distributors Ltd."/>
    <s v="Shipped"/>
    <s v="San Rafael"/>
    <x v="2"/>
    <x v="0"/>
    <x v="0"/>
  </r>
  <r>
    <x v="170"/>
    <n v="10193"/>
    <n v="9"/>
    <x v="62"/>
    <n v="20"/>
    <n v="50.62"/>
    <n v="1012.4"/>
    <x v="3"/>
    <m/>
    <s v="Australian Collectables, Ltd"/>
    <s v="Shipped"/>
    <s v="Glen Waverly"/>
    <x v="3"/>
    <x v="3"/>
    <x v="2"/>
  </r>
  <r>
    <x v="171"/>
    <n v="10205"/>
    <n v="4"/>
    <x v="62"/>
    <n v="24"/>
    <n v="38.08"/>
    <n v="913.92"/>
    <x v="3"/>
    <m/>
    <s v="Euro Shopping Channel"/>
    <s v="Shipped"/>
    <s v="Madrid"/>
    <x v="1"/>
    <x v="7"/>
    <x v="1"/>
  </r>
  <r>
    <x v="200"/>
    <n v="10214"/>
    <n v="2"/>
    <x v="62"/>
    <n v="49"/>
    <n v="47.94"/>
    <n v="2349.06"/>
    <x v="3"/>
    <m/>
    <s v="Corrida Auto Replicas, Ltd"/>
    <s v="Shipped"/>
    <s v="Madrid"/>
    <x v="1"/>
    <x v="7"/>
    <x v="1"/>
  </r>
  <r>
    <x v="172"/>
    <n v="10227"/>
    <n v="5"/>
    <x v="62"/>
    <n v="24"/>
    <n v="48.38"/>
    <n v="1161.1199999999999"/>
    <x v="3"/>
    <m/>
    <s v="Saveley &amp; Henriot, Co."/>
    <s v="Shipped"/>
    <s v="Lyon"/>
    <x v="1"/>
    <x v="1"/>
    <x v="1"/>
  </r>
  <r>
    <x v="173"/>
    <n v="10244"/>
    <n v="9"/>
    <x v="62"/>
    <n v="39"/>
    <n v="45.25"/>
    <n v="1764.75"/>
    <x v="3"/>
    <m/>
    <s v="Euro Shopping Channel"/>
    <s v="Shipped"/>
    <s v="Madrid"/>
    <x v="1"/>
    <x v="7"/>
    <x v="1"/>
  </r>
  <r>
    <x v="214"/>
    <n v="10255"/>
    <n v="2"/>
    <x v="62"/>
    <n v="37"/>
    <n v="45.7"/>
    <n v="1690.9"/>
    <x v="3"/>
    <m/>
    <s v="Mini Caravy"/>
    <s v="Shipped"/>
    <s v="Strasbourg"/>
    <x v="1"/>
    <x v="1"/>
    <x v="1"/>
  </r>
  <r>
    <x v="41"/>
    <n v="10280"/>
    <n v="11"/>
    <x v="62"/>
    <n v="45"/>
    <n v="47.49"/>
    <n v="2137.0500000000002"/>
    <x v="3"/>
    <m/>
    <s v="Amica Models &amp; Co."/>
    <s v="Shipped"/>
    <s v="Torino"/>
    <x v="1"/>
    <x v="12"/>
    <x v="1"/>
  </r>
  <r>
    <x v="175"/>
    <n v="10289"/>
    <n v="4"/>
    <x v="62"/>
    <n v="45"/>
    <n v="48.38"/>
    <n v="2177.1"/>
    <x v="3"/>
    <m/>
    <s v="Herkku Gifts"/>
    <s v="Shipped"/>
    <s v="Bergen"/>
    <x v="1"/>
    <x v="2"/>
    <x v="1"/>
  </r>
  <r>
    <x v="43"/>
    <n v="10304"/>
    <n v="15"/>
    <x v="62"/>
    <n v="44"/>
    <n v="39.42"/>
    <n v="1734.48"/>
    <x v="3"/>
    <m/>
    <s v="Auto Assoc. &amp; Cie."/>
    <s v="Shipped"/>
    <s v="Versailles"/>
    <x v="1"/>
    <x v="1"/>
    <x v="1"/>
  </r>
  <r>
    <x v="44"/>
    <n v="10312"/>
    <n v="12"/>
    <x v="62"/>
    <n v="23"/>
    <n v="37.630000000000003"/>
    <n v="865.49"/>
    <x v="3"/>
    <m/>
    <s v="Mini Gifts Distributors Ltd."/>
    <s v="Shipped"/>
    <s v="San Rafael"/>
    <x v="2"/>
    <x v="0"/>
    <x v="0"/>
  </r>
  <r>
    <x v="45"/>
    <n v="10322"/>
    <n v="4"/>
    <x v="62"/>
    <n v="30"/>
    <n v="100"/>
    <n v="3500.1"/>
    <x v="3"/>
    <m/>
    <s v="Online Diecast Creations Co."/>
    <s v="Shipped"/>
    <s v="Nashua"/>
    <x v="12"/>
    <x v="0"/>
    <x v="0"/>
  </r>
  <r>
    <x v="159"/>
    <n v="10332"/>
    <n v="10"/>
    <x v="62"/>
    <n v="26"/>
    <n v="85.52"/>
    <n v="2223.52"/>
    <x v="3"/>
    <m/>
    <s v="AV Stores, Co."/>
    <s v="Shipped"/>
    <s v="Manchester"/>
    <x v="1"/>
    <x v="6"/>
    <x v="1"/>
  </r>
  <r>
    <x v="201"/>
    <n v="10345"/>
    <n v="1"/>
    <x v="62"/>
    <n v="43"/>
    <n v="53.76"/>
    <n v="2311.6799999999998"/>
    <x v="3"/>
    <m/>
    <s v="Atelier graphique"/>
    <s v="Shipped"/>
    <s v="Nantes"/>
    <x v="1"/>
    <x v="1"/>
    <x v="1"/>
  </r>
  <r>
    <x v="160"/>
    <n v="10356"/>
    <n v="7"/>
    <x v="62"/>
    <n v="26"/>
    <n v="31.86"/>
    <n v="828.36"/>
    <x v="3"/>
    <m/>
    <s v="Lyon Souveniers"/>
    <s v="Shipped"/>
    <s v="Paris"/>
    <x v="1"/>
    <x v="1"/>
    <x v="1"/>
  </r>
  <r>
    <x v="183"/>
    <n v="10367"/>
    <n v="12"/>
    <x v="62"/>
    <n v="28"/>
    <n v="30.59"/>
    <n v="856.52"/>
    <x v="3"/>
    <m/>
    <s v="Toys4GrownUps.com"/>
    <s v="Resolved"/>
    <s v="Pasadena"/>
    <x v="2"/>
    <x v="0"/>
    <x v="0"/>
  </r>
  <r>
    <x v="176"/>
    <n v="10380"/>
    <n v="5"/>
    <x v="62"/>
    <n v="27"/>
    <n v="68.349999999999994"/>
    <n v="1845.45"/>
    <x v="3"/>
    <m/>
    <s v="Euro Shopping Channel"/>
    <s v="Shipped"/>
    <s v="Madrid"/>
    <x v="1"/>
    <x v="7"/>
    <x v="1"/>
  </r>
  <r>
    <x v="51"/>
    <n v="10391"/>
    <n v="1"/>
    <x v="62"/>
    <n v="24"/>
    <n v="100"/>
    <n v="4042.08"/>
    <x v="3"/>
    <m/>
    <s v="Annas Decorations, Ltd"/>
    <s v="Shipped"/>
    <s v="North Sydney"/>
    <x v="8"/>
    <x v="3"/>
    <x v="2"/>
  </r>
  <r>
    <x v="202"/>
    <n v="10421"/>
    <n v="2"/>
    <x v="62"/>
    <n v="40"/>
    <n v="45.7"/>
    <n v="1828"/>
    <x v="3"/>
    <m/>
    <s v="Mini Gifts Distributors Ltd."/>
    <s v="In Process"/>
    <s v="San Rafael"/>
    <x v="2"/>
    <x v="0"/>
    <x v="0"/>
  </r>
  <r>
    <x v="26"/>
    <n v="10103"/>
    <n v="1"/>
    <x v="63"/>
    <n v="36"/>
    <n v="100"/>
    <n v="3680.28"/>
    <x v="2"/>
    <m/>
    <s v="Baane Mini Imports"/>
    <s v="Shipped"/>
    <s v="Stavern"/>
    <x v="1"/>
    <x v="2"/>
    <x v="1"/>
  </r>
  <r>
    <x v="89"/>
    <n v="10114"/>
    <n v="5"/>
    <x v="63"/>
    <n v="21"/>
    <n v="100"/>
    <n v="2925.09"/>
    <x v="2"/>
    <m/>
    <s v="La Corne Dabondance, Co."/>
    <s v="Shipped"/>
    <s v="Paris"/>
    <x v="1"/>
    <x v="1"/>
    <x v="1"/>
  </r>
  <r>
    <x v="28"/>
    <n v="10126"/>
    <n v="1"/>
    <x v="63"/>
    <n v="27"/>
    <n v="100"/>
    <n v="3415.77"/>
    <x v="2"/>
    <m/>
    <s v="Corrida Auto Replicas, Ltd"/>
    <s v="Shipped"/>
    <s v="Madrid"/>
    <x v="1"/>
    <x v="7"/>
    <x v="1"/>
  </r>
  <r>
    <x v="29"/>
    <n v="10140"/>
    <n v="1"/>
    <x v="63"/>
    <n v="47"/>
    <n v="100"/>
    <n v="5105.1400000000003"/>
    <x v="2"/>
    <m/>
    <s v="Technics Stores Inc."/>
    <s v="Shipped"/>
    <s v="Burlingame"/>
    <x v="2"/>
    <x v="0"/>
    <x v="0"/>
  </r>
  <r>
    <x v="145"/>
    <n v="10151"/>
    <n v="8"/>
    <x v="63"/>
    <n v="42"/>
    <n v="100"/>
    <n v="5098.8"/>
    <x v="2"/>
    <m/>
    <s v="Oulu Toy Supplies, Inc."/>
    <s v="Shipped"/>
    <s v="Oulu"/>
    <x v="1"/>
    <x v="4"/>
    <x v="1"/>
  </r>
  <r>
    <x v="121"/>
    <n v="10165"/>
    <n v="17"/>
    <x v="63"/>
    <n v="32"/>
    <n v="100"/>
    <n v="4661.76"/>
    <x v="2"/>
    <m/>
    <s v="Dragon Souveniers, Ltd."/>
    <s v="Shipped"/>
    <s v="Singapore"/>
    <x v="1"/>
    <x v="9"/>
    <x v="3"/>
  </r>
  <r>
    <x v="32"/>
    <n v="10175"/>
    <n v="6"/>
    <x v="63"/>
    <n v="28"/>
    <n v="100"/>
    <n v="2969.96"/>
    <x v="2"/>
    <m/>
    <s v="Stylish Desk Decors, Co."/>
    <s v="Shipped"/>
    <s v="London"/>
    <x v="1"/>
    <x v="6"/>
    <x v="1"/>
  </r>
  <r>
    <x v="69"/>
    <n v="10184"/>
    <n v="11"/>
    <x v="63"/>
    <n v="24"/>
    <n v="100"/>
    <n v="3496.32"/>
    <x v="2"/>
    <m/>
    <s v="Iberia Gift Imports, Corp."/>
    <s v="Shipped"/>
    <s v="Sevilla"/>
    <x v="1"/>
    <x v="7"/>
    <x v="1"/>
  </r>
  <r>
    <x v="34"/>
    <n v="10194"/>
    <n v="1"/>
    <x v="63"/>
    <n v="49"/>
    <n v="100"/>
    <n v="5760.93"/>
    <x v="2"/>
    <m/>
    <s v="Saveley &amp; Henriot, Co."/>
    <s v="Shipped"/>
    <s v="Lyon"/>
    <x v="1"/>
    <x v="1"/>
    <x v="1"/>
  </r>
  <r>
    <x v="91"/>
    <n v="10207"/>
    <n v="12"/>
    <x v="63"/>
    <n v="46"/>
    <n v="100"/>
    <n v="6819.04"/>
    <x v="2"/>
    <m/>
    <s v="Diecast Collectables"/>
    <s v="Shipped"/>
    <s v="Boston"/>
    <x v="6"/>
    <x v="0"/>
    <x v="0"/>
  </r>
  <r>
    <x v="92"/>
    <n v="10217"/>
    <n v="1"/>
    <x v="63"/>
    <n v="28"/>
    <n v="100"/>
    <n v="3148.88"/>
    <x v="2"/>
    <m/>
    <s v="Handji Gifts&amp; Co"/>
    <s v="Shipped"/>
    <s v="Singapore"/>
    <x v="1"/>
    <x v="9"/>
    <x v="2"/>
  </r>
  <r>
    <x v="93"/>
    <n v="10229"/>
    <n v="6"/>
    <x v="63"/>
    <n v="48"/>
    <n v="100"/>
    <n v="5704.32"/>
    <x v="2"/>
    <m/>
    <s v="Mini Gifts Distributors Ltd."/>
    <s v="Shipped"/>
    <s v="San Rafael"/>
    <x v="2"/>
    <x v="0"/>
    <x v="0"/>
  </r>
  <r>
    <x v="125"/>
    <n v="10246"/>
    <n v="10"/>
    <x v="63"/>
    <n v="29"/>
    <n v="100"/>
    <n v="3520.6"/>
    <x v="2"/>
    <m/>
    <s v="Euro Shopping Channel"/>
    <s v="Shipped"/>
    <s v="Madrid"/>
    <x v="1"/>
    <x v="7"/>
    <x v="1"/>
  </r>
  <r>
    <x v="39"/>
    <n v="10259"/>
    <n v="9"/>
    <x v="63"/>
    <n v="47"/>
    <n v="100"/>
    <n v="5285.62"/>
    <x v="2"/>
    <m/>
    <s v="Handji Gifts&amp; Co"/>
    <s v="Shipped"/>
    <s v="Singapore"/>
    <x v="1"/>
    <x v="9"/>
    <x v="2"/>
  </r>
  <r>
    <x v="126"/>
    <n v="10271"/>
    <n v="10"/>
    <x v="63"/>
    <n v="43"/>
    <n v="100"/>
    <n v="5605.05"/>
    <x v="2"/>
    <m/>
    <s v="Mini Gifts Distributors Ltd."/>
    <s v="Shipped"/>
    <s v="San Rafael"/>
    <x v="2"/>
    <x v="0"/>
    <x v="0"/>
  </r>
  <r>
    <x v="94"/>
    <n v="10281"/>
    <n v="6"/>
    <x v="63"/>
    <n v="25"/>
    <n v="100"/>
    <n v="2779.5"/>
    <x v="2"/>
    <m/>
    <s v="Diecast Classics Inc."/>
    <s v="Shipped"/>
    <s v="Allentown"/>
    <x v="7"/>
    <x v="0"/>
    <x v="0"/>
  </r>
  <r>
    <x v="42"/>
    <n v="10291"/>
    <n v="1"/>
    <x v="63"/>
    <n v="48"/>
    <n v="100"/>
    <n v="5398.08"/>
    <x v="2"/>
    <m/>
    <s v="Scandinavian Gift Ideas"/>
    <s v="Shipped"/>
    <s v="Boras"/>
    <x v="1"/>
    <x v="8"/>
    <x v="1"/>
  </r>
  <r>
    <x v="95"/>
    <n v="10305"/>
    <n v="10"/>
    <x v="63"/>
    <n v="24"/>
    <n v="100"/>
    <n v="3189.6"/>
    <x v="2"/>
    <m/>
    <s v="Martas Replicas Co."/>
    <s v="Shipped"/>
    <s v="Cambridge"/>
    <x v="6"/>
    <x v="0"/>
    <x v="0"/>
  </r>
  <r>
    <x v="96"/>
    <n v="10313"/>
    <n v="4"/>
    <x v="63"/>
    <n v="42"/>
    <n v="100"/>
    <n v="5581.8"/>
    <x v="2"/>
    <m/>
    <s v="Canadian Gift Exchange Network"/>
    <s v="Shipped"/>
    <s v="Vancouver"/>
    <x v="10"/>
    <x v="10"/>
    <x v="0"/>
  </r>
  <r>
    <x v="80"/>
    <n v="10324"/>
    <n v="2"/>
    <x v="63"/>
    <n v="31"/>
    <n v="100"/>
    <n v="3820.44"/>
    <x v="2"/>
    <m/>
    <s v="Vitachrome Inc."/>
    <s v="Shipped"/>
    <s v="NYC"/>
    <x v="0"/>
    <x v="0"/>
    <x v="0"/>
  </r>
  <r>
    <x v="97"/>
    <n v="10334"/>
    <n v="5"/>
    <x v="63"/>
    <n v="42"/>
    <n v="100"/>
    <n v="5528.04"/>
    <x v="2"/>
    <m/>
    <s v="Volvo Model Replicas, Co"/>
    <s v="On Hold"/>
    <s v="Lule"/>
    <x v="1"/>
    <x v="8"/>
    <x v="1"/>
  </r>
  <r>
    <x v="79"/>
    <n v="10348"/>
    <n v="1"/>
    <x v="63"/>
    <n v="37"/>
    <n v="100"/>
    <n v="5981.42"/>
    <x v="2"/>
    <m/>
    <s v="Corrida Auto Replicas, Ltd"/>
    <s v="Shipped"/>
    <s v="Madrid"/>
    <x v="1"/>
    <x v="7"/>
    <x v="1"/>
  </r>
  <r>
    <x v="48"/>
    <n v="10358"/>
    <n v="7"/>
    <x v="63"/>
    <n v="41"/>
    <n v="100"/>
    <n v="5684.65"/>
    <x v="2"/>
    <m/>
    <s v="Euro Shopping Channel"/>
    <s v="Shipped"/>
    <s v="Madrid"/>
    <x v="1"/>
    <x v="7"/>
    <x v="1"/>
  </r>
  <r>
    <x v="129"/>
    <n v="10371"/>
    <n v="5"/>
    <x v="63"/>
    <n v="20"/>
    <n v="100"/>
    <n v="3449.4"/>
    <x v="2"/>
    <m/>
    <s v="Mini Gifts Distributors Ltd."/>
    <s v="Shipped"/>
    <s v="San Rafael"/>
    <x v="2"/>
    <x v="0"/>
    <x v="0"/>
  </r>
  <r>
    <x v="50"/>
    <n v="10382"/>
    <n v="3"/>
    <x v="63"/>
    <n v="20"/>
    <n v="100"/>
    <n v="2654.4"/>
    <x v="2"/>
    <m/>
    <s v="Mini Gifts Distributors Ltd."/>
    <s v="Shipped"/>
    <s v="San Rafael"/>
    <x v="2"/>
    <x v="0"/>
    <x v="0"/>
  </r>
  <r>
    <x v="147"/>
    <n v="10412"/>
    <n v="10"/>
    <x v="63"/>
    <n v="70"/>
    <n v="100"/>
    <n v="8498"/>
    <x v="2"/>
    <m/>
    <s v="Euro Shopping Channel"/>
    <s v="Shipped"/>
    <s v="Madrid"/>
    <x v="1"/>
    <x v="7"/>
    <x v="1"/>
  </r>
  <r>
    <x v="53"/>
    <n v="10425"/>
    <n v="9"/>
    <x v="63"/>
    <n v="49"/>
    <n v="100"/>
    <n v="5510.54"/>
    <x v="2"/>
    <m/>
    <s v="La Rochelle Gifts"/>
    <s v="In Process"/>
    <s v="Nantes"/>
    <x v="1"/>
    <x v="1"/>
    <x v="1"/>
  </r>
  <r>
    <x v="98"/>
    <n v="10108"/>
    <n v="15"/>
    <x v="64"/>
    <n v="35"/>
    <n v="58.87"/>
    <n v="2060.4499999999998"/>
    <x v="0"/>
    <m/>
    <s v="Cruz &amp; Sons Co."/>
    <s v="Shipped"/>
    <s v="Makati City"/>
    <x v="1"/>
    <x v="15"/>
    <x v="3"/>
  </r>
  <r>
    <x v="1"/>
    <n v="10121"/>
    <n v="2"/>
    <x v="64"/>
    <n v="32"/>
    <n v="76.88"/>
    <n v="2460.16"/>
    <x v="0"/>
    <m/>
    <s v="Reims Collectables"/>
    <s v="Shipped"/>
    <s v="Reims"/>
    <x v="1"/>
    <x v="1"/>
    <x v="1"/>
  </r>
  <r>
    <x v="100"/>
    <n v="10135"/>
    <n v="16"/>
    <x v="64"/>
    <n v="29"/>
    <n v="61.64"/>
    <n v="1787.56"/>
    <x v="0"/>
    <m/>
    <s v="Mini Gifts Distributors Ltd."/>
    <s v="Shipped"/>
    <s v="San Rafael"/>
    <x v="2"/>
    <x v="0"/>
    <x v="0"/>
  </r>
  <r>
    <x v="3"/>
    <n v="10145"/>
    <n v="3"/>
    <x v="64"/>
    <n v="27"/>
    <n v="60.95"/>
    <n v="1645.65"/>
    <x v="0"/>
    <m/>
    <s v="Toys4GrownUps.com"/>
    <s v="Shipped"/>
    <s v="Pasadena"/>
    <x v="2"/>
    <x v="0"/>
    <x v="0"/>
  </r>
  <r>
    <x v="4"/>
    <n v="10159"/>
    <n v="11"/>
    <x v="64"/>
    <n v="27"/>
    <n v="80.34"/>
    <n v="2169.1799999999998"/>
    <x v="0"/>
    <m/>
    <s v="Corporate Gift Ideas Co."/>
    <s v="Shipped"/>
    <s v="San Francisco"/>
    <x v="2"/>
    <x v="0"/>
    <x v="0"/>
  </r>
  <r>
    <x v="102"/>
    <n v="10169"/>
    <n v="11"/>
    <x v="64"/>
    <n v="38"/>
    <n v="74.11"/>
    <n v="2816.18"/>
    <x v="0"/>
    <m/>
    <s v="Annas Decorations, Ltd"/>
    <s v="Shipped"/>
    <s v="North Sydney"/>
    <x v="8"/>
    <x v="3"/>
    <x v="2"/>
  </r>
  <r>
    <x v="6"/>
    <n v="10180"/>
    <n v="6"/>
    <x v="64"/>
    <n v="35"/>
    <n v="72.03"/>
    <n v="2521.0500000000002"/>
    <x v="0"/>
    <m/>
    <s v="Daedalus Designs Imports"/>
    <s v="Shipped"/>
    <s v="Lille"/>
    <x v="1"/>
    <x v="1"/>
    <x v="1"/>
  </r>
  <r>
    <x v="240"/>
    <n v="10190"/>
    <n v="3"/>
    <x v="64"/>
    <n v="42"/>
    <n v="76.19"/>
    <n v="3199.98"/>
    <x v="0"/>
    <m/>
    <s v="Euro Shopping Channel"/>
    <s v="Shipped"/>
    <s v="Madrid"/>
    <x v="1"/>
    <x v="7"/>
    <x v="1"/>
  </r>
  <r>
    <x v="9"/>
    <n v="10211"/>
    <n v="11"/>
    <x v="64"/>
    <n v="21"/>
    <n v="63.72"/>
    <n v="1338.12"/>
    <x v="0"/>
    <m/>
    <s v="Auto Canal Petit"/>
    <s v="Shipped"/>
    <s v="Paris"/>
    <x v="1"/>
    <x v="1"/>
    <x v="1"/>
  </r>
  <r>
    <x v="133"/>
    <n v="10224"/>
    <n v="4"/>
    <x v="64"/>
    <n v="37"/>
    <n v="80.34"/>
    <n v="2972.58"/>
    <x v="0"/>
    <m/>
    <s v="Daedalus Designs Imports"/>
    <s v="Shipped"/>
    <s v="Lille"/>
    <x v="1"/>
    <x v="1"/>
    <x v="1"/>
  </r>
  <r>
    <x v="11"/>
    <n v="10237"/>
    <n v="4"/>
    <x v="64"/>
    <n v="26"/>
    <n v="79.650000000000006"/>
    <n v="2070.9"/>
    <x v="0"/>
    <m/>
    <s v="Vitachrome Inc."/>
    <s v="Shipped"/>
    <s v="NYC"/>
    <x v="0"/>
    <x v="0"/>
    <x v="0"/>
  </r>
  <r>
    <x v="224"/>
    <n v="10252"/>
    <n v="8"/>
    <x v="64"/>
    <n v="47"/>
    <n v="65.8"/>
    <n v="3092.6"/>
    <x v="0"/>
    <m/>
    <s v="Auto Canal Petit"/>
    <s v="Shipped"/>
    <s v="Paris"/>
    <x v="1"/>
    <x v="1"/>
    <x v="1"/>
  </r>
  <r>
    <x v="230"/>
    <n v="10264"/>
    <n v="6"/>
    <x v="64"/>
    <n v="37"/>
    <n v="65.099999999999994"/>
    <n v="2408.6999999999998"/>
    <x v="0"/>
    <m/>
    <s v="Gifts4AllAges.com"/>
    <s v="Shipped"/>
    <s v="Boston"/>
    <x v="6"/>
    <x v="0"/>
    <x v="0"/>
  </r>
  <r>
    <x v="110"/>
    <n v="10276"/>
    <n v="12"/>
    <x v="64"/>
    <n v="46"/>
    <n v="75.489999999999995"/>
    <n v="3472.54"/>
    <x v="0"/>
    <m/>
    <s v="Online Mini Collectables"/>
    <s v="Shipped"/>
    <s v="Brickhaven"/>
    <x v="6"/>
    <x v="0"/>
    <x v="0"/>
  </r>
  <r>
    <x v="15"/>
    <n v="10285"/>
    <n v="3"/>
    <x v="64"/>
    <n v="38"/>
    <n v="59.56"/>
    <n v="2263.2800000000002"/>
    <x v="0"/>
    <m/>
    <s v="Martas Replicas Co."/>
    <s v="Shipped"/>
    <s v="Cambridge"/>
    <x v="6"/>
    <x v="0"/>
    <x v="0"/>
  </r>
  <r>
    <x v="16"/>
    <n v="10299"/>
    <n v="6"/>
    <x v="64"/>
    <n v="33"/>
    <n v="66.489999999999995"/>
    <n v="2194.17"/>
    <x v="0"/>
    <m/>
    <s v="Toys of Finland, Co."/>
    <s v="Shipped"/>
    <s v="Helsinki"/>
    <x v="1"/>
    <x v="4"/>
    <x v="1"/>
  </r>
  <r>
    <x v="17"/>
    <n v="10309"/>
    <n v="2"/>
    <x v="64"/>
    <n v="24"/>
    <n v="56.1"/>
    <n v="1346.4"/>
    <x v="0"/>
    <m/>
    <s v="Baane Mini Imports"/>
    <s v="Shipped"/>
    <s v="Stavern"/>
    <x v="1"/>
    <x v="2"/>
    <x v="1"/>
  </r>
  <r>
    <x v="114"/>
    <n v="10319"/>
    <n v="7"/>
    <x v="64"/>
    <n v="31"/>
    <n v="81.73"/>
    <n v="2533.63"/>
    <x v="0"/>
    <m/>
    <s v="Microscale Inc."/>
    <s v="Shipped"/>
    <s v="NYC"/>
    <x v="0"/>
    <x v="0"/>
    <x v="0"/>
  </r>
  <r>
    <x v="227"/>
    <n v="10330"/>
    <n v="1"/>
    <x v="64"/>
    <n v="42"/>
    <n v="81.03"/>
    <n v="3403.26"/>
    <x v="0"/>
    <m/>
    <s v="Cruz &amp; Sons Co."/>
    <s v="Shipped"/>
    <s v="Makati City"/>
    <x v="1"/>
    <x v="15"/>
    <x v="3"/>
  </r>
  <r>
    <x v="20"/>
    <n v="10341"/>
    <n v="6"/>
    <x v="64"/>
    <n v="32"/>
    <n v="100"/>
    <n v="3307.2"/>
    <x v="0"/>
    <m/>
    <s v="Salzburg Collectables"/>
    <s v="Shipped"/>
    <s v="Salzburg"/>
    <x v="1"/>
    <x v="5"/>
    <x v="1"/>
  </r>
  <r>
    <x v="228"/>
    <n v="10355"/>
    <n v="3"/>
    <x v="64"/>
    <n v="41"/>
    <n v="70.650000000000006"/>
    <n v="2896.65"/>
    <x v="0"/>
    <m/>
    <s v="Euro Shopping Channel"/>
    <s v="Shipped"/>
    <s v="Madrid"/>
    <x v="1"/>
    <x v="7"/>
    <x v="1"/>
  </r>
  <r>
    <x v="115"/>
    <n v="10363"/>
    <n v="14"/>
    <x v="64"/>
    <n v="43"/>
    <n v="61.23"/>
    <n v="2632.89"/>
    <x v="0"/>
    <m/>
    <s v="Suominen Souveniers"/>
    <s v="Shipped"/>
    <s v="Espoo"/>
    <x v="1"/>
    <x v="4"/>
    <x v="1"/>
  </r>
  <r>
    <x v="22"/>
    <n v="10375"/>
    <n v="14"/>
    <x v="64"/>
    <n v="20"/>
    <n v="100"/>
    <n v="2046"/>
    <x v="0"/>
    <m/>
    <s v="La Rochelle Gifts"/>
    <s v="Shipped"/>
    <s v="Nantes"/>
    <x v="1"/>
    <x v="1"/>
    <x v="1"/>
  </r>
  <r>
    <x v="162"/>
    <n v="10390"/>
    <n v="4"/>
    <x v="64"/>
    <n v="35"/>
    <n v="65.13"/>
    <n v="2279.5500000000002"/>
    <x v="0"/>
    <m/>
    <s v="Mini Gifts Distributors Ltd."/>
    <s v="Shipped"/>
    <s v="San Rafael"/>
    <x v="2"/>
    <x v="0"/>
    <x v="0"/>
  </r>
  <r>
    <x v="24"/>
    <n v="10403"/>
    <n v="4"/>
    <x v="64"/>
    <n v="27"/>
    <n v="79.650000000000006"/>
    <n v="2150.5500000000002"/>
    <x v="0"/>
    <m/>
    <s v="UK Collectables, Ltd."/>
    <s v="Shipped"/>
    <s v="Liverpool"/>
    <x v="1"/>
    <x v="6"/>
    <x v="1"/>
  </r>
  <r>
    <x v="178"/>
    <n v="10110"/>
    <n v="11"/>
    <x v="65"/>
    <n v="43"/>
    <n v="78.150000000000006"/>
    <n v="3360.45"/>
    <x v="1"/>
    <m/>
    <s v="AV Stores, Co."/>
    <s v="Shipped"/>
    <s v="Manchester"/>
    <x v="1"/>
    <x v="6"/>
    <x v="1"/>
  </r>
  <r>
    <x v="166"/>
    <n v="10124"/>
    <n v="10"/>
    <x v="65"/>
    <n v="32"/>
    <n v="72.7"/>
    <n v="2326.4"/>
    <x v="1"/>
    <m/>
    <s v="Signal Gift Stores"/>
    <s v="Shipped"/>
    <s v="Las Vegas"/>
    <x v="16"/>
    <x v="0"/>
    <x v="0"/>
  </r>
  <r>
    <x v="153"/>
    <n v="10148"/>
    <n v="4"/>
    <x v="65"/>
    <n v="21"/>
    <n v="73.599999999999994"/>
    <n v="1545.6"/>
    <x v="1"/>
    <m/>
    <s v="Annas Decorations, Ltd"/>
    <s v="Shipped"/>
    <s v="North Sydney"/>
    <x v="8"/>
    <x v="3"/>
    <x v="2"/>
  </r>
  <r>
    <x v="154"/>
    <n v="10161"/>
    <n v="3"/>
    <x v="65"/>
    <n v="20"/>
    <n v="100"/>
    <n v="2144.6"/>
    <x v="1"/>
    <m/>
    <s v="Heintze Collectables"/>
    <s v="Shipped"/>
    <s v="Aaarhus"/>
    <x v="1"/>
    <x v="13"/>
    <x v="1"/>
  </r>
  <r>
    <x v="155"/>
    <n v="10172"/>
    <n v="1"/>
    <x v="65"/>
    <n v="22"/>
    <n v="74.510000000000005"/>
    <n v="1639.22"/>
    <x v="1"/>
    <m/>
    <s v="Gift Depot Inc."/>
    <s v="Shipped"/>
    <s v="Bridgewater"/>
    <x v="5"/>
    <x v="0"/>
    <x v="0"/>
  </r>
  <r>
    <x v="103"/>
    <n v="10182"/>
    <n v="14"/>
    <x v="65"/>
    <n v="36"/>
    <n v="73.599999999999994"/>
    <n v="2649.6"/>
    <x v="1"/>
    <m/>
    <s v="Mini Gifts Distributors Ltd."/>
    <s v="Shipped"/>
    <s v="San Rafael"/>
    <x v="2"/>
    <x v="0"/>
    <x v="0"/>
  </r>
  <r>
    <x v="104"/>
    <n v="10192"/>
    <n v="2"/>
    <x v="65"/>
    <n v="46"/>
    <n v="83.6"/>
    <n v="3845.6"/>
    <x v="1"/>
    <m/>
    <s v="Online Diecast Creations Co."/>
    <s v="Shipped"/>
    <s v="Nashua"/>
    <x v="12"/>
    <x v="0"/>
    <x v="0"/>
  </r>
  <r>
    <x v="105"/>
    <n v="10204"/>
    <n v="8"/>
    <x v="65"/>
    <n v="47"/>
    <n v="96.32"/>
    <n v="4527.04"/>
    <x v="1"/>
    <m/>
    <s v="Muscle Machine Inc"/>
    <s v="Shipped"/>
    <s v="NYC"/>
    <x v="0"/>
    <x v="0"/>
    <x v="0"/>
  </r>
  <r>
    <x v="138"/>
    <n v="10212"/>
    <n v="1"/>
    <x v="65"/>
    <n v="45"/>
    <n v="88.14"/>
    <n v="3966.3"/>
    <x v="1"/>
    <m/>
    <s v="Euro Shopping Channel"/>
    <s v="Shipped"/>
    <s v="Madrid"/>
    <x v="1"/>
    <x v="7"/>
    <x v="1"/>
  </r>
  <r>
    <x v="172"/>
    <n v="10227"/>
    <n v="14"/>
    <x v="65"/>
    <n v="47"/>
    <n v="88.14"/>
    <n v="4142.58"/>
    <x v="1"/>
    <m/>
    <s v="Saveley &amp; Henriot, Co."/>
    <s v="Shipped"/>
    <s v="Lyon"/>
    <x v="1"/>
    <x v="1"/>
    <x v="1"/>
  </r>
  <r>
    <x v="156"/>
    <n v="10241"/>
    <n v="6"/>
    <x v="65"/>
    <n v="47"/>
    <n v="94.5"/>
    <n v="4441.5"/>
    <x v="1"/>
    <m/>
    <s v="Mini Caravy"/>
    <s v="Shipped"/>
    <s v="Strasbourg"/>
    <x v="1"/>
    <x v="1"/>
    <x v="1"/>
  </r>
  <r>
    <x v="238"/>
    <n v="10267"/>
    <n v="3"/>
    <x v="65"/>
    <n v="38"/>
    <n v="87.24"/>
    <n v="3315.12"/>
    <x v="1"/>
    <m/>
    <s v="Muscle Machine Inc"/>
    <s v="Shipped"/>
    <s v="NYC"/>
    <x v="0"/>
    <x v="0"/>
    <x v="0"/>
  </r>
  <r>
    <x v="239"/>
    <n v="10279"/>
    <n v="3"/>
    <x v="65"/>
    <n v="49"/>
    <n v="79.97"/>
    <n v="3918.53"/>
    <x v="1"/>
    <m/>
    <s v="Euro Shopping Channel"/>
    <s v="Shipped"/>
    <s v="Madrid"/>
    <x v="1"/>
    <x v="7"/>
    <x v="1"/>
  </r>
  <r>
    <x v="182"/>
    <n v="10288"/>
    <n v="9"/>
    <x v="65"/>
    <n v="35"/>
    <n v="80.87"/>
    <n v="2830.45"/>
    <x v="1"/>
    <m/>
    <s v="Handji Gifts&amp; Co"/>
    <s v="Shipped"/>
    <s v="Singapore"/>
    <x v="1"/>
    <x v="9"/>
    <x v="2"/>
  </r>
  <r>
    <x v="66"/>
    <n v="10302"/>
    <n v="5"/>
    <x v="65"/>
    <n v="49"/>
    <n v="100"/>
    <n v="5298.86"/>
    <x v="1"/>
    <m/>
    <s v="UK Collectables, Ltd."/>
    <s v="Shipped"/>
    <s v="Liverpool"/>
    <x v="1"/>
    <x v="6"/>
    <x v="1"/>
  </r>
  <r>
    <x v="113"/>
    <n v="10311"/>
    <n v="4"/>
    <x v="65"/>
    <n v="28"/>
    <n v="93.6"/>
    <n v="2620.8000000000002"/>
    <x v="1"/>
    <m/>
    <s v="Euro Shopping Channel"/>
    <s v="Shipped"/>
    <s v="Madrid"/>
    <x v="1"/>
    <x v="7"/>
    <x v="1"/>
  </r>
  <r>
    <x v="45"/>
    <n v="10321"/>
    <n v="1"/>
    <x v="65"/>
    <n v="30"/>
    <n v="72.7"/>
    <n v="2181"/>
    <x v="1"/>
    <m/>
    <s v="FunGiftIdeas.com"/>
    <s v="Shipped"/>
    <s v="New Bedford"/>
    <x v="6"/>
    <x v="0"/>
    <x v="0"/>
  </r>
  <r>
    <x v="159"/>
    <n v="10332"/>
    <n v="7"/>
    <x v="65"/>
    <n v="39"/>
    <n v="86.72"/>
    <n v="3382.08"/>
    <x v="1"/>
    <m/>
    <s v="AV Stores, Co."/>
    <s v="Shipped"/>
    <s v="Manchester"/>
    <x v="1"/>
    <x v="6"/>
    <x v="1"/>
  </r>
  <r>
    <x v="47"/>
    <n v="10346"/>
    <n v="1"/>
    <x v="65"/>
    <n v="25"/>
    <n v="100"/>
    <n v="2876.75"/>
    <x v="1"/>
    <m/>
    <s v="Signal Gift Stores"/>
    <s v="Shipped"/>
    <s v="Las Vegas"/>
    <x v="16"/>
    <x v="0"/>
    <x v="0"/>
  </r>
  <r>
    <x v="241"/>
    <n v="10368"/>
    <n v="2"/>
    <x v="65"/>
    <n v="40"/>
    <n v="100"/>
    <n v="4107.2"/>
    <x v="1"/>
    <m/>
    <s v="Mini Gifts Distributors Ltd."/>
    <s v="Shipped"/>
    <s v="San Rafael"/>
    <x v="2"/>
    <x v="0"/>
    <x v="0"/>
  </r>
  <r>
    <x v="176"/>
    <n v="10380"/>
    <n v="6"/>
    <x v="65"/>
    <n v="36"/>
    <n v="37.5"/>
    <n v="1350"/>
    <x v="1"/>
    <m/>
    <s v="Euro Shopping Channel"/>
    <s v="Shipped"/>
    <s v="Madrid"/>
    <x v="1"/>
    <x v="7"/>
    <x v="1"/>
  </r>
  <r>
    <x v="185"/>
    <n v="10407"/>
    <n v="6"/>
    <x v="65"/>
    <n v="76"/>
    <n v="94.5"/>
    <n v="7182"/>
    <x v="1"/>
    <m/>
    <s v="The Sharp Gifts Warehouse"/>
    <s v="On Hold"/>
    <s v="San Jose"/>
    <x v="2"/>
    <x v="0"/>
    <x v="0"/>
  </r>
  <r>
    <x v="202"/>
    <n v="10420"/>
    <n v="9"/>
    <x v="65"/>
    <n v="39"/>
    <n v="100"/>
    <n v="3933.93"/>
    <x v="1"/>
    <m/>
    <s v="Souveniers And Things Co."/>
    <s v="In Process"/>
    <s v="Chatswood"/>
    <x v="8"/>
    <x v="3"/>
    <x v="2"/>
  </r>
  <r>
    <x v="134"/>
    <n v="10104"/>
    <n v="10"/>
    <x v="66"/>
    <n v="44"/>
    <n v="39.6"/>
    <n v="1742.4"/>
    <x v="1"/>
    <m/>
    <s v="Euro Shopping Channel"/>
    <s v="Shipped"/>
    <s v="Madrid"/>
    <x v="1"/>
    <x v="7"/>
    <x v="1"/>
  </r>
  <r>
    <x v="89"/>
    <n v="10114"/>
    <n v="1"/>
    <x v="66"/>
    <n v="24"/>
    <n v="30.06"/>
    <n v="721.44"/>
    <x v="1"/>
    <m/>
    <s v="La Corne Dabondance, Co."/>
    <s v="Shipped"/>
    <s v="Paris"/>
    <x v="1"/>
    <x v="1"/>
    <x v="1"/>
  </r>
  <r>
    <x v="118"/>
    <n v="10127"/>
    <n v="12"/>
    <x v="66"/>
    <n v="39"/>
    <n v="38.19"/>
    <n v="1489.41"/>
    <x v="1"/>
    <m/>
    <s v="Muscle Machine Inc"/>
    <s v="Shipped"/>
    <s v="NYC"/>
    <x v="0"/>
    <x v="0"/>
    <x v="0"/>
  </r>
  <r>
    <x v="144"/>
    <n v="10141"/>
    <n v="6"/>
    <x v="66"/>
    <n v="21"/>
    <n v="42.43"/>
    <n v="891.03"/>
    <x v="1"/>
    <m/>
    <s v="Suominen Souveniers"/>
    <s v="Shipped"/>
    <s v="Espoo"/>
    <x v="1"/>
    <x v="4"/>
    <x v="1"/>
  </r>
  <r>
    <x v="145"/>
    <n v="10151"/>
    <n v="4"/>
    <x v="66"/>
    <n v="30"/>
    <n v="40.31"/>
    <n v="1209.3"/>
    <x v="1"/>
    <m/>
    <s v="Oulu Toy Supplies, Inc."/>
    <s v="Shipped"/>
    <s v="Oulu"/>
    <x v="1"/>
    <x v="4"/>
    <x v="1"/>
  </r>
  <r>
    <x v="121"/>
    <n v="10165"/>
    <n v="13"/>
    <x v="66"/>
    <n v="27"/>
    <n v="31.82"/>
    <n v="859.14"/>
    <x v="1"/>
    <m/>
    <s v="Dragon Souveniers, Ltd."/>
    <s v="Shipped"/>
    <s v="Singapore"/>
    <x v="1"/>
    <x v="9"/>
    <x v="3"/>
  </r>
  <r>
    <x v="32"/>
    <n v="10175"/>
    <n v="2"/>
    <x v="66"/>
    <n v="37"/>
    <n v="31.12"/>
    <n v="1151.44"/>
    <x v="1"/>
    <m/>
    <s v="Stylish Desk Decors, Co."/>
    <s v="Shipped"/>
    <s v="London"/>
    <x v="1"/>
    <x v="6"/>
    <x v="1"/>
  </r>
  <r>
    <x v="69"/>
    <n v="10184"/>
    <n v="7"/>
    <x v="66"/>
    <n v="42"/>
    <n v="31.82"/>
    <n v="1336.44"/>
    <x v="1"/>
    <m/>
    <s v="Iberia Gift Imports, Corp."/>
    <s v="Shipped"/>
    <s v="Sevilla"/>
    <x v="1"/>
    <x v="7"/>
    <x v="1"/>
  </r>
  <r>
    <x v="34"/>
    <n v="10195"/>
    <n v="7"/>
    <x v="66"/>
    <n v="32"/>
    <n v="28.29"/>
    <n v="905.28"/>
    <x v="1"/>
    <m/>
    <s v="Mini Classics"/>
    <s v="Shipped"/>
    <s v="White Plains"/>
    <x v="0"/>
    <x v="0"/>
    <x v="0"/>
  </r>
  <r>
    <x v="91"/>
    <n v="10207"/>
    <n v="8"/>
    <x v="66"/>
    <n v="42"/>
    <n v="29.7"/>
    <n v="1247.4000000000001"/>
    <x v="1"/>
    <m/>
    <s v="Diecast Collectables"/>
    <s v="Shipped"/>
    <s v="Boston"/>
    <x v="6"/>
    <x v="0"/>
    <x v="0"/>
  </r>
  <r>
    <x v="146"/>
    <n v="10219"/>
    <n v="3"/>
    <x v="66"/>
    <n v="21"/>
    <n v="40.31"/>
    <n v="846.51"/>
    <x v="1"/>
    <m/>
    <s v="Signal Collectibles Ltd."/>
    <s v="Shipped"/>
    <s v="Brisbane"/>
    <x v="2"/>
    <x v="0"/>
    <x v="0"/>
  </r>
  <r>
    <x v="93"/>
    <n v="10229"/>
    <n v="2"/>
    <x v="66"/>
    <n v="33"/>
    <n v="32.880000000000003"/>
    <n v="1085.04"/>
    <x v="1"/>
    <m/>
    <s v="Mini Gifts Distributors Ltd."/>
    <s v="Shipped"/>
    <s v="San Rafael"/>
    <x v="2"/>
    <x v="0"/>
    <x v="0"/>
  </r>
  <r>
    <x v="125"/>
    <n v="10246"/>
    <n v="6"/>
    <x v="66"/>
    <n v="49"/>
    <n v="36.07"/>
    <n v="1767.43"/>
    <x v="1"/>
    <m/>
    <s v="Euro Shopping Channel"/>
    <s v="Shipped"/>
    <s v="Madrid"/>
    <x v="1"/>
    <x v="7"/>
    <x v="1"/>
  </r>
  <r>
    <x v="39"/>
    <n v="10259"/>
    <n v="5"/>
    <x v="66"/>
    <n v="31"/>
    <n v="33.24"/>
    <n v="1030.44"/>
    <x v="1"/>
    <m/>
    <s v="Handji Gifts&amp; Co"/>
    <s v="Shipped"/>
    <s v="Singapore"/>
    <x v="1"/>
    <x v="9"/>
    <x v="2"/>
  </r>
  <r>
    <x v="126"/>
    <n v="10271"/>
    <n v="6"/>
    <x v="66"/>
    <n v="38"/>
    <n v="41.72"/>
    <n v="1585.36"/>
    <x v="1"/>
    <m/>
    <s v="Mini Gifts Distributors Ltd."/>
    <s v="Shipped"/>
    <s v="San Rafael"/>
    <x v="2"/>
    <x v="0"/>
    <x v="0"/>
  </r>
  <r>
    <x v="94"/>
    <n v="10281"/>
    <n v="2"/>
    <x v="66"/>
    <n v="20"/>
    <n v="40.659999999999997"/>
    <n v="813.2"/>
    <x v="1"/>
    <m/>
    <s v="Diecast Classics Inc."/>
    <s v="Shipped"/>
    <s v="Allentown"/>
    <x v="7"/>
    <x v="0"/>
    <x v="0"/>
  </r>
  <r>
    <x v="42"/>
    <n v="10292"/>
    <n v="9"/>
    <x v="66"/>
    <n v="39"/>
    <n v="30.06"/>
    <n v="1172.3399999999999"/>
    <x v="1"/>
    <m/>
    <s v="Land of Toys Inc."/>
    <s v="Shipped"/>
    <s v="NYC"/>
    <x v="0"/>
    <x v="0"/>
    <x v="0"/>
  </r>
  <r>
    <x v="95"/>
    <n v="10305"/>
    <n v="6"/>
    <x v="66"/>
    <n v="48"/>
    <n v="31.47"/>
    <n v="1510.56"/>
    <x v="1"/>
    <m/>
    <s v="Martas Replicas Co."/>
    <s v="Shipped"/>
    <s v="Cambridge"/>
    <x v="6"/>
    <x v="0"/>
    <x v="0"/>
  </r>
  <r>
    <x v="96"/>
    <n v="10314"/>
    <n v="15"/>
    <x v="66"/>
    <n v="39"/>
    <n v="37.130000000000003"/>
    <n v="1448.07"/>
    <x v="1"/>
    <m/>
    <s v="Heintze Collectables"/>
    <s v="Shipped"/>
    <s v="Aaarhus"/>
    <x v="1"/>
    <x v="13"/>
    <x v="1"/>
  </r>
  <r>
    <x v="80"/>
    <n v="10324"/>
    <n v="9"/>
    <x v="66"/>
    <n v="30"/>
    <n v="100"/>
    <n v="3338.1"/>
    <x v="1"/>
    <m/>
    <s v="Vitachrome Inc."/>
    <s v="Shipped"/>
    <s v="NYC"/>
    <x v="0"/>
    <x v="0"/>
    <x v="0"/>
  </r>
  <r>
    <x v="97"/>
    <n v="10335"/>
    <n v="2"/>
    <x v="66"/>
    <n v="33"/>
    <n v="37.130000000000003"/>
    <n v="1225.29"/>
    <x v="1"/>
    <m/>
    <s v="Mini Gifts Distributors Ltd."/>
    <s v="Shipped"/>
    <s v="San Rafael"/>
    <x v="2"/>
    <x v="0"/>
    <x v="0"/>
  </r>
  <r>
    <x v="140"/>
    <n v="10349"/>
    <n v="3"/>
    <x v="66"/>
    <n v="36"/>
    <n v="37.130000000000003"/>
    <n v="1336.68"/>
    <x v="1"/>
    <m/>
    <s v="Muscle Machine Inc"/>
    <s v="Shipped"/>
    <s v="NYC"/>
    <x v="0"/>
    <x v="0"/>
    <x v="0"/>
  </r>
  <r>
    <x v="48"/>
    <n v="10358"/>
    <n v="4"/>
    <x v="66"/>
    <n v="36"/>
    <n v="82.94"/>
    <n v="2985.84"/>
    <x v="1"/>
    <m/>
    <s v="Euro Shopping Channel"/>
    <s v="Shipped"/>
    <s v="Madrid"/>
    <x v="1"/>
    <x v="7"/>
    <x v="1"/>
  </r>
  <r>
    <x v="129"/>
    <n v="10371"/>
    <n v="8"/>
    <x v="66"/>
    <n v="45"/>
    <n v="100"/>
    <n v="5545.8"/>
    <x v="1"/>
    <m/>
    <s v="Mini Gifts Distributors Ltd."/>
    <s v="Shipped"/>
    <s v="San Rafael"/>
    <x v="2"/>
    <x v="0"/>
    <x v="0"/>
  </r>
  <r>
    <x v="205"/>
    <n v="10383"/>
    <n v="3"/>
    <x v="66"/>
    <n v="40"/>
    <n v="100"/>
    <n v="6089.6"/>
    <x v="1"/>
    <m/>
    <s v="Euro Shopping Channel"/>
    <s v="Shipped"/>
    <s v="Madrid"/>
    <x v="1"/>
    <x v="7"/>
    <x v="1"/>
  </r>
  <r>
    <x v="222"/>
    <n v="10394"/>
    <n v="6"/>
    <x v="66"/>
    <n v="46"/>
    <n v="38.9"/>
    <n v="1789.4"/>
    <x v="1"/>
    <m/>
    <s v="Euro Shopping Channel"/>
    <s v="Shipped"/>
    <s v="Madrid"/>
    <x v="1"/>
    <x v="7"/>
    <x v="1"/>
  </r>
  <r>
    <x v="147"/>
    <n v="10412"/>
    <n v="6"/>
    <x v="66"/>
    <n v="30"/>
    <n v="36.07"/>
    <n v="1082.0999999999999"/>
    <x v="1"/>
    <m/>
    <s v="Euro Shopping Channel"/>
    <s v="Shipped"/>
    <s v="Madrid"/>
    <x v="1"/>
    <x v="7"/>
    <x v="1"/>
  </r>
  <r>
    <x v="53"/>
    <n v="10425"/>
    <n v="5"/>
    <x v="66"/>
    <n v="31"/>
    <n v="33.24"/>
    <n v="1030.44"/>
    <x v="1"/>
    <m/>
    <s v="La Rochelle Gifts"/>
    <s v="In Process"/>
    <s v="Nantes"/>
    <x v="1"/>
    <x v="1"/>
    <x v="1"/>
  </r>
  <r>
    <x v="186"/>
    <n v="10106"/>
    <n v="13"/>
    <x v="67"/>
    <n v="49"/>
    <n v="74.680000000000007"/>
    <n v="3659.32"/>
    <x v="4"/>
    <m/>
    <s v="Rovelli Gifts"/>
    <s v="Shipped"/>
    <s v="Bergamo"/>
    <x v="1"/>
    <x v="12"/>
    <x v="1"/>
  </r>
  <r>
    <x v="63"/>
    <n v="10119"/>
    <n v="4"/>
    <x v="67"/>
    <n v="41"/>
    <n v="59.6"/>
    <n v="2443.6"/>
    <x v="4"/>
    <m/>
    <s v="Salzburg Collectables"/>
    <s v="Shipped"/>
    <s v="Salzburg"/>
    <x v="1"/>
    <x v="5"/>
    <x v="1"/>
  </r>
  <r>
    <x v="187"/>
    <n v="10131"/>
    <n v="5"/>
    <x v="67"/>
    <n v="35"/>
    <n v="67.14"/>
    <n v="2349.9"/>
    <x v="4"/>
    <m/>
    <s v="Gift Ideas Corp."/>
    <s v="Shipped"/>
    <s v="Glendale"/>
    <x v="5"/>
    <x v="0"/>
    <x v="0"/>
  </r>
  <r>
    <x v="65"/>
    <n v="10143"/>
    <n v="8"/>
    <x v="67"/>
    <n v="27"/>
    <n v="60.97"/>
    <n v="1646.19"/>
    <x v="4"/>
    <m/>
    <s v="Mini Creations Ltd."/>
    <s v="Shipped"/>
    <s v="New Bedford"/>
    <x v="6"/>
    <x v="0"/>
    <x v="0"/>
  </r>
  <r>
    <x v="66"/>
    <n v="10155"/>
    <n v="6"/>
    <x v="67"/>
    <n v="23"/>
    <n v="72.62"/>
    <n v="1670.26"/>
    <x v="4"/>
    <m/>
    <s v="Toys of Finland, Co."/>
    <s v="Shipped"/>
    <s v="Helsinki"/>
    <x v="1"/>
    <x v="4"/>
    <x v="1"/>
  </r>
  <r>
    <x v="67"/>
    <n v="10167"/>
    <n v="2"/>
    <x v="67"/>
    <n v="21"/>
    <n v="69.88"/>
    <n v="1467.48"/>
    <x v="4"/>
    <m/>
    <s v="Scandinavian Gift Ideas"/>
    <s v="Cancelled"/>
    <s v="Boras"/>
    <x v="1"/>
    <x v="8"/>
    <x v="1"/>
  </r>
  <r>
    <x v="68"/>
    <n v="10178"/>
    <n v="5"/>
    <x v="67"/>
    <n v="34"/>
    <n v="80.84"/>
    <n v="2748.56"/>
    <x v="4"/>
    <m/>
    <s v="Alpha Cognac"/>
    <s v="Shipped"/>
    <s v="Toulouse"/>
    <x v="1"/>
    <x v="1"/>
    <x v="1"/>
  </r>
  <r>
    <x v="69"/>
    <n v="10186"/>
    <n v="2"/>
    <x v="67"/>
    <n v="22"/>
    <n v="69.2"/>
    <n v="1522.4"/>
    <x v="4"/>
    <m/>
    <s v="Double Decker Gift Stores, Ltd"/>
    <s v="Shipped"/>
    <s v="London"/>
    <x v="1"/>
    <x v="6"/>
    <x v="1"/>
  </r>
  <r>
    <x v="188"/>
    <n v="10198"/>
    <n v="5"/>
    <x v="67"/>
    <n v="48"/>
    <n v="67.819999999999993"/>
    <n v="3255.36"/>
    <x v="4"/>
    <m/>
    <s v="Cruz &amp; Sons Co."/>
    <s v="Shipped"/>
    <s v="Makati City"/>
    <x v="1"/>
    <x v="15"/>
    <x v="3"/>
  </r>
  <r>
    <x v="71"/>
    <n v="10209"/>
    <n v="1"/>
    <x v="67"/>
    <n v="43"/>
    <n v="82.21"/>
    <n v="3535.03"/>
    <x v="4"/>
    <m/>
    <s v="Men R US Retailers, Ltd."/>
    <s v="Shipped"/>
    <s v="Los Angeles"/>
    <x v="2"/>
    <x v="0"/>
    <x v="0"/>
  </r>
  <r>
    <x v="72"/>
    <n v="10222"/>
    <n v="5"/>
    <x v="67"/>
    <n v="32"/>
    <n v="81.53"/>
    <n v="2608.96"/>
    <x v="4"/>
    <m/>
    <s v="Collectable Mini Designs Co."/>
    <s v="Shipped"/>
    <s v="San Diego"/>
    <x v="2"/>
    <x v="0"/>
    <x v="0"/>
  </r>
  <r>
    <x v="232"/>
    <n v="10249"/>
    <n v="1"/>
    <x v="67"/>
    <n v="20"/>
    <n v="67.819999999999993"/>
    <n v="1356.4"/>
    <x v="4"/>
    <m/>
    <s v="Cambridge Collectables Co."/>
    <s v="Shipped"/>
    <s v="Cambridge"/>
    <x v="6"/>
    <x v="0"/>
    <x v="0"/>
  </r>
  <r>
    <x v="190"/>
    <n v="10262"/>
    <n v="10"/>
    <x v="67"/>
    <n v="24"/>
    <n v="67.14"/>
    <n v="1611.36"/>
    <x v="4"/>
    <m/>
    <s v="Euro Shopping Channel"/>
    <s v="Cancelled"/>
    <s v="Madrid"/>
    <x v="1"/>
    <x v="7"/>
    <x v="1"/>
  </r>
  <r>
    <x v="75"/>
    <n v="10274"/>
    <n v="2"/>
    <x v="67"/>
    <n v="40"/>
    <n v="65.08"/>
    <n v="2603.1999999999998"/>
    <x v="4"/>
    <m/>
    <s v="Collectables For Less Inc."/>
    <s v="Shipped"/>
    <s v="Brickhaven"/>
    <x v="6"/>
    <x v="0"/>
    <x v="0"/>
  </r>
  <r>
    <x v="191"/>
    <n v="10284"/>
    <n v="12"/>
    <x v="67"/>
    <n v="30"/>
    <n v="73.989999999999995"/>
    <n v="2219.6999999999998"/>
    <x v="4"/>
    <m/>
    <s v="Norway Gifts By Mail, Co."/>
    <s v="Shipped"/>
    <s v="Oslo"/>
    <x v="1"/>
    <x v="2"/>
    <x v="1"/>
  </r>
  <r>
    <x v="192"/>
    <n v="10296"/>
    <n v="8"/>
    <x v="67"/>
    <n v="21"/>
    <n v="71.25"/>
    <n v="1496.25"/>
    <x v="4"/>
    <m/>
    <s v="Bavarian Collectables Imports, Co."/>
    <s v="Shipped"/>
    <s v="Munich"/>
    <x v="1"/>
    <x v="16"/>
    <x v="1"/>
  </r>
  <r>
    <x v="78"/>
    <n v="10307"/>
    <n v="2"/>
    <x v="67"/>
    <n v="25"/>
    <n v="75.36"/>
    <n v="1884"/>
    <x v="4"/>
    <m/>
    <s v="Classic Gift Ideas, Inc"/>
    <s v="Shipped"/>
    <s v="Philadelphia"/>
    <x v="7"/>
    <x v="0"/>
    <x v="0"/>
  </r>
  <r>
    <x v="79"/>
    <n v="10316"/>
    <n v="10"/>
    <x v="67"/>
    <n v="34"/>
    <n v="63.71"/>
    <n v="2166.14"/>
    <x v="4"/>
    <m/>
    <s v="giftsbymail.co.uk"/>
    <s v="Shipped"/>
    <s v="Cowes"/>
    <x v="15"/>
    <x v="6"/>
    <x v="1"/>
  </r>
  <r>
    <x v="233"/>
    <n v="10328"/>
    <n v="1"/>
    <x v="67"/>
    <n v="48"/>
    <n v="58.92"/>
    <n v="2828.16"/>
    <x v="4"/>
    <m/>
    <s v="Rovelli Gifts"/>
    <s v="Shipped"/>
    <s v="Bergamo"/>
    <x v="1"/>
    <x v="12"/>
    <x v="1"/>
  </r>
  <r>
    <x v="58"/>
    <n v="10339"/>
    <n v="12"/>
    <x v="67"/>
    <n v="55"/>
    <n v="100"/>
    <n v="6214.45"/>
    <x v="4"/>
    <m/>
    <s v="Tokyo Collectables, Ltd"/>
    <s v="Shipped"/>
    <s v="Minato-ku"/>
    <x v="11"/>
    <x v="11"/>
    <x v="3"/>
  </r>
  <r>
    <x v="195"/>
    <n v="10351"/>
    <n v="5"/>
    <x v="67"/>
    <n v="25"/>
    <n v="74.680000000000007"/>
    <n v="1867"/>
    <x v="4"/>
    <m/>
    <s v="Stylish Desk Decors, Co."/>
    <s v="Shipped"/>
    <s v="London"/>
    <x v="1"/>
    <x v="6"/>
    <x v="1"/>
  </r>
  <r>
    <x v="84"/>
    <n v="10373"/>
    <n v="7"/>
    <x v="67"/>
    <n v="38"/>
    <n v="70.44"/>
    <n v="2676.72"/>
    <x v="4"/>
    <m/>
    <s v="Oulu Toy Supplies, Inc."/>
    <s v="Shipped"/>
    <s v="Oulu"/>
    <x v="1"/>
    <x v="4"/>
    <x v="1"/>
  </r>
  <r>
    <x v="196"/>
    <n v="10386"/>
    <n v="1"/>
    <x v="67"/>
    <n v="39"/>
    <n v="55.96"/>
    <n v="2182.44"/>
    <x v="4"/>
    <m/>
    <s v="Euro Shopping Channel"/>
    <s v="Resolved"/>
    <s v="Madrid"/>
    <x v="1"/>
    <x v="7"/>
    <x v="1"/>
  </r>
  <r>
    <x v="197"/>
    <n v="10398"/>
    <n v="3"/>
    <x v="67"/>
    <n v="28"/>
    <n v="57.55"/>
    <n v="1611.4"/>
    <x v="4"/>
    <m/>
    <s v="Reims Collectables"/>
    <s v="Shipped"/>
    <s v="Reims"/>
    <x v="1"/>
    <x v="1"/>
    <x v="1"/>
  </r>
  <r>
    <x v="87"/>
    <n v="10400"/>
    <n v="2"/>
    <x v="67"/>
    <n v="24"/>
    <n v="61.66"/>
    <n v="1479.84"/>
    <x v="4"/>
    <m/>
    <s v="The Sharp Gifts Warehouse"/>
    <s v="Shipped"/>
    <s v="San Jose"/>
    <x v="2"/>
    <x v="0"/>
    <x v="0"/>
  </r>
  <r>
    <x v="234"/>
    <n v="10415"/>
    <n v="1"/>
    <x v="67"/>
    <n v="21"/>
    <n v="67.819999999999993"/>
    <n v="1424.22"/>
    <x v="4"/>
    <m/>
    <s v="Australian Collectables, Ltd"/>
    <s v="Disputed"/>
    <s v="Glen Waverly"/>
    <x v="3"/>
    <x v="3"/>
    <x v="2"/>
  </r>
  <r>
    <x v="178"/>
    <n v="10110"/>
    <n v="10"/>
    <x v="68"/>
    <n v="46"/>
    <n v="100"/>
    <n v="5942.28"/>
    <x v="1"/>
    <m/>
    <s v="AV Stores, Co."/>
    <s v="Shipped"/>
    <s v="Manchester"/>
    <x v="1"/>
    <x v="6"/>
    <x v="1"/>
  </r>
  <r>
    <x v="166"/>
    <n v="10124"/>
    <n v="9"/>
    <x v="68"/>
    <n v="25"/>
    <n v="93.95"/>
    <n v="2348.75"/>
    <x v="1"/>
    <m/>
    <s v="Signal Gift Stores"/>
    <s v="Shipped"/>
    <s v="Las Vegas"/>
    <x v="16"/>
    <x v="0"/>
    <x v="0"/>
  </r>
  <r>
    <x v="153"/>
    <n v="10148"/>
    <n v="3"/>
    <x v="68"/>
    <n v="34"/>
    <n v="100"/>
    <n v="4392.12"/>
    <x v="1"/>
    <m/>
    <s v="Annas Decorations, Ltd"/>
    <s v="Shipped"/>
    <s v="North Sydney"/>
    <x v="8"/>
    <x v="3"/>
    <x v="2"/>
  </r>
  <r>
    <x v="154"/>
    <n v="10161"/>
    <n v="2"/>
    <x v="68"/>
    <n v="25"/>
    <n v="100"/>
    <n v="2759.75"/>
    <x v="1"/>
    <m/>
    <s v="Heintze Collectables"/>
    <s v="Shipped"/>
    <s v="Aaarhus"/>
    <x v="1"/>
    <x v="13"/>
    <x v="1"/>
  </r>
  <r>
    <x v="155"/>
    <n v="10173"/>
    <n v="16"/>
    <x v="68"/>
    <n v="23"/>
    <n v="100"/>
    <n v="2728.03"/>
    <x v="1"/>
    <m/>
    <s v="Rovelli Gifts"/>
    <s v="Shipped"/>
    <s v="Bergamo"/>
    <x v="1"/>
    <x v="12"/>
    <x v="1"/>
  </r>
  <r>
    <x v="103"/>
    <n v="10182"/>
    <n v="13"/>
    <x v="68"/>
    <n v="20"/>
    <n v="100"/>
    <n v="2395.8000000000002"/>
    <x v="1"/>
    <m/>
    <s v="Mini Gifts Distributors Ltd."/>
    <s v="Shipped"/>
    <s v="San Rafael"/>
    <x v="2"/>
    <x v="0"/>
    <x v="0"/>
  </r>
  <r>
    <x v="104"/>
    <n v="10192"/>
    <n v="1"/>
    <x v="68"/>
    <n v="23"/>
    <n v="100"/>
    <n v="3052.33"/>
    <x v="1"/>
    <m/>
    <s v="Online Diecast Creations Co."/>
    <s v="Shipped"/>
    <s v="Nashua"/>
    <x v="12"/>
    <x v="0"/>
    <x v="0"/>
  </r>
  <r>
    <x v="105"/>
    <n v="10204"/>
    <n v="7"/>
    <x v="68"/>
    <n v="42"/>
    <n v="100"/>
    <n v="4242"/>
    <x v="1"/>
    <m/>
    <s v="Muscle Machine Inc"/>
    <s v="Shipped"/>
    <s v="NYC"/>
    <x v="0"/>
    <x v="0"/>
    <x v="0"/>
  </r>
  <r>
    <x v="236"/>
    <n v="10213"/>
    <n v="3"/>
    <x v="68"/>
    <n v="27"/>
    <n v="100"/>
    <n v="2790.45"/>
    <x v="1"/>
    <m/>
    <s v="Double Decker Gift Stores, Ltd"/>
    <s v="Shipped"/>
    <s v="London"/>
    <x v="1"/>
    <x v="6"/>
    <x v="1"/>
  </r>
  <r>
    <x v="172"/>
    <n v="10227"/>
    <n v="13"/>
    <x v="68"/>
    <n v="33"/>
    <n v="100"/>
    <n v="4340.49"/>
    <x v="1"/>
    <m/>
    <s v="Saveley &amp; Henriot, Co."/>
    <s v="Shipped"/>
    <s v="Lyon"/>
    <x v="1"/>
    <x v="1"/>
    <x v="1"/>
  </r>
  <r>
    <x v="156"/>
    <n v="10241"/>
    <n v="5"/>
    <x v="68"/>
    <n v="28"/>
    <n v="98.65"/>
    <n v="2762.2"/>
    <x v="1"/>
    <m/>
    <s v="Mini Caravy"/>
    <s v="Shipped"/>
    <s v="Strasbourg"/>
    <x v="1"/>
    <x v="1"/>
    <x v="1"/>
  </r>
  <r>
    <x v="238"/>
    <n v="10267"/>
    <n v="2"/>
    <x v="68"/>
    <n v="43"/>
    <n v="100"/>
    <n v="4645.72"/>
    <x v="1"/>
    <m/>
    <s v="Muscle Machine Inc"/>
    <s v="Shipped"/>
    <s v="NYC"/>
    <x v="0"/>
    <x v="0"/>
    <x v="0"/>
  </r>
  <r>
    <x v="239"/>
    <n v="10279"/>
    <n v="2"/>
    <x v="68"/>
    <n v="48"/>
    <n v="100"/>
    <n v="5580.96"/>
    <x v="1"/>
    <m/>
    <s v="Euro Shopping Channel"/>
    <s v="Shipped"/>
    <s v="Madrid"/>
    <x v="1"/>
    <x v="7"/>
    <x v="1"/>
  </r>
  <r>
    <x v="182"/>
    <n v="10288"/>
    <n v="8"/>
    <x v="68"/>
    <n v="48"/>
    <n v="100"/>
    <n v="6539.04"/>
    <x v="1"/>
    <m/>
    <s v="Handji Gifts&amp; Co"/>
    <s v="Shipped"/>
    <s v="Singapore"/>
    <x v="1"/>
    <x v="9"/>
    <x v="2"/>
  </r>
  <r>
    <x v="66"/>
    <n v="10302"/>
    <n v="4"/>
    <x v="68"/>
    <n v="45"/>
    <n v="100"/>
    <n v="5548.95"/>
    <x v="1"/>
    <m/>
    <s v="UK Collectables, Ltd."/>
    <s v="Shipped"/>
    <s v="Liverpool"/>
    <x v="1"/>
    <x v="6"/>
    <x v="1"/>
  </r>
  <r>
    <x v="113"/>
    <n v="10311"/>
    <n v="3"/>
    <x v="68"/>
    <n v="43"/>
    <n v="100"/>
    <n v="4595.41"/>
    <x v="1"/>
    <m/>
    <s v="Euro Shopping Channel"/>
    <s v="Shipped"/>
    <s v="Madrid"/>
    <x v="1"/>
    <x v="7"/>
    <x v="1"/>
  </r>
  <r>
    <x v="159"/>
    <n v="10332"/>
    <n v="11"/>
    <x v="68"/>
    <n v="44"/>
    <n v="42.26"/>
    <n v="1859.44"/>
    <x v="1"/>
    <m/>
    <s v="AV Stores, Co."/>
    <s v="Shipped"/>
    <s v="Manchester"/>
    <x v="1"/>
    <x v="6"/>
    <x v="1"/>
  </r>
  <r>
    <x v="47"/>
    <n v="10346"/>
    <n v="5"/>
    <x v="68"/>
    <n v="24"/>
    <n v="87.24"/>
    <n v="2093.7600000000002"/>
    <x v="1"/>
    <m/>
    <s v="Signal Gift Stores"/>
    <s v="Shipped"/>
    <s v="Las Vegas"/>
    <x v="16"/>
    <x v="0"/>
    <x v="0"/>
  </r>
  <r>
    <x v="241"/>
    <n v="10368"/>
    <n v="5"/>
    <x v="68"/>
    <n v="31"/>
    <n v="100"/>
    <n v="4223.13"/>
    <x v="1"/>
    <m/>
    <s v="Mini Gifts Distributors Ltd."/>
    <s v="Shipped"/>
    <s v="San Rafael"/>
    <x v="2"/>
    <x v="0"/>
    <x v="0"/>
  </r>
  <r>
    <x v="176"/>
    <n v="10380"/>
    <n v="7"/>
    <x v="68"/>
    <n v="44"/>
    <n v="36.29"/>
    <n v="1596.76"/>
    <x v="1"/>
    <m/>
    <s v="Euro Shopping Channel"/>
    <s v="Shipped"/>
    <s v="Madrid"/>
    <x v="1"/>
    <x v="7"/>
    <x v="1"/>
  </r>
  <r>
    <x v="185"/>
    <n v="10407"/>
    <n v="5"/>
    <x v="68"/>
    <n v="59"/>
    <n v="98.65"/>
    <n v="5820.35"/>
    <x v="1"/>
    <m/>
    <s v="The Sharp Gifts Warehouse"/>
    <s v="On Hold"/>
    <s v="San Jose"/>
    <x v="2"/>
    <x v="0"/>
    <x v="0"/>
  </r>
  <r>
    <x v="202"/>
    <n v="10420"/>
    <n v="8"/>
    <x v="68"/>
    <n v="55"/>
    <n v="96.3"/>
    <n v="5296.5"/>
    <x v="1"/>
    <m/>
    <s v="Souveniers And Things Co."/>
    <s v="In Process"/>
    <s v="Chatswood"/>
    <x v="8"/>
    <x v="3"/>
    <x v="2"/>
  </r>
  <r>
    <x v="151"/>
    <n v="10109"/>
    <n v="6"/>
    <x v="69"/>
    <n v="29"/>
    <n v="32.1"/>
    <n v="930.9"/>
    <x v="1"/>
    <m/>
    <s v="Motor Mint Distributors Inc."/>
    <s v="Shipped"/>
    <s v="Philadelphia"/>
    <x v="7"/>
    <x v="0"/>
    <x v="0"/>
  </r>
  <r>
    <x v="99"/>
    <n v="10122"/>
    <n v="4"/>
    <x v="69"/>
    <n v="39"/>
    <n v="30.96"/>
    <n v="1207.44"/>
    <x v="1"/>
    <m/>
    <s v="Marseille Mini Autos"/>
    <s v="Shipped"/>
    <s v="Marseille"/>
    <x v="1"/>
    <x v="1"/>
    <x v="1"/>
  </r>
  <r>
    <x v="100"/>
    <n v="10135"/>
    <n v="1"/>
    <x v="69"/>
    <n v="20"/>
    <n v="35.869999999999997"/>
    <n v="717.4"/>
    <x v="1"/>
    <m/>
    <s v="Mini Gifts Distributors Ltd."/>
    <s v="Shipped"/>
    <s v="San Rafael"/>
    <x v="2"/>
    <x v="0"/>
    <x v="0"/>
  </r>
  <r>
    <x v="101"/>
    <n v="10147"/>
    <n v="1"/>
    <x v="69"/>
    <n v="25"/>
    <n v="42.67"/>
    <n v="1066.75"/>
    <x v="1"/>
    <m/>
    <s v="Collectables For Less Inc."/>
    <s v="Shipped"/>
    <s v="Brickhaven"/>
    <x v="6"/>
    <x v="0"/>
    <x v="0"/>
  </r>
  <r>
    <x v="137"/>
    <n v="10160"/>
    <n v="2"/>
    <x v="69"/>
    <n v="42"/>
    <n v="37"/>
    <n v="1554"/>
    <x v="1"/>
    <m/>
    <s v="Men R US Retailers, Ltd."/>
    <s v="Shipped"/>
    <s v="Los Angeles"/>
    <x v="2"/>
    <x v="0"/>
    <x v="0"/>
  </r>
  <r>
    <x v="155"/>
    <n v="10171"/>
    <n v="4"/>
    <x v="69"/>
    <n v="36"/>
    <n v="35.49"/>
    <n v="1277.6400000000001"/>
    <x v="1"/>
    <m/>
    <s v="Quebec Home Shopping Network"/>
    <s v="Shipped"/>
    <s v="Montreal"/>
    <x v="13"/>
    <x v="10"/>
    <x v="0"/>
  </r>
  <r>
    <x v="103"/>
    <n v="10181"/>
    <n v="8"/>
    <x v="69"/>
    <n v="37"/>
    <n v="42.67"/>
    <n v="1578.79"/>
    <x v="1"/>
    <m/>
    <s v="Herkku Gifts"/>
    <s v="Shipped"/>
    <s v="Bergen"/>
    <x v="1"/>
    <x v="2"/>
    <x v="1"/>
  </r>
  <r>
    <x v="104"/>
    <n v="10192"/>
    <n v="13"/>
    <x v="69"/>
    <n v="30"/>
    <n v="30.59"/>
    <n v="917.7"/>
    <x v="1"/>
    <m/>
    <s v="Online Diecast Creations Co."/>
    <s v="Shipped"/>
    <s v="Nashua"/>
    <x v="12"/>
    <x v="0"/>
    <x v="0"/>
  </r>
  <r>
    <x v="105"/>
    <n v="10203"/>
    <n v="2"/>
    <x v="69"/>
    <n v="21"/>
    <n v="37"/>
    <n v="777"/>
    <x v="1"/>
    <m/>
    <s v="Euro Shopping Channel"/>
    <s v="Shipped"/>
    <s v="Madrid"/>
    <x v="1"/>
    <x v="7"/>
    <x v="1"/>
  </r>
  <r>
    <x v="138"/>
    <n v="10212"/>
    <n v="12"/>
    <x v="69"/>
    <n v="34"/>
    <n v="43.42"/>
    <n v="1476.28"/>
    <x v="1"/>
    <m/>
    <s v="Euro Shopping Channel"/>
    <s v="Shipped"/>
    <s v="Madrid"/>
    <x v="1"/>
    <x v="7"/>
    <x v="1"/>
  </r>
  <r>
    <x v="106"/>
    <n v="10225"/>
    <n v="3"/>
    <x v="69"/>
    <n v="42"/>
    <n v="36.630000000000003"/>
    <n v="1538.46"/>
    <x v="1"/>
    <m/>
    <s v="Vida Sport, Ltd"/>
    <s v="Shipped"/>
    <s v="Gensve"/>
    <x v="1"/>
    <x v="17"/>
    <x v="1"/>
  </r>
  <r>
    <x v="148"/>
    <n v="10239"/>
    <n v="2"/>
    <x v="69"/>
    <n v="20"/>
    <n v="44.56"/>
    <n v="891.2"/>
    <x v="1"/>
    <m/>
    <s v="Oulu Toy Supplies, Inc."/>
    <s v="Shipped"/>
    <s v="Oulu"/>
    <x v="1"/>
    <x v="4"/>
    <x v="1"/>
  </r>
  <r>
    <x v="108"/>
    <n v="10253"/>
    <n v="7"/>
    <x v="69"/>
    <n v="40"/>
    <n v="42.67"/>
    <n v="1706.8"/>
    <x v="1"/>
    <m/>
    <s v="UK Collectables, Ltd."/>
    <s v="Cancelled"/>
    <s v="Liverpool"/>
    <x v="1"/>
    <x v="6"/>
    <x v="1"/>
  </r>
  <r>
    <x v="109"/>
    <n v="10266"/>
    <n v="8"/>
    <x v="69"/>
    <n v="34"/>
    <n v="40.4"/>
    <n v="1373.6"/>
    <x v="1"/>
    <m/>
    <s v="Lordine Souveniers"/>
    <s v="Shipped"/>
    <s v="Reggio Emilia"/>
    <x v="1"/>
    <x v="12"/>
    <x v="1"/>
  </r>
  <r>
    <x v="157"/>
    <n v="10278"/>
    <n v="8"/>
    <x v="69"/>
    <n v="31"/>
    <n v="38.89"/>
    <n v="1205.5899999999999"/>
    <x v="1"/>
    <m/>
    <s v="Signal Gift Stores"/>
    <s v="Shipped"/>
    <s v="Las Vegas"/>
    <x v="16"/>
    <x v="0"/>
    <x v="0"/>
  </r>
  <r>
    <x v="111"/>
    <n v="10287"/>
    <n v="6"/>
    <x v="69"/>
    <n v="36"/>
    <n v="39.65"/>
    <n v="1427.4"/>
    <x v="1"/>
    <m/>
    <s v="Vida Sport, Ltd"/>
    <s v="Shipped"/>
    <s v="Gensve"/>
    <x v="1"/>
    <x v="17"/>
    <x v="1"/>
  </r>
  <r>
    <x v="158"/>
    <n v="10301"/>
    <n v="10"/>
    <x v="69"/>
    <n v="48"/>
    <n v="34.36"/>
    <n v="1649.28"/>
    <x v="1"/>
    <m/>
    <s v="Norway Gifts By Mail, Co."/>
    <s v="Shipped"/>
    <s v="Oslo"/>
    <x v="1"/>
    <x v="2"/>
    <x v="1"/>
  </r>
  <r>
    <x v="113"/>
    <n v="10310"/>
    <n v="4"/>
    <x v="69"/>
    <n v="33"/>
    <n v="41.91"/>
    <n v="1383.03"/>
    <x v="1"/>
    <m/>
    <s v="Toms Spezialitten, Ltd"/>
    <s v="Shipped"/>
    <s v="Koln"/>
    <x v="1"/>
    <x v="16"/>
    <x v="1"/>
  </r>
  <r>
    <x v="45"/>
    <n v="10321"/>
    <n v="12"/>
    <x v="69"/>
    <n v="37"/>
    <n v="33.229999999999997"/>
    <n v="1229.51"/>
    <x v="1"/>
    <m/>
    <s v="FunGiftIdeas.com"/>
    <s v="Shipped"/>
    <s v="New Bedford"/>
    <x v="6"/>
    <x v="0"/>
    <x v="0"/>
  </r>
  <r>
    <x v="159"/>
    <n v="10331"/>
    <n v="13"/>
    <x v="69"/>
    <n v="27"/>
    <n v="42.24"/>
    <n v="1140.48"/>
    <x v="1"/>
    <m/>
    <s v="Motor Mint Distributors Inc."/>
    <s v="Shipped"/>
    <s v="Philadelphia"/>
    <x v="7"/>
    <x v="0"/>
    <x v="0"/>
  </r>
  <r>
    <x v="20"/>
    <n v="10342"/>
    <n v="9"/>
    <x v="69"/>
    <n v="39"/>
    <n v="40.4"/>
    <n v="1575.6"/>
    <x v="1"/>
    <m/>
    <s v="Australian Collectors, Co."/>
    <s v="Shipped"/>
    <s v="Melbourne"/>
    <x v="3"/>
    <x v="3"/>
    <x v="2"/>
  </r>
  <r>
    <x v="228"/>
    <n v="10355"/>
    <n v="4"/>
    <x v="69"/>
    <n v="36"/>
    <n v="38.520000000000003"/>
    <n v="1386.72"/>
    <x v="1"/>
    <m/>
    <s v="Euro Shopping Channel"/>
    <s v="Shipped"/>
    <s v="Madrid"/>
    <x v="1"/>
    <x v="7"/>
    <x v="1"/>
  </r>
  <r>
    <x v="183"/>
    <n v="10367"/>
    <n v="2"/>
    <x v="69"/>
    <n v="36"/>
    <n v="100"/>
    <n v="5018.3999999999996"/>
    <x v="1"/>
    <m/>
    <s v="Toys4GrownUps.com"/>
    <s v="Resolved"/>
    <s v="Pasadena"/>
    <x v="2"/>
    <x v="0"/>
    <x v="0"/>
  </r>
  <r>
    <x v="184"/>
    <n v="10378"/>
    <n v="7"/>
    <x v="69"/>
    <n v="41"/>
    <n v="100"/>
    <n v="5856.85"/>
    <x v="1"/>
    <m/>
    <s v="Euro Shopping Channel"/>
    <s v="Shipped"/>
    <s v="Madrid"/>
    <x v="1"/>
    <x v="7"/>
    <x v="1"/>
  </r>
  <r>
    <x v="162"/>
    <n v="10390"/>
    <n v="5"/>
    <x v="69"/>
    <n v="37"/>
    <n v="100"/>
    <n v="4894.7299999999996"/>
    <x v="1"/>
    <m/>
    <s v="Mini Gifts Distributors Ltd."/>
    <s v="Shipped"/>
    <s v="San Rafael"/>
    <x v="2"/>
    <x v="0"/>
    <x v="0"/>
  </r>
  <r>
    <x v="150"/>
    <n v="10405"/>
    <n v="2"/>
    <x v="69"/>
    <n v="47"/>
    <n v="44.56"/>
    <n v="2094.3200000000002"/>
    <x v="1"/>
    <m/>
    <s v="Mini Caravy"/>
    <s v="Shipped"/>
    <s v="Strasbourg"/>
    <x v="1"/>
    <x v="1"/>
    <x v="1"/>
  </r>
  <r>
    <x v="116"/>
    <n v="10419"/>
    <n v="7"/>
    <x v="69"/>
    <n v="15"/>
    <n v="42.67"/>
    <n v="640.04999999999995"/>
    <x v="1"/>
    <m/>
    <s v="Salzburg Collectables"/>
    <s v="Shipped"/>
    <s v="Salzburg"/>
    <x v="1"/>
    <x v="5"/>
    <x v="1"/>
  </r>
  <r>
    <x v="62"/>
    <n v="10105"/>
    <n v="4"/>
    <x v="70"/>
    <n v="44"/>
    <n v="72.58"/>
    <n v="3193.52"/>
    <x v="3"/>
    <m/>
    <s v="Danish Wholesale Imports"/>
    <s v="Shipped"/>
    <s v="Kobenhavn"/>
    <x v="1"/>
    <x v="13"/>
    <x v="1"/>
  </r>
  <r>
    <x v="63"/>
    <n v="10119"/>
    <n v="13"/>
    <x v="70"/>
    <n v="35"/>
    <n v="87.62"/>
    <n v="3066.7"/>
    <x v="3"/>
    <m/>
    <s v="Salzburg Collectables"/>
    <s v="Shipped"/>
    <s v="Salzburg"/>
    <x v="1"/>
    <x v="5"/>
    <x v="1"/>
  </r>
  <r>
    <x v="64"/>
    <n v="10129"/>
    <n v="4"/>
    <x v="70"/>
    <n v="41"/>
    <n v="94.71"/>
    <n v="3883.11"/>
    <x v="3"/>
    <m/>
    <s v="Stylish Desk Decors, Co."/>
    <s v="Shipped"/>
    <s v="London"/>
    <x v="1"/>
    <x v="6"/>
    <x v="1"/>
  </r>
  <r>
    <x v="119"/>
    <n v="10142"/>
    <n v="1"/>
    <x v="70"/>
    <n v="49"/>
    <n v="98.25"/>
    <n v="4814.25"/>
    <x v="3"/>
    <m/>
    <s v="Mini Gifts Distributors Ltd."/>
    <s v="Shipped"/>
    <s v="San Rafael"/>
    <x v="2"/>
    <x v="0"/>
    <x v="0"/>
  </r>
  <r>
    <x v="242"/>
    <n v="10154"/>
    <n v="2"/>
    <x v="70"/>
    <n v="31"/>
    <n v="91.17"/>
    <n v="2826.27"/>
    <x v="3"/>
    <m/>
    <s v="Boards &amp; Toys Co."/>
    <s v="Shipped"/>
    <s v="Glendale"/>
    <x v="2"/>
    <x v="0"/>
    <x v="0"/>
  </r>
  <r>
    <x v="67"/>
    <n v="10167"/>
    <n v="11"/>
    <x v="70"/>
    <n v="20"/>
    <n v="79.66"/>
    <n v="1593.2"/>
    <x v="3"/>
    <m/>
    <s v="Scandinavian Gift Ideas"/>
    <s v="Cancelled"/>
    <s v="Boras"/>
    <x v="1"/>
    <x v="8"/>
    <x v="1"/>
  </r>
  <r>
    <x v="219"/>
    <n v="10177"/>
    <n v="2"/>
    <x v="70"/>
    <n v="45"/>
    <n v="72.58"/>
    <n v="3266.1"/>
    <x v="3"/>
    <m/>
    <s v="CAF Imports"/>
    <s v="Shipped"/>
    <s v="Madrid"/>
    <x v="1"/>
    <x v="7"/>
    <x v="1"/>
  </r>
  <r>
    <x v="69"/>
    <n v="10185"/>
    <n v="2"/>
    <x v="70"/>
    <n v="33"/>
    <n v="74.349999999999994"/>
    <n v="2453.5500000000002"/>
    <x v="3"/>
    <m/>
    <s v="Mini Creations Ltd."/>
    <s v="Shipped"/>
    <s v="New Bedford"/>
    <x v="6"/>
    <x v="0"/>
    <x v="0"/>
  </r>
  <r>
    <x v="70"/>
    <n v="10197"/>
    <n v="8"/>
    <x v="70"/>
    <n v="47"/>
    <n v="83.2"/>
    <n v="3910.4"/>
    <x v="3"/>
    <m/>
    <s v="Enaco Distributors"/>
    <s v="Shipped"/>
    <s v="Barcelona"/>
    <x v="1"/>
    <x v="7"/>
    <x v="1"/>
  </r>
  <r>
    <x v="122"/>
    <n v="10208"/>
    <n v="2"/>
    <x v="70"/>
    <n v="20"/>
    <n v="89.4"/>
    <n v="1788"/>
    <x v="3"/>
    <m/>
    <s v="Saveley &amp; Henriot, Co."/>
    <s v="Shipped"/>
    <s v="Lyon"/>
    <x v="1"/>
    <x v="1"/>
    <x v="1"/>
  </r>
  <r>
    <x v="72"/>
    <n v="10222"/>
    <n v="14"/>
    <x v="70"/>
    <n v="47"/>
    <n v="70.81"/>
    <n v="3328.07"/>
    <x v="3"/>
    <m/>
    <s v="Collectable Mini Designs Co."/>
    <s v="Shipped"/>
    <s v="San Diego"/>
    <x v="2"/>
    <x v="0"/>
    <x v="0"/>
  </r>
  <r>
    <x v="243"/>
    <n v="10233"/>
    <n v="2"/>
    <x v="70"/>
    <n v="40"/>
    <n v="94.71"/>
    <n v="3788.4"/>
    <x v="3"/>
    <m/>
    <s v="Tekni Collectables Inc."/>
    <s v="Shipped"/>
    <s v="Newark"/>
    <x v="4"/>
    <x v="0"/>
    <x v="0"/>
  </r>
  <r>
    <x v="73"/>
    <n v="10248"/>
    <n v="5"/>
    <x v="70"/>
    <n v="30"/>
    <n v="100"/>
    <n v="3053.7"/>
    <x v="3"/>
    <m/>
    <s v="Land of Toys Inc."/>
    <s v="Cancelled"/>
    <s v="NYC"/>
    <x v="0"/>
    <x v="0"/>
    <x v="0"/>
  </r>
  <r>
    <x v="74"/>
    <n v="10261"/>
    <n v="3"/>
    <x v="70"/>
    <n v="22"/>
    <n v="91.17"/>
    <n v="2005.74"/>
    <x v="3"/>
    <m/>
    <s v="Quebec Home Shopping Network"/>
    <s v="Shipped"/>
    <s v="Montreal"/>
    <x v="13"/>
    <x v="10"/>
    <x v="0"/>
  </r>
  <r>
    <x v="75"/>
    <n v="10273"/>
    <n v="6"/>
    <x v="70"/>
    <n v="27"/>
    <n v="100"/>
    <n v="2796.12"/>
    <x v="3"/>
    <m/>
    <s v="Petit Auto"/>
    <s v="Shipped"/>
    <s v="Bruxelles"/>
    <x v="1"/>
    <x v="14"/>
    <x v="1"/>
  </r>
  <r>
    <x v="76"/>
    <n v="10283"/>
    <n v="8"/>
    <x v="70"/>
    <n v="34"/>
    <n v="92.94"/>
    <n v="3159.96"/>
    <x v="3"/>
    <m/>
    <s v="Royal Canadian Collectables, Ltd."/>
    <s v="Shipped"/>
    <s v="Tsawassen"/>
    <x v="10"/>
    <x v="10"/>
    <x v="0"/>
  </r>
  <r>
    <x v="77"/>
    <n v="10295"/>
    <n v="3"/>
    <x v="70"/>
    <n v="46"/>
    <n v="84.97"/>
    <n v="3908.62"/>
    <x v="3"/>
    <m/>
    <s v="Gifts4AllAges.com"/>
    <s v="Shipped"/>
    <s v="Boston"/>
    <x v="6"/>
    <x v="0"/>
    <x v="0"/>
  </r>
  <r>
    <x v="78"/>
    <n v="10306"/>
    <n v="2"/>
    <x v="70"/>
    <n v="31"/>
    <n v="84.08"/>
    <n v="2606.48"/>
    <x v="3"/>
    <m/>
    <s v="AV Stores, Co."/>
    <s v="Shipped"/>
    <s v="Manchester"/>
    <x v="1"/>
    <x v="6"/>
    <x v="1"/>
  </r>
  <r>
    <x v="237"/>
    <n v="10315"/>
    <n v="1"/>
    <x v="70"/>
    <n v="24"/>
    <n v="86.74"/>
    <n v="2081.7600000000002"/>
    <x v="3"/>
    <m/>
    <s v="La Rochelle Gifts"/>
    <s v="Shipped"/>
    <s v="Nantes"/>
    <x v="1"/>
    <x v="1"/>
    <x v="1"/>
  </r>
  <r>
    <x v="223"/>
    <n v="10326"/>
    <n v="3"/>
    <x v="70"/>
    <n v="41"/>
    <n v="85.85"/>
    <n v="3519.85"/>
    <x v="3"/>
    <m/>
    <s v="Volvo Model Replicas, Co"/>
    <s v="Shipped"/>
    <s v="Lule"/>
    <x v="1"/>
    <x v="8"/>
    <x v="1"/>
  </r>
  <r>
    <x v="58"/>
    <n v="10339"/>
    <n v="13"/>
    <x v="70"/>
    <n v="55"/>
    <n v="100"/>
    <n v="10758"/>
    <x v="3"/>
    <m/>
    <s v="Tokyo Collectables, Ltd"/>
    <s v="Shipped"/>
    <s v="Minato-ku"/>
    <x v="11"/>
    <x v="11"/>
    <x v="3"/>
  </r>
  <r>
    <x v="82"/>
    <n v="10350"/>
    <n v="9"/>
    <x v="70"/>
    <n v="30"/>
    <n v="100"/>
    <n v="3021"/>
    <x v="3"/>
    <m/>
    <s v="Euro Shopping Channel"/>
    <s v="Shipped"/>
    <s v="Madrid"/>
    <x v="1"/>
    <x v="7"/>
    <x v="1"/>
  </r>
  <r>
    <x v="84"/>
    <n v="10373"/>
    <n v="12"/>
    <x v="70"/>
    <n v="33"/>
    <n v="57.32"/>
    <n v="1891.56"/>
    <x v="3"/>
    <m/>
    <s v="Oulu Toy Supplies, Inc."/>
    <s v="Shipped"/>
    <s v="Oulu"/>
    <x v="1"/>
    <x v="4"/>
    <x v="1"/>
  </r>
  <r>
    <x v="85"/>
    <n v="10384"/>
    <n v="2"/>
    <x v="70"/>
    <n v="43"/>
    <n v="97.87"/>
    <n v="4208.41"/>
    <x v="3"/>
    <m/>
    <s v="Corporate Gift Ideas Co."/>
    <s v="Shipped"/>
    <s v="San Francisco"/>
    <x v="2"/>
    <x v="0"/>
    <x v="0"/>
  </r>
  <r>
    <x v="141"/>
    <n v="10396"/>
    <n v="7"/>
    <x v="70"/>
    <n v="27"/>
    <n v="83.2"/>
    <n v="2246.4"/>
    <x v="3"/>
    <m/>
    <s v="Mini Gifts Distributors Ltd."/>
    <s v="Shipped"/>
    <s v="San Rafael"/>
    <x v="2"/>
    <x v="0"/>
    <x v="0"/>
  </r>
  <r>
    <x v="88"/>
    <n v="10414"/>
    <n v="5"/>
    <x v="70"/>
    <n v="60"/>
    <n v="100"/>
    <n v="6107.4"/>
    <x v="3"/>
    <m/>
    <s v="Gifts4AllAges.com"/>
    <s v="On Hold"/>
    <s v="Boston"/>
    <x v="6"/>
    <x v="0"/>
    <x v="0"/>
  </r>
  <r>
    <x v="178"/>
    <n v="10110"/>
    <n v="12"/>
    <x v="71"/>
    <n v="27"/>
    <n v="73.62"/>
    <n v="1987.74"/>
    <x v="1"/>
    <m/>
    <s v="AV Stores, Co."/>
    <s v="Shipped"/>
    <s v="Manchester"/>
    <x v="1"/>
    <x v="6"/>
    <x v="1"/>
  </r>
  <r>
    <x v="166"/>
    <n v="10124"/>
    <n v="11"/>
    <x v="71"/>
    <n v="49"/>
    <n v="83.04"/>
    <n v="4068.96"/>
    <x v="1"/>
    <m/>
    <s v="Signal Gift Stores"/>
    <s v="Shipped"/>
    <s v="Las Vegas"/>
    <x v="16"/>
    <x v="0"/>
    <x v="0"/>
  </r>
  <r>
    <x v="153"/>
    <n v="10148"/>
    <n v="5"/>
    <x v="71"/>
    <n v="31"/>
    <n v="73.62"/>
    <n v="2282.2199999999998"/>
    <x v="1"/>
    <m/>
    <s v="Annas Decorations, Ltd"/>
    <s v="Shipped"/>
    <s v="North Sydney"/>
    <x v="8"/>
    <x v="3"/>
    <x v="2"/>
  </r>
  <r>
    <x v="154"/>
    <n v="10161"/>
    <n v="4"/>
    <x v="71"/>
    <n v="20"/>
    <n v="77.05"/>
    <n v="1541"/>
    <x v="1"/>
    <m/>
    <s v="Heintze Collectables"/>
    <s v="Shipped"/>
    <s v="Aaarhus"/>
    <x v="1"/>
    <x v="13"/>
    <x v="1"/>
  </r>
  <r>
    <x v="155"/>
    <n v="10172"/>
    <n v="2"/>
    <x v="71"/>
    <n v="24"/>
    <n v="81.33"/>
    <n v="1951.92"/>
    <x v="1"/>
    <m/>
    <s v="Gift Depot Inc."/>
    <s v="Shipped"/>
    <s v="Bridgewater"/>
    <x v="5"/>
    <x v="0"/>
    <x v="0"/>
  </r>
  <r>
    <x v="103"/>
    <n v="10182"/>
    <n v="15"/>
    <x v="71"/>
    <n v="33"/>
    <n v="94.17"/>
    <n v="3107.61"/>
    <x v="1"/>
    <m/>
    <s v="Mini Gifts Distributors Ltd."/>
    <s v="Shipped"/>
    <s v="San Rafael"/>
    <x v="2"/>
    <x v="0"/>
    <x v="0"/>
  </r>
  <r>
    <x v="104"/>
    <n v="10192"/>
    <n v="3"/>
    <x v="71"/>
    <n v="32"/>
    <n v="72.77"/>
    <n v="2328.64"/>
    <x v="1"/>
    <m/>
    <s v="Online Diecast Creations Co."/>
    <s v="Shipped"/>
    <s v="Nashua"/>
    <x v="12"/>
    <x v="0"/>
    <x v="0"/>
  </r>
  <r>
    <x v="105"/>
    <n v="10204"/>
    <n v="9"/>
    <x v="71"/>
    <n v="40"/>
    <n v="79.62"/>
    <n v="3184.8"/>
    <x v="1"/>
    <m/>
    <s v="Muscle Machine Inc"/>
    <s v="Shipped"/>
    <s v="NYC"/>
    <x v="0"/>
    <x v="0"/>
    <x v="0"/>
  </r>
  <r>
    <x v="138"/>
    <n v="10212"/>
    <n v="2"/>
    <x v="71"/>
    <n v="27"/>
    <n v="79.62"/>
    <n v="2149.7399999999998"/>
    <x v="1"/>
    <m/>
    <s v="Euro Shopping Channel"/>
    <s v="Shipped"/>
    <s v="Madrid"/>
    <x v="1"/>
    <x v="7"/>
    <x v="1"/>
  </r>
  <r>
    <x v="172"/>
    <n v="10227"/>
    <n v="15"/>
    <x v="71"/>
    <n v="40"/>
    <n v="79.62"/>
    <n v="3184.8"/>
    <x v="1"/>
    <m/>
    <s v="Saveley &amp; Henriot, Co."/>
    <s v="Shipped"/>
    <s v="Lyon"/>
    <x v="1"/>
    <x v="1"/>
    <x v="1"/>
  </r>
  <r>
    <x v="156"/>
    <n v="10241"/>
    <n v="7"/>
    <x v="71"/>
    <n v="26"/>
    <n v="81.33"/>
    <n v="2114.58"/>
    <x v="1"/>
    <m/>
    <s v="Mini Caravy"/>
    <s v="Shipped"/>
    <s v="Strasbourg"/>
    <x v="1"/>
    <x v="1"/>
    <x v="1"/>
  </r>
  <r>
    <x v="238"/>
    <n v="10267"/>
    <n v="4"/>
    <x v="71"/>
    <n v="44"/>
    <n v="96.74"/>
    <n v="4256.5600000000004"/>
    <x v="1"/>
    <m/>
    <s v="Muscle Machine Inc"/>
    <s v="Shipped"/>
    <s v="NYC"/>
    <x v="0"/>
    <x v="0"/>
    <x v="0"/>
  </r>
  <r>
    <x v="239"/>
    <n v="10279"/>
    <n v="4"/>
    <x v="71"/>
    <n v="33"/>
    <n v="71.06"/>
    <n v="2344.98"/>
    <x v="1"/>
    <m/>
    <s v="Euro Shopping Channel"/>
    <s v="Shipped"/>
    <s v="Madrid"/>
    <x v="1"/>
    <x v="7"/>
    <x v="1"/>
  </r>
  <r>
    <x v="182"/>
    <n v="10288"/>
    <n v="10"/>
    <x v="71"/>
    <n v="34"/>
    <n v="68.489999999999995"/>
    <n v="2328.66"/>
    <x v="1"/>
    <m/>
    <s v="Handji Gifts&amp; Co"/>
    <s v="Shipped"/>
    <s v="Singapore"/>
    <x v="1"/>
    <x v="9"/>
    <x v="2"/>
  </r>
  <r>
    <x v="66"/>
    <n v="10302"/>
    <n v="6"/>
    <x v="71"/>
    <n v="48"/>
    <n v="74.48"/>
    <n v="3575.04"/>
    <x v="1"/>
    <m/>
    <s v="UK Collectables, Ltd."/>
    <s v="Shipped"/>
    <s v="Liverpool"/>
    <x v="1"/>
    <x v="6"/>
    <x v="1"/>
  </r>
  <r>
    <x v="113"/>
    <n v="10311"/>
    <n v="5"/>
    <x v="71"/>
    <n v="25"/>
    <n v="83.04"/>
    <n v="2076"/>
    <x v="1"/>
    <m/>
    <s v="Euro Shopping Channel"/>
    <s v="Shipped"/>
    <s v="Madrid"/>
    <x v="1"/>
    <x v="7"/>
    <x v="1"/>
  </r>
  <r>
    <x v="45"/>
    <n v="10321"/>
    <n v="2"/>
    <x v="71"/>
    <n v="39"/>
    <n v="84.75"/>
    <n v="3305.25"/>
    <x v="1"/>
    <m/>
    <s v="FunGiftIdeas.com"/>
    <s v="Shipped"/>
    <s v="New Bedford"/>
    <x v="6"/>
    <x v="0"/>
    <x v="0"/>
  </r>
  <r>
    <x v="159"/>
    <n v="10332"/>
    <n v="12"/>
    <x v="71"/>
    <n v="45"/>
    <n v="34.19"/>
    <n v="1538.55"/>
    <x v="1"/>
    <m/>
    <s v="AV Stores, Co."/>
    <s v="Shipped"/>
    <s v="Manchester"/>
    <x v="1"/>
    <x v="6"/>
    <x v="1"/>
  </r>
  <r>
    <x v="47"/>
    <n v="10346"/>
    <n v="2"/>
    <x v="71"/>
    <n v="24"/>
    <n v="100"/>
    <n v="3325.92"/>
    <x v="1"/>
    <m/>
    <s v="Signal Gift Stores"/>
    <s v="Shipped"/>
    <s v="Las Vegas"/>
    <x v="16"/>
    <x v="0"/>
    <x v="0"/>
  </r>
  <r>
    <x v="241"/>
    <n v="10368"/>
    <n v="1"/>
    <x v="71"/>
    <n v="46"/>
    <n v="79.62"/>
    <n v="3662.52"/>
    <x v="1"/>
    <m/>
    <s v="Mini Gifts Distributors Ltd."/>
    <s v="Shipped"/>
    <s v="San Rafael"/>
    <x v="2"/>
    <x v="0"/>
    <x v="0"/>
  </r>
  <r>
    <x v="176"/>
    <n v="10380"/>
    <n v="9"/>
    <x v="71"/>
    <n v="44"/>
    <n v="79.06"/>
    <n v="3478.64"/>
    <x v="1"/>
    <m/>
    <s v="Euro Shopping Channel"/>
    <s v="Shipped"/>
    <s v="Madrid"/>
    <x v="1"/>
    <x v="7"/>
    <x v="1"/>
  </r>
  <r>
    <x v="185"/>
    <n v="10407"/>
    <n v="7"/>
    <x v="71"/>
    <n v="13"/>
    <n v="81.33"/>
    <n v="1057.29"/>
    <x v="1"/>
    <m/>
    <s v="The Sharp Gifts Warehouse"/>
    <s v="On Hold"/>
    <s v="San Jose"/>
    <x v="2"/>
    <x v="0"/>
    <x v="0"/>
  </r>
  <r>
    <x v="202"/>
    <n v="10420"/>
    <n v="10"/>
    <x v="71"/>
    <n v="35"/>
    <n v="96.74"/>
    <n v="3385.9"/>
    <x v="1"/>
    <m/>
    <s v="Souveniers And Things Co."/>
    <s v="In Process"/>
    <s v="Chatswood"/>
    <x v="8"/>
    <x v="3"/>
    <x v="2"/>
  </r>
  <r>
    <x v="98"/>
    <n v="10108"/>
    <n v="5"/>
    <x v="72"/>
    <n v="30"/>
    <n v="63.07"/>
    <n v="1892.1"/>
    <x v="1"/>
    <m/>
    <s v="Cruz &amp; Sons Co."/>
    <s v="Shipped"/>
    <s v="Makati City"/>
    <x v="1"/>
    <x v="15"/>
    <x v="3"/>
  </r>
  <r>
    <x v="99"/>
    <n v="10122"/>
    <n v="9"/>
    <x v="72"/>
    <n v="34"/>
    <n v="50.21"/>
    <n v="1707.14"/>
    <x v="1"/>
    <m/>
    <s v="Marseille Mini Autos"/>
    <s v="Shipped"/>
    <s v="Marseille"/>
    <x v="1"/>
    <x v="1"/>
    <x v="1"/>
  </r>
  <r>
    <x v="100"/>
    <n v="10135"/>
    <n v="6"/>
    <x v="72"/>
    <n v="27"/>
    <n v="66.13"/>
    <n v="1785.51"/>
    <x v="1"/>
    <m/>
    <s v="Mini Gifts Distributors Ltd."/>
    <s v="Shipped"/>
    <s v="San Rafael"/>
    <x v="2"/>
    <x v="0"/>
    <x v="0"/>
  </r>
  <r>
    <x v="101"/>
    <n v="10147"/>
    <n v="6"/>
    <x v="72"/>
    <n v="30"/>
    <n v="68.58"/>
    <n v="2057.4"/>
    <x v="1"/>
    <m/>
    <s v="Collectables For Less Inc."/>
    <s v="Shipped"/>
    <s v="Brickhaven"/>
    <x v="6"/>
    <x v="0"/>
    <x v="0"/>
  </r>
  <r>
    <x v="4"/>
    <n v="10159"/>
    <n v="1"/>
    <x v="72"/>
    <n v="50"/>
    <n v="69.8"/>
    <n v="3490"/>
    <x v="1"/>
    <m/>
    <s v="Corporate Gift Ideas Co."/>
    <s v="Shipped"/>
    <s v="San Francisco"/>
    <x v="2"/>
    <x v="0"/>
    <x v="0"/>
  </r>
  <r>
    <x v="102"/>
    <n v="10169"/>
    <n v="1"/>
    <x v="72"/>
    <n v="34"/>
    <n v="50.21"/>
    <n v="1707.14"/>
    <x v="1"/>
    <m/>
    <s v="Annas Decorations, Ltd"/>
    <s v="Shipped"/>
    <s v="North Sydney"/>
    <x v="8"/>
    <x v="3"/>
    <x v="2"/>
  </r>
  <r>
    <x v="103"/>
    <n v="10181"/>
    <n v="13"/>
    <x v="72"/>
    <n v="23"/>
    <n v="65.52"/>
    <n v="1506.96"/>
    <x v="1"/>
    <m/>
    <s v="Herkku Gifts"/>
    <s v="Shipped"/>
    <s v="Bergen"/>
    <x v="1"/>
    <x v="2"/>
    <x v="1"/>
  </r>
  <r>
    <x v="104"/>
    <n v="10191"/>
    <n v="2"/>
    <x v="72"/>
    <n v="48"/>
    <n v="60.01"/>
    <n v="2880.48"/>
    <x v="1"/>
    <m/>
    <s v="Toms Spezialitten, Ltd"/>
    <s v="Shipped"/>
    <s v="Koln"/>
    <x v="1"/>
    <x v="16"/>
    <x v="1"/>
  </r>
  <r>
    <x v="105"/>
    <n v="10203"/>
    <n v="7"/>
    <x v="72"/>
    <n v="34"/>
    <n v="64.900000000000006"/>
    <n v="2206.6"/>
    <x v="1"/>
    <m/>
    <s v="Euro Shopping Channel"/>
    <s v="Shipped"/>
    <s v="Madrid"/>
    <x v="1"/>
    <x v="7"/>
    <x v="1"/>
  </r>
  <r>
    <x v="9"/>
    <n v="10211"/>
    <n v="1"/>
    <x v="72"/>
    <n v="48"/>
    <n v="48.98"/>
    <n v="2351.04"/>
    <x v="1"/>
    <m/>
    <s v="Auto Canal Petit"/>
    <s v="Shipped"/>
    <s v="Paris"/>
    <x v="1"/>
    <x v="1"/>
    <x v="1"/>
  </r>
  <r>
    <x v="106"/>
    <n v="10225"/>
    <n v="8"/>
    <x v="72"/>
    <n v="24"/>
    <n v="50.21"/>
    <n v="1205.04"/>
    <x v="1"/>
    <m/>
    <s v="Vida Sport, Ltd"/>
    <s v="Shipped"/>
    <s v="Gensve"/>
    <x v="1"/>
    <x v="17"/>
    <x v="1"/>
  </r>
  <r>
    <x v="107"/>
    <n v="10238"/>
    <n v="2"/>
    <x v="72"/>
    <n v="47"/>
    <n v="62.45"/>
    <n v="2935.15"/>
    <x v="1"/>
    <m/>
    <s v="Danish Wholesale Imports"/>
    <s v="Shipped"/>
    <s v="Kobenhavn"/>
    <x v="1"/>
    <x v="13"/>
    <x v="1"/>
  </r>
  <r>
    <x v="108"/>
    <n v="10253"/>
    <n v="12"/>
    <x v="72"/>
    <n v="24"/>
    <n v="52.66"/>
    <n v="1263.8399999999999"/>
    <x v="1"/>
    <m/>
    <s v="UK Collectables, Ltd."/>
    <s v="Cancelled"/>
    <s v="Liverpool"/>
    <x v="1"/>
    <x v="6"/>
    <x v="1"/>
  </r>
  <r>
    <x v="109"/>
    <n v="10266"/>
    <n v="13"/>
    <x v="72"/>
    <n v="47"/>
    <n v="62.45"/>
    <n v="2935.15"/>
    <x v="1"/>
    <m/>
    <s v="Lordine Souveniers"/>
    <s v="Shipped"/>
    <s v="Reggio Emilia"/>
    <x v="1"/>
    <x v="12"/>
    <x v="1"/>
  </r>
  <r>
    <x v="110"/>
    <n v="10276"/>
    <n v="2"/>
    <x v="72"/>
    <n v="20"/>
    <n v="61.23"/>
    <n v="1224.5999999999999"/>
    <x v="1"/>
    <m/>
    <s v="Online Mini Collectables"/>
    <s v="Shipped"/>
    <s v="Brickhaven"/>
    <x v="6"/>
    <x v="0"/>
    <x v="0"/>
  </r>
  <r>
    <x v="111"/>
    <n v="10287"/>
    <n v="11"/>
    <x v="72"/>
    <n v="20"/>
    <n v="67.97"/>
    <n v="1359.4"/>
    <x v="1"/>
    <m/>
    <s v="Vida Sport, Ltd"/>
    <s v="Shipped"/>
    <s v="Gensve"/>
    <x v="1"/>
    <x v="17"/>
    <x v="1"/>
  </r>
  <r>
    <x v="112"/>
    <n v="10300"/>
    <n v="4"/>
    <x v="72"/>
    <n v="31"/>
    <n v="58.78"/>
    <n v="1822.18"/>
    <x v="1"/>
    <m/>
    <s v="Blauer See Auto, Co."/>
    <s v="Shipped"/>
    <s v="Frankfurt"/>
    <x v="1"/>
    <x v="16"/>
    <x v="1"/>
  </r>
  <r>
    <x v="113"/>
    <n v="10310"/>
    <n v="9"/>
    <x v="72"/>
    <n v="38"/>
    <n v="56.94"/>
    <n v="2163.7199999999998"/>
    <x v="1"/>
    <m/>
    <s v="Toms Spezialitten, Ltd"/>
    <s v="Shipped"/>
    <s v="Koln"/>
    <x v="1"/>
    <x v="16"/>
    <x v="1"/>
  </r>
  <r>
    <x v="114"/>
    <n v="10320"/>
    <n v="2"/>
    <x v="72"/>
    <n v="26"/>
    <n v="61.23"/>
    <n v="1591.98"/>
    <x v="1"/>
    <m/>
    <s v="Volvo Model Replicas, Co"/>
    <s v="Shipped"/>
    <s v="Lule"/>
    <x v="1"/>
    <x v="8"/>
    <x v="1"/>
  </r>
  <r>
    <x v="159"/>
    <n v="10331"/>
    <n v="9"/>
    <x v="72"/>
    <n v="25"/>
    <n v="100"/>
    <n v="3078.5"/>
    <x v="1"/>
    <m/>
    <s v="Motor Mint Distributors Inc."/>
    <s v="Shipped"/>
    <s v="Philadelphia"/>
    <x v="7"/>
    <x v="0"/>
    <x v="0"/>
  </r>
  <r>
    <x v="20"/>
    <n v="10342"/>
    <n v="10"/>
    <x v="72"/>
    <n v="48"/>
    <n v="62.45"/>
    <n v="2997.6"/>
    <x v="1"/>
    <m/>
    <s v="Australian Collectors, Co."/>
    <s v="Shipped"/>
    <s v="Melbourne"/>
    <x v="3"/>
    <x v="3"/>
    <x v="2"/>
  </r>
  <r>
    <x v="228"/>
    <n v="10355"/>
    <n v="6"/>
    <x v="72"/>
    <n v="44"/>
    <n v="62.45"/>
    <n v="2747.8"/>
    <x v="1"/>
    <m/>
    <s v="Euro Shopping Channel"/>
    <s v="Shipped"/>
    <s v="Madrid"/>
    <x v="1"/>
    <x v="7"/>
    <x v="1"/>
  </r>
  <r>
    <x v="115"/>
    <n v="10363"/>
    <n v="15"/>
    <x v="72"/>
    <n v="21"/>
    <n v="100"/>
    <n v="2447.7600000000002"/>
    <x v="1"/>
    <m/>
    <s v="Suominen Souveniers"/>
    <s v="Shipped"/>
    <s v="Espoo"/>
    <x v="1"/>
    <x v="4"/>
    <x v="1"/>
  </r>
  <r>
    <x v="184"/>
    <n v="10378"/>
    <n v="6"/>
    <x v="72"/>
    <n v="46"/>
    <n v="41.54"/>
    <n v="1910.84"/>
    <x v="1"/>
    <m/>
    <s v="Euro Shopping Channel"/>
    <s v="Shipped"/>
    <s v="Madrid"/>
    <x v="1"/>
    <x v="7"/>
    <x v="1"/>
  </r>
  <r>
    <x v="162"/>
    <n v="10390"/>
    <n v="6"/>
    <x v="72"/>
    <n v="46"/>
    <n v="52.84"/>
    <n v="2430.64"/>
    <x v="1"/>
    <m/>
    <s v="Mini Gifts Distributors Ltd."/>
    <s v="Shipped"/>
    <s v="San Rafael"/>
    <x v="2"/>
    <x v="0"/>
    <x v="0"/>
  </r>
  <r>
    <x v="116"/>
    <n v="10419"/>
    <n v="12"/>
    <x v="72"/>
    <n v="55"/>
    <n v="52.66"/>
    <n v="2896.3"/>
    <x v="1"/>
    <m/>
    <s v="Salzburg Collectables"/>
    <s v="Shipped"/>
    <s v="Salzburg"/>
    <x v="1"/>
    <x v="5"/>
    <x v="1"/>
  </r>
  <r>
    <x v="186"/>
    <n v="10106"/>
    <n v="14"/>
    <x v="73"/>
    <n v="31"/>
    <n v="52.6"/>
    <n v="1630.6"/>
    <x v="3"/>
    <m/>
    <s v="Rovelli Gifts"/>
    <s v="Shipped"/>
    <s v="Bergamo"/>
    <x v="1"/>
    <x v="12"/>
    <x v="1"/>
  </r>
  <r>
    <x v="63"/>
    <n v="10119"/>
    <n v="5"/>
    <x v="73"/>
    <n v="20"/>
    <n v="72.98"/>
    <n v="1459.6"/>
    <x v="3"/>
    <m/>
    <s v="Salzburg Collectables"/>
    <s v="Shipped"/>
    <s v="Salzburg"/>
    <x v="1"/>
    <x v="5"/>
    <x v="1"/>
  </r>
  <r>
    <x v="187"/>
    <n v="10131"/>
    <n v="6"/>
    <x v="73"/>
    <n v="29"/>
    <n v="59.18"/>
    <n v="1716.22"/>
    <x v="3"/>
    <m/>
    <s v="Gift Ideas Corp."/>
    <s v="Shipped"/>
    <s v="Glendale"/>
    <x v="5"/>
    <x v="0"/>
    <x v="0"/>
  </r>
  <r>
    <x v="65"/>
    <n v="10143"/>
    <n v="9"/>
    <x v="73"/>
    <n v="33"/>
    <n v="77.59"/>
    <n v="2560.4699999999998"/>
    <x v="3"/>
    <m/>
    <s v="Mini Creations Ltd."/>
    <s v="Shipped"/>
    <s v="New Bedford"/>
    <x v="6"/>
    <x v="0"/>
    <x v="0"/>
  </r>
  <r>
    <x v="66"/>
    <n v="10155"/>
    <n v="7"/>
    <x v="73"/>
    <n v="34"/>
    <n v="55.89"/>
    <n v="1900.26"/>
    <x v="3"/>
    <m/>
    <s v="Toys of Finland, Co."/>
    <s v="Shipped"/>
    <s v="Helsinki"/>
    <x v="1"/>
    <x v="4"/>
    <x v="1"/>
  </r>
  <r>
    <x v="67"/>
    <n v="10167"/>
    <n v="3"/>
    <x v="73"/>
    <n v="32"/>
    <n v="63.12"/>
    <n v="2019.84"/>
    <x v="3"/>
    <m/>
    <s v="Scandinavian Gift Ideas"/>
    <s v="Cancelled"/>
    <s v="Boras"/>
    <x v="1"/>
    <x v="8"/>
    <x v="1"/>
  </r>
  <r>
    <x v="68"/>
    <n v="10178"/>
    <n v="6"/>
    <x v="73"/>
    <n v="27"/>
    <n v="73.64"/>
    <n v="1988.28"/>
    <x v="3"/>
    <m/>
    <s v="Alpha Cognac"/>
    <s v="Shipped"/>
    <s v="Toulouse"/>
    <x v="1"/>
    <x v="1"/>
    <x v="1"/>
  </r>
  <r>
    <x v="69"/>
    <n v="10186"/>
    <n v="3"/>
    <x v="73"/>
    <n v="21"/>
    <n v="69.040000000000006"/>
    <n v="1449.84"/>
    <x v="3"/>
    <m/>
    <s v="Double Decker Gift Stores, Ltd"/>
    <s v="Shipped"/>
    <s v="London"/>
    <x v="1"/>
    <x v="6"/>
    <x v="1"/>
  </r>
  <r>
    <x v="188"/>
    <n v="10198"/>
    <n v="6"/>
    <x v="73"/>
    <n v="27"/>
    <n v="71.67"/>
    <n v="1935.09"/>
    <x v="3"/>
    <m/>
    <s v="Cruz &amp; Sons Co."/>
    <s v="Shipped"/>
    <s v="Makati City"/>
    <x v="1"/>
    <x v="15"/>
    <x v="3"/>
  </r>
  <r>
    <x v="71"/>
    <n v="10209"/>
    <n v="2"/>
    <x v="73"/>
    <n v="36"/>
    <n v="77.59"/>
    <n v="2793.24"/>
    <x v="3"/>
    <m/>
    <s v="Men R US Retailers, Ltd."/>
    <s v="Shipped"/>
    <s v="Los Angeles"/>
    <x v="2"/>
    <x v="0"/>
    <x v="0"/>
  </r>
  <r>
    <x v="72"/>
    <n v="10222"/>
    <n v="6"/>
    <x v="73"/>
    <n v="43"/>
    <n v="70.349999999999994"/>
    <n v="3025.05"/>
    <x v="3"/>
    <m/>
    <s v="Collectable Mini Designs Co."/>
    <s v="Shipped"/>
    <s v="San Diego"/>
    <x v="2"/>
    <x v="0"/>
    <x v="0"/>
  </r>
  <r>
    <x v="232"/>
    <n v="10249"/>
    <n v="2"/>
    <x v="73"/>
    <n v="25"/>
    <n v="69.7"/>
    <n v="1742.5"/>
    <x v="3"/>
    <m/>
    <s v="Cambridge Collectables Co."/>
    <s v="Shipped"/>
    <s v="Cambridge"/>
    <x v="6"/>
    <x v="0"/>
    <x v="0"/>
  </r>
  <r>
    <x v="190"/>
    <n v="10262"/>
    <n v="11"/>
    <x v="73"/>
    <n v="46"/>
    <n v="70.349999999999994"/>
    <n v="3236.1"/>
    <x v="3"/>
    <m/>
    <s v="Euro Shopping Channel"/>
    <s v="Cancelled"/>
    <s v="Madrid"/>
    <x v="1"/>
    <x v="7"/>
    <x v="1"/>
  </r>
  <r>
    <x v="75"/>
    <n v="10274"/>
    <n v="3"/>
    <x v="73"/>
    <n v="24"/>
    <n v="72.33"/>
    <n v="1735.92"/>
    <x v="3"/>
    <m/>
    <s v="Collectables For Less Inc."/>
    <s v="Shipped"/>
    <s v="Brickhaven"/>
    <x v="6"/>
    <x v="0"/>
    <x v="0"/>
  </r>
  <r>
    <x v="191"/>
    <n v="10284"/>
    <n v="13"/>
    <x v="73"/>
    <n v="39"/>
    <n v="71.67"/>
    <n v="2795.13"/>
    <x v="3"/>
    <m/>
    <s v="Norway Gifts By Mail, Co."/>
    <s v="Shipped"/>
    <s v="Oslo"/>
    <x v="1"/>
    <x v="2"/>
    <x v="1"/>
  </r>
  <r>
    <x v="192"/>
    <n v="10296"/>
    <n v="9"/>
    <x v="73"/>
    <n v="31"/>
    <n v="53.92"/>
    <n v="1671.52"/>
    <x v="3"/>
    <m/>
    <s v="Bavarian Collectables Imports, Co."/>
    <s v="Shipped"/>
    <s v="Munich"/>
    <x v="1"/>
    <x v="16"/>
    <x v="1"/>
  </r>
  <r>
    <x v="78"/>
    <n v="10307"/>
    <n v="3"/>
    <x v="73"/>
    <n v="22"/>
    <n v="71.67"/>
    <n v="1576.74"/>
    <x v="3"/>
    <m/>
    <s v="Classic Gift Ideas, Inc"/>
    <s v="Shipped"/>
    <s v="Philadelphia"/>
    <x v="7"/>
    <x v="0"/>
    <x v="0"/>
  </r>
  <r>
    <x v="79"/>
    <n v="10316"/>
    <n v="11"/>
    <x v="73"/>
    <n v="47"/>
    <n v="76.930000000000007"/>
    <n v="3615.71"/>
    <x v="3"/>
    <m/>
    <s v="giftsbymail.co.uk"/>
    <s v="Shipped"/>
    <s v="Cowes"/>
    <x v="15"/>
    <x v="6"/>
    <x v="1"/>
  </r>
  <r>
    <x v="233"/>
    <n v="10328"/>
    <n v="2"/>
    <x v="73"/>
    <n v="20"/>
    <n v="72.98"/>
    <n v="1459.6"/>
    <x v="3"/>
    <m/>
    <s v="Rovelli Gifts"/>
    <s v="Shipped"/>
    <s v="Bergamo"/>
    <x v="1"/>
    <x v="12"/>
    <x v="1"/>
  </r>
  <r>
    <x v="58"/>
    <n v="10339"/>
    <n v="14"/>
    <x v="73"/>
    <n v="29"/>
    <n v="99.69"/>
    <n v="2891.01"/>
    <x v="3"/>
    <m/>
    <s v="Tokyo Collectables, Ltd"/>
    <s v="Shipped"/>
    <s v="Minato-ku"/>
    <x v="11"/>
    <x v="11"/>
    <x v="3"/>
  </r>
  <r>
    <x v="195"/>
    <n v="10351"/>
    <n v="4"/>
    <x v="73"/>
    <n v="38"/>
    <n v="68.38"/>
    <n v="2598.44"/>
    <x v="3"/>
    <m/>
    <s v="Stylish Desk Decors, Co."/>
    <s v="Shipped"/>
    <s v="London"/>
    <x v="1"/>
    <x v="6"/>
    <x v="1"/>
  </r>
  <r>
    <x v="21"/>
    <n v="10361"/>
    <n v="6"/>
    <x v="73"/>
    <n v="34"/>
    <n v="100"/>
    <n v="3871.92"/>
    <x v="3"/>
    <m/>
    <s v="Souveniers And Things Co."/>
    <s v="Shipped"/>
    <s v="Chatswood"/>
    <x v="8"/>
    <x v="3"/>
    <x v="2"/>
  </r>
  <r>
    <x v="84"/>
    <n v="10373"/>
    <n v="11"/>
    <x v="73"/>
    <n v="46"/>
    <n v="66"/>
    <n v="3036"/>
    <x v="3"/>
    <m/>
    <s v="Oulu Toy Supplies, Inc."/>
    <s v="Shipped"/>
    <s v="Oulu"/>
    <x v="1"/>
    <x v="4"/>
    <x v="1"/>
  </r>
  <r>
    <x v="196"/>
    <n v="10386"/>
    <n v="9"/>
    <x v="73"/>
    <n v="35"/>
    <n v="63.76"/>
    <n v="2231.6"/>
    <x v="3"/>
    <m/>
    <s v="Euro Shopping Channel"/>
    <s v="Resolved"/>
    <s v="Madrid"/>
    <x v="1"/>
    <x v="7"/>
    <x v="1"/>
  </r>
  <r>
    <x v="197"/>
    <n v="10398"/>
    <n v="13"/>
    <x v="73"/>
    <n v="34"/>
    <n v="71.67"/>
    <n v="2436.7800000000002"/>
    <x v="3"/>
    <m/>
    <s v="Reims Collectables"/>
    <s v="Shipped"/>
    <s v="Reims"/>
    <x v="1"/>
    <x v="1"/>
    <x v="1"/>
  </r>
  <r>
    <x v="87"/>
    <n v="10400"/>
    <n v="3"/>
    <x v="73"/>
    <n v="38"/>
    <n v="57.2"/>
    <n v="2173.6"/>
    <x v="3"/>
    <m/>
    <s v="The Sharp Gifts Warehouse"/>
    <s v="Shipped"/>
    <s v="San Jose"/>
    <x v="2"/>
    <x v="0"/>
    <x v="0"/>
  </r>
  <r>
    <x v="234"/>
    <n v="10415"/>
    <n v="2"/>
    <x v="73"/>
    <n v="18"/>
    <n v="69.7"/>
    <n v="1254.5999999999999"/>
    <x v="3"/>
    <m/>
    <s v="Australian Collectables, Ltd"/>
    <s v="Disputed"/>
    <s v="Glen Waverly"/>
    <x v="3"/>
    <x v="3"/>
    <x v="2"/>
  </r>
  <r>
    <x v="178"/>
    <n v="10110"/>
    <n v="14"/>
    <x v="74"/>
    <n v="37"/>
    <n v="100"/>
    <n v="3724.42"/>
    <x v="1"/>
    <m/>
    <s v="AV Stores, Co."/>
    <s v="Shipped"/>
    <s v="Manchester"/>
    <x v="1"/>
    <x v="6"/>
    <x v="1"/>
  </r>
  <r>
    <x v="166"/>
    <n v="10124"/>
    <n v="13"/>
    <x v="74"/>
    <n v="43"/>
    <n v="100"/>
    <n v="5203"/>
    <x v="1"/>
    <m/>
    <s v="Signal Gift Stores"/>
    <s v="Shipped"/>
    <s v="Las Vegas"/>
    <x v="16"/>
    <x v="0"/>
    <x v="0"/>
  </r>
  <r>
    <x v="153"/>
    <n v="10148"/>
    <n v="7"/>
    <x v="74"/>
    <n v="27"/>
    <n v="100"/>
    <n v="3469.5"/>
    <x v="1"/>
    <m/>
    <s v="Annas Decorations, Ltd"/>
    <s v="Shipped"/>
    <s v="North Sydney"/>
    <x v="8"/>
    <x v="3"/>
    <x v="2"/>
  </r>
  <r>
    <x v="154"/>
    <n v="10161"/>
    <n v="6"/>
    <x v="74"/>
    <n v="30"/>
    <n v="100"/>
    <n v="3148.2"/>
    <x v="1"/>
    <m/>
    <s v="Heintze Collectables"/>
    <s v="Shipped"/>
    <s v="Aaarhus"/>
    <x v="1"/>
    <x v="13"/>
    <x v="1"/>
  </r>
  <r>
    <x v="155"/>
    <n v="10172"/>
    <n v="4"/>
    <x v="74"/>
    <n v="22"/>
    <n v="98.51"/>
    <n v="2167.2199999999998"/>
    <x v="1"/>
    <m/>
    <s v="Gift Depot Inc."/>
    <s v="Shipped"/>
    <s v="Bridgewater"/>
    <x v="5"/>
    <x v="0"/>
    <x v="0"/>
  </r>
  <r>
    <x v="103"/>
    <n v="10182"/>
    <n v="17"/>
    <x v="74"/>
    <n v="49"/>
    <n v="100"/>
    <n v="6244.07"/>
    <x v="1"/>
    <m/>
    <s v="Mini Gifts Distributors Ltd."/>
    <s v="Shipped"/>
    <s v="San Rafael"/>
    <x v="2"/>
    <x v="0"/>
    <x v="0"/>
  </r>
  <r>
    <x v="104"/>
    <n v="10192"/>
    <n v="5"/>
    <x v="74"/>
    <n v="46"/>
    <n v="100"/>
    <n v="5566"/>
    <x v="1"/>
    <m/>
    <s v="Online Diecast Creations Co."/>
    <s v="Shipped"/>
    <s v="Nashua"/>
    <x v="12"/>
    <x v="0"/>
    <x v="0"/>
  </r>
  <r>
    <x v="105"/>
    <n v="10204"/>
    <n v="11"/>
    <x v="74"/>
    <n v="48"/>
    <n v="91.02"/>
    <n v="4368.96"/>
    <x v="1"/>
    <m/>
    <s v="Muscle Machine Inc"/>
    <s v="Shipped"/>
    <s v="NYC"/>
    <x v="0"/>
    <x v="0"/>
    <x v="0"/>
  </r>
  <r>
    <x v="138"/>
    <n v="10212"/>
    <n v="4"/>
    <x v="74"/>
    <n v="46"/>
    <n v="87.81"/>
    <n v="4039.26"/>
    <x v="1"/>
    <m/>
    <s v="Euro Shopping Channel"/>
    <s v="Shipped"/>
    <s v="Madrid"/>
    <x v="1"/>
    <x v="7"/>
    <x v="1"/>
  </r>
  <r>
    <x v="181"/>
    <n v="10226"/>
    <n v="2"/>
    <x v="74"/>
    <n v="48"/>
    <n v="92.09"/>
    <n v="4420.32"/>
    <x v="1"/>
    <m/>
    <s v="Collectable Mini Designs Co."/>
    <s v="Shipped"/>
    <s v="San Diego"/>
    <x v="2"/>
    <x v="0"/>
    <x v="0"/>
  </r>
  <r>
    <x v="156"/>
    <n v="10241"/>
    <n v="9"/>
    <x v="74"/>
    <n v="27"/>
    <n v="86.73"/>
    <n v="2341.71"/>
    <x v="1"/>
    <m/>
    <s v="Mini Caravy"/>
    <s v="Shipped"/>
    <s v="Strasbourg"/>
    <x v="1"/>
    <x v="1"/>
    <x v="1"/>
  </r>
  <r>
    <x v="238"/>
    <n v="10267"/>
    <n v="6"/>
    <x v="74"/>
    <n v="43"/>
    <n v="100"/>
    <n v="5110.9799999999996"/>
    <x v="1"/>
    <m/>
    <s v="Muscle Machine Inc"/>
    <s v="Shipped"/>
    <s v="NYC"/>
    <x v="0"/>
    <x v="0"/>
    <x v="0"/>
  </r>
  <r>
    <x v="239"/>
    <n v="10279"/>
    <n v="6"/>
    <x v="74"/>
    <n v="48"/>
    <n v="100"/>
    <n v="6168"/>
    <x v="1"/>
    <m/>
    <s v="Euro Shopping Channel"/>
    <s v="Shipped"/>
    <s v="Madrid"/>
    <x v="1"/>
    <x v="7"/>
    <x v="1"/>
  </r>
  <r>
    <x v="182"/>
    <n v="10288"/>
    <n v="12"/>
    <x v="74"/>
    <n v="41"/>
    <n v="100"/>
    <n v="4873.26"/>
    <x v="1"/>
    <m/>
    <s v="Handji Gifts&amp; Co"/>
    <s v="Shipped"/>
    <s v="Singapore"/>
    <x v="1"/>
    <x v="9"/>
    <x v="2"/>
  </r>
  <r>
    <x v="158"/>
    <n v="10301"/>
    <n v="2"/>
    <x v="74"/>
    <n v="22"/>
    <n v="96.37"/>
    <n v="2120.14"/>
    <x v="1"/>
    <m/>
    <s v="Norway Gifts By Mail, Co."/>
    <s v="Shipped"/>
    <s v="Oslo"/>
    <x v="1"/>
    <x v="2"/>
    <x v="1"/>
  </r>
  <r>
    <x v="113"/>
    <n v="10311"/>
    <n v="7"/>
    <x v="74"/>
    <n v="46"/>
    <n v="92.09"/>
    <n v="4236.1400000000003"/>
    <x v="1"/>
    <m/>
    <s v="Euro Shopping Channel"/>
    <s v="Shipped"/>
    <s v="Madrid"/>
    <x v="1"/>
    <x v="7"/>
    <x v="1"/>
  </r>
  <r>
    <x v="45"/>
    <n v="10321"/>
    <n v="4"/>
    <x v="74"/>
    <n v="21"/>
    <n v="89.95"/>
    <n v="1888.95"/>
    <x v="1"/>
    <m/>
    <s v="FunGiftIdeas.com"/>
    <s v="Shipped"/>
    <s v="New Bedford"/>
    <x v="6"/>
    <x v="0"/>
    <x v="0"/>
  </r>
  <r>
    <x v="159"/>
    <n v="10332"/>
    <n v="13"/>
    <x v="74"/>
    <n v="31"/>
    <n v="37.18"/>
    <n v="1152.58"/>
    <x v="1"/>
    <m/>
    <s v="AV Stores, Co."/>
    <s v="Shipped"/>
    <s v="Manchester"/>
    <x v="1"/>
    <x v="6"/>
    <x v="1"/>
  </r>
  <r>
    <x v="47"/>
    <n v="10346"/>
    <n v="6"/>
    <x v="74"/>
    <n v="26"/>
    <n v="95.88"/>
    <n v="2492.88"/>
    <x v="1"/>
    <m/>
    <s v="Signal Gift Stores"/>
    <s v="Shipped"/>
    <s v="Las Vegas"/>
    <x v="16"/>
    <x v="0"/>
    <x v="0"/>
  </r>
  <r>
    <x v="241"/>
    <n v="10368"/>
    <n v="4"/>
    <x v="74"/>
    <n v="20"/>
    <n v="99.58"/>
    <n v="1991.6"/>
    <x v="1"/>
    <m/>
    <s v="Mini Gifts Distributors Ltd."/>
    <s v="Shipped"/>
    <s v="San Rafael"/>
    <x v="2"/>
    <x v="0"/>
    <x v="0"/>
  </r>
  <r>
    <x v="176"/>
    <n v="10380"/>
    <n v="11"/>
    <x v="74"/>
    <n v="34"/>
    <n v="100"/>
    <n v="3953.18"/>
    <x v="1"/>
    <m/>
    <s v="Euro Shopping Channel"/>
    <s v="Shipped"/>
    <s v="Madrid"/>
    <x v="1"/>
    <x v="7"/>
    <x v="1"/>
  </r>
  <r>
    <x v="185"/>
    <n v="10407"/>
    <n v="9"/>
    <x v="74"/>
    <n v="43"/>
    <n v="86.73"/>
    <n v="3729.39"/>
    <x v="1"/>
    <m/>
    <s v="The Sharp Gifts Warehouse"/>
    <s v="On Hold"/>
    <s v="San Jose"/>
    <x v="2"/>
    <x v="0"/>
    <x v="0"/>
  </r>
  <r>
    <x v="202"/>
    <n v="10420"/>
    <n v="12"/>
    <x v="74"/>
    <n v="26"/>
    <n v="100"/>
    <n v="2617.16"/>
    <x v="1"/>
    <m/>
    <s v="Souveniers And Things Co."/>
    <s v="In Process"/>
    <s v="Chatswood"/>
    <x v="8"/>
    <x v="3"/>
    <x v="2"/>
  </r>
  <r>
    <x v="62"/>
    <n v="10105"/>
    <n v="1"/>
    <x v="75"/>
    <n v="50"/>
    <n v="79.67"/>
    <n v="3983.5"/>
    <x v="3"/>
    <m/>
    <s v="Danish Wholesale Imports"/>
    <s v="Shipped"/>
    <s v="Kobenhavn"/>
    <x v="1"/>
    <x v="13"/>
    <x v="1"/>
  </r>
  <r>
    <x v="63"/>
    <n v="10119"/>
    <n v="10"/>
    <x v="75"/>
    <n v="35"/>
    <n v="90.57"/>
    <n v="3169.95"/>
    <x v="3"/>
    <m/>
    <s v="Salzburg Collectables"/>
    <s v="Shipped"/>
    <s v="Salzburg"/>
    <x v="1"/>
    <x v="5"/>
    <x v="1"/>
  </r>
  <r>
    <x v="64"/>
    <n v="10129"/>
    <n v="1"/>
    <x v="75"/>
    <n v="50"/>
    <n v="77.989999999999995"/>
    <n v="3899.5"/>
    <x v="3"/>
    <m/>
    <s v="Stylish Desk Decors, Co."/>
    <s v="Shipped"/>
    <s v="London"/>
    <x v="1"/>
    <x v="6"/>
    <x v="1"/>
  </r>
  <r>
    <x v="65"/>
    <n v="10143"/>
    <n v="14"/>
    <x v="75"/>
    <n v="23"/>
    <n v="80.510000000000005"/>
    <n v="1851.73"/>
    <x v="3"/>
    <m/>
    <s v="Mini Creations Ltd."/>
    <s v="Shipped"/>
    <s v="New Bedford"/>
    <x v="6"/>
    <x v="0"/>
    <x v="0"/>
  </r>
  <r>
    <x v="66"/>
    <n v="10155"/>
    <n v="12"/>
    <x v="75"/>
    <n v="37"/>
    <n v="67.930000000000007"/>
    <n v="2513.41"/>
    <x v="3"/>
    <m/>
    <s v="Toys of Finland, Co."/>
    <s v="Shipped"/>
    <s v="Helsinki"/>
    <x v="1"/>
    <x v="4"/>
    <x v="1"/>
  </r>
  <r>
    <x v="67"/>
    <n v="10167"/>
    <n v="8"/>
    <x v="75"/>
    <n v="29"/>
    <n v="83.86"/>
    <n v="2431.94"/>
    <x v="3"/>
    <m/>
    <s v="Scandinavian Gift Ideas"/>
    <s v="Cancelled"/>
    <s v="Boras"/>
    <x v="1"/>
    <x v="8"/>
    <x v="1"/>
  </r>
  <r>
    <x v="68"/>
    <n v="10178"/>
    <n v="11"/>
    <x v="75"/>
    <n v="21"/>
    <n v="72.12"/>
    <n v="1514.52"/>
    <x v="3"/>
    <m/>
    <s v="Alpha Cognac"/>
    <s v="Shipped"/>
    <s v="Toulouse"/>
    <x v="1"/>
    <x v="1"/>
    <x v="1"/>
  </r>
  <r>
    <x v="69"/>
    <n v="10186"/>
    <n v="8"/>
    <x v="75"/>
    <n v="36"/>
    <n v="85.54"/>
    <n v="3079.44"/>
    <x v="3"/>
    <m/>
    <s v="Double Decker Gift Stores, Ltd"/>
    <s v="Shipped"/>
    <s v="London"/>
    <x v="1"/>
    <x v="6"/>
    <x v="1"/>
  </r>
  <r>
    <x v="70"/>
    <n v="10197"/>
    <n v="5"/>
    <x v="75"/>
    <n v="22"/>
    <n v="86.38"/>
    <n v="1900.36"/>
    <x v="3"/>
    <m/>
    <s v="Enaco Distributors"/>
    <s v="Shipped"/>
    <s v="Barcelona"/>
    <x v="1"/>
    <x v="7"/>
    <x v="1"/>
  </r>
  <r>
    <x v="71"/>
    <n v="10209"/>
    <n v="7"/>
    <x v="75"/>
    <n v="22"/>
    <n v="89.73"/>
    <n v="1974.06"/>
    <x v="3"/>
    <m/>
    <s v="Men R US Retailers, Ltd."/>
    <s v="Shipped"/>
    <s v="Los Angeles"/>
    <x v="2"/>
    <x v="0"/>
    <x v="0"/>
  </r>
  <r>
    <x v="72"/>
    <n v="10222"/>
    <n v="11"/>
    <x v="75"/>
    <n v="46"/>
    <n v="80.510000000000005"/>
    <n v="3703.46"/>
    <x v="3"/>
    <m/>
    <s v="Collectable Mini Designs Co."/>
    <s v="Shipped"/>
    <s v="San Diego"/>
    <x v="2"/>
    <x v="0"/>
    <x v="0"/>
  </r>
  <r>
    <x v="73"/>
    <n v="10248"/>
    <n v="2"/>
    <x v="75"/>
    <n v="23"/>
    <n v="76.31"/>
    <n v="1755.13"/>
    <x v="3"/>
    <m/>
    <s v="Land of Toys Inc."/>
    <s v="Cancelled"/>
    <s v="NYC"/>
    <x v="0"/>
    <x v="0"/>
    <x v="0"/>
  </r>
  <r>
    <x v="190"/>
    <n v="10262"/>
    <n v="16"/>
    <x v="75"/>
    <n v="49"/>
    <n v="87.21"/>
    <n v="4273.29"/>
    <x v="3"/>
    <m/>
    <s v="Euro Shopping Channel"/>
    <s v="Cancelled"/>
    <s v="Madrid"/>
    <x v="1"/>
    <x v="7"/>
    <x v="1"/>
  </r>
  <r>
    <x v="75"/>
    <n v="10273"/>
    <n v="3"/>
    <x v="75"/>
    <n v="48"/>
    <n v="83.02"/>
    <n v="3984.96"/>
    <x v="3"/>
    <m/>
    <s v="Petit Auto"/>
    <s v="Shipped"/>
    <s v="Bruxelles"/>
    <x v="1"/>
    <x v="14"/>
    <x v="1"/>
  </r>
  <r>
    <x v="76"/>
    <n v="10283"/>
    <n v="5"/>
    <x v="75"/>
    <n v="33"/>
    <n v="72.959999999999994"/>
    <n v="2407.6799999999998"/>
    <x v="3"/>
    <m/>
    <s v="Royal Canadian Collectables, Ltd."/>
    <s v="Shipped"/>
    <s v="Tsawassen"/>
    <x v="10"/>
    <x v="10"/>
    <x v="0"/>
  </r>
  <r>
    <x v="192"/>
    <n v="10296"/>
    <n v="14"/>
    <x v="75"/>
    <n v="22"/>
    <n v="77.150000000000006"/>
    <n v="1697.3"/>
    <x v="3"/>
    <m/>
    <s v="Bavarian Collectables Imports, Co."/>
    <s v="Shipped"/>
    <s v="Munich"/>
    <x v="1"/>
    <x v="16"/>
    <x v="1"/>
  </r>
  <r>
    <x v="78"/>
    <n v="10307"/>
    <n v="8"/>
    <x v="75"/>
    <n v="22"/>
    <n v="91.41"/>
    <n v="2011.02"/>
    <x v="3"/>
    <m/>
    <s v="Classic Gift Ideas, Inc"/>
    <s v="Shipped"/>
    <s v="Philadelphia"/>
    <x v="7"/>
    <x v="0"/>
    <x v="0"/>
  </r>
  <r>
    <x v="79"/>
    <n v="10316"/>
    <n v="16"/>
    <x v="75"/>
    <n v="25"/>
    <n v="92.25"/>
    <n v="2306.25"/>
    <x v="3"/>
    <m/>
    <s v="giftsbymail.co.uk"/>
    <s v="Shipped"/>
    <s v="Cowes"/>
    <x v="15"/>
    <x v="6"/>
    <x v="1"/>
  </r>
  <r>
    <x v="223"/>
    <n v="10326"/>
    <n v="2"/>
    <x v="75"/>
    <n v="20"/>
    <n v="92.25"/>
    <n v="1845"/>
    <x v="3"/>
    <m/>
    <s v="Volvo Model Replicas, Co"/>
    <s v="Shipped"/>
    <s v="Lule"/>
    <x v="1"/>
    <x v="8"/>
    <x v="1"/>
  </r>
  <r>
    <x v="58"/>
    <n v="10339"/>
    <n v="16"/>
    <x v="75"/>
    <n v="42"/>
    <n v="59.36"/>
    <n v="2493.12"/>
    <x v="3"/>
    <m/>
    <s v="Tokyo Collectables, Ltd"/>
    <s v="Shipped"/>
    <s v="Minato-ku"/>
    <x v="11"/>
    <x v="11"/>
    <x v="3"/>
  </r>
  <r>
    <x v="82"/>
    <n v="10350"/>
    <n v="10"/>
    <x v="75"/>
    <n v="25"/>
    <n v="60.34"/>
    <n v="1508.5"/>
    <x v="3"/>
    <m/>
    <s v="Euro Shopping Channel"/>
    <s v="Shipped"/>
    <s v="Madrid"/>
    <x v="1"/>
    <x v="7"/>
    <x v="1"/>
  </r>
  <r>
    <x v="84"/>
    <n v="10373"/>
    <n v="10"/>
    <x v="75"/>
    <n v="23"/>
    <n v="100"/>
    <n v="2394.3000000000002"/>
    <x v="3"/>
    <m/>
    <s v="Oulu Toy Supplies, Inc."/>
    <s v="Shipped"/>
    <s v="Oulu"/>
    <x v="1"/>
    <x v="4"/>
    <x v="1"/>
  </r>
  <r>
    <x v="244"/>
    <n v="10385"/>
    <n v="2"/>
    <x v="75"/>
    <n v="37"/>
    <n v="85.54"/>
    <n v="3164.98"/>
    <x v="3"/>
    <m/>
    <s v="Mini Gifts Distributors Ltd."/>
    <s v="Shipped"/>
    <s v="San Rafael"/>
    <x v="2"/>
    <x v="0"/>
    <x v="0"/>
  </r>
  <r>
    <x v="141"/>
    <n v="10396"/>
    <n v="8"/>
    <x v="75"/>
    <n v="37"/>
    <n v="90.57"/>
    <n v="3351.09"/>
    <x v="3"/>
    <m/>
    <s v="Mini Gifts Distributors Ltd."/>
    <s v="Shipped"/>
    <s v="San Rafael"/>
    <x v="2"/>
    <x v="0"/>
    <x v="0"/>
  </r>
  <r>
    <x v="87"/>
    <n v="10400"/>
    <n v="8"/>
    <x v="75"/>
    <n v="42"/>
    <n v="72.959999999999994"/>
    <n v="3064.32"/>
    <x v="3"/>
    <m/>
    <s v="The Sharp Gifts Warehouse"/>
    <s v="Shipped"/>
    <s v="San Jose"/>
    <x v="2"/>
    <x v="0"/>
    <x v="0"/>
  </r>
  <r>
    <x v="88"/>
    <n v="10414"/>
    <n v="2"/>
    <x v="75"/>
    <n v="51"/>
    <n v="76.31"/>
    <n v="3891.81"/>
    <x v="3"/>
    <m/>
    <s v="Gifts4AllAges.com"/>
    <s v="On Hold"/>
    <s v="Boston"/>
    <x v="6"/>
    <x v="0"/>
    <x v="0"/>
  </r>
  <r>
    <x v="98"/>
    <n v="10108"/>
    <n v="1"/>
    <x v="76"/>
    <n v="40"/>
    <n v="100"/>
    <n v="5448.8"/>
    <x v="1"/>
    <m/>
    <s v="Cruz &amp; Sons Co."/>
    <s v="Shipped"/>
    <s v="Makati City"/>
    <x v="1"/>
    <x v="15"/>
    <x v="3"/>
  </r>
  <r>
    <x v="99"/>
    <n v="10122"/>
    <n v="5"/>
    <x v="76"/>
    <n v="43"/>
    <n v="100"/>
    <n v="5494.97"/>
    <x v="1"/>
    <m/>
    <s v="Marseille Mini Autos"/>
    <s v="Shipped"/>
    <s v="Marseille"/>
    <x v="1"/>
    <x v="1"/>
    <x v="1"/>
  </r>
  <r>
    <x v="100"/>
    <n v="10135"/>
    <n v="2"/>
    <x v="76"/>
    <n v="47"/>
    <n v="100"/>
    <n v="6336.07"/>
    <x v="1"/>
    <m/>
    <s v="Mini Gifts Distributors Ltd."/>
    <s v="Shipped"/>
    <s v="San Rafael"/>
    <x v="2"/>
    <x v="0"/>
    <x v="0"/>
  </r>
  <r>
    <x v="101"/>
    <n v="10147"/>
    <n v="2"/>
    <x v="76"/>
    <n v="23"/>
    <n v="100"/>
    <n v="2906.97"/>
    <x v="1"/>
    <m/>
    <s v="Collectables For Less Inc."/>
    <s v="Shipped"/>
    <s v="Brickhaven"/>
    <x v="6"/>
    <x v="0"/>
    <x v="0"/>
  </r>
  <r>
    <x v="137"/>
    <n v="10160"/>
    <n v="3"/>
    <x v="76"/>
    <n v="35"/>
    <n v="100"/>
    <n v="4767.7"/>
    <x v="1"/>
    <m/>
    <s v="Men R US Retailers, Ltd."/>
    <s v="Shipped"/>
    <s v="Los Angeles"/>
    <x v="2"/>
    <x v="0"/>
    <x v="0"/>
  </r>
  <r>
    <x v="102"/>
    <n v="10170"/>
    <n v="1"/>
    <x v="76"/>
    <n v="34"/>
    <n v="100"/>
    <n v="3819.56"/>
    <x v="1"/>
    <m/>
    <s v="Mini Auto Werke"/>
    <s v="Shipped"/>
    <s v="Graz"/>
    <x v="1"/>
    <x v="5"/>
    <x v="1"/>
  </r>
  <r>
    <x v="103"/>
    <n v="10181"/>
    <n v="9"/>
    <x v="76"/>
    <n v="25"/>
    <n v="100"/>
    <n v="3861.75"/>
    <x v="1"/>
    <m/>
    <s v="Herkku Gifts"/>
    <s v="Shipped"/>
    <s v="Bergen"/>
    <x v="1"/>
    <x v="2"/>
    <x v="1"/>
  </r>
  <r>
    <x v="104"/>
    <n v="10192"/>
    <n v="14"/>
    <x v="76"/>
    <n v="45"/>
    <n v="100"/>
    <n v="6319.35"/>
    <x v="1"/>
    <m/>
    <s v="Online Diecast Creations Co."/>
    <s v="Shipped"/>
    <s v="Nashua"/>
    <x v="12"/>
    <x v="0"/>
    <x v="0"/>
  </r>
  <r>
    <x v="105"/>
    <n v="10203"/>
    <n v="3"/>
    <x v="76"/>
    <n v="47"/>
    <n v="100"/>
    <n v="6996.42"/>
    <x v="1"/>
    <m/>
    <s v="Euro Shopping Channel"/>
    <s v="Shipped"/>
    <s v="Madrid"/>
    <x v="1"/>
    <x v="7"/>
    <x v="1"/>
  </r>
  <r>
    <x v="138"/>
    <n v="10212"/>
    <n v="13"/>
    <x v="76"/>
    <n v="49"/>
    <n v="100"/>
    <n v="6949.67"/>
    <x v="1"/>
    <m/>
    <s v="Euro Shopping Channel"/>
    <s v="Shipped"/>
    <s v="Madrid"/>
    <x v="1"/>
    <x v="7"/>
    <x v="1"/>
  </r>
  <r>
    <x v="106"/>
    <n v="10225"/>
    <n v="4"/>
    <x v="76"/>
    <n v="40"/>
    <n v="100"/>
    <n v="4550"/>
    <x v="1"/>
    <m/>
    <s v="Vida Sport, Ltd"/>
    <s v="Shipped"/>
    <s v="Gensve"/>
    <x v="1"/>
    <x v="17"/>
    <x v="1"/>
  </r>
  <r>
    <x v="148"/>
    <n v="10239"/>
    <n v="3"/>
    <x v="76"/>
    <n v="29"/>
    <n v="100"/>
    <n v="4479.63"/>
    <x v="1"/>
    <m/>
    <s v="Oulu Toy Supplies, Inc."/>
    <s v="Shipped"/>
    <s v="Oulu"/>
    <x v="1"/>
    <x v="4"/>
    <x v="1"/>
  </r>
  <r>
    <x v="108"/>
    <n v="10253"/>
    <n v="8"/>
    <x v="76"/>
    <n v="39"/>
    <n v="100"/>
    <n v="5148"/>
    <x v="1"/>
    <m/>
    <s v="UK Collectables, Ltd."/>
    <s v="Cancelled"/>
    <s v="Liverpool"/>
    <x v="1"/>
    <x v="6"/>
    <x v="1"/>
  </r>
  <r>
    <x v="109"/>
    <n v="10266"/>
    <n v="9"/>
    <x v="76"/>
    <n v="24"/>
    <n v="100"/>
    <n v="2932.08"/>
    <x v="1"/>
    <m/>
    <s v="Lordine Souveniers"/>
    <s v="Shipped"/>
    <s v="Reggio Emilia"/>
    <x v="1"/>
    <x v="12"/>
    <x v="1"/>
  </r>
  <r>
    <x v="157"/>
    <n v="10278"/>
    <n v="9"/>
    <x v="76"/>
    <n v="25"/>
    <n v="100"/>
    <n v="3159.75"/>
    <x v="1"/>
    <m/>
    <s v="Signal Gift Stores"/>
    <s v="Shipped"/>
    <s v="Las Vegas"/>
    <x v="16"/>
    <x v="0"/>
    <x v="0"/>
  </r>
  <r>
    <x v="111"/>
    <n v="10287"/>
    <n v="7"/>
    <x v="76"/>
    <n v="36"/>
    <n v="100"/>
    <n v="4297.32"/>
    <x v="1"/>
    <m/>
    <s v="Vida Sport, Ltd"/>
    <s v="Shipped"/>
    <s v="Gensve"/>
    <x v="1"/>
    <x v="17"/>
    <x v="1"/>
  </r>
  <r>
    <x v="158"/>
    <n v="10301"/>
    <n v="11"/>
    <x v="76"/>
    <n v="50"/>
    <n v="100"/>
    <n v="7723.5"/>
    <x v="1"/>
    <m/>
    <s v="Norway Gifts By Mail, Co."/>
    <s v="Shipped"/>
    <s v="Oslo"/>
    <x v="1"/>
    <x v="2"/>
    <x v="1"/>
  </r>
  <r>
    <x v="113"/>
    <n v="10310"/>
    <n v="5"/>
    <x v="76"/>
    <n v="45"/>
    <n v="100"/>
    <n v="5497.65"/>
    <x v="1"/>
    <m/>
    <s v="Toms Spezialitten, Ltd"/>
    <s v="Shipped"/>
    <s v="Koln"/>
    <x v="1"/>
    <x v="16"/>
    <x v="1"/>
  </r>
  <r>
    <x v="45"/>
    <n v="10321"/>
    <n v="13"/>
    <x v="76"/>
    <n v="26"/>
    <n v="100"/>
    <n v="4052.88"/>
    <x v="1"/>
    <m/>
    <s v="FunGiftIdeas.com"/>
    <s v="Shipped"/>
    <s v="New Bedford"/>
    <x v="6"/>
    <x v="0"/>
    <x v="0"/>
  </r>
  <r>
    <x v="159"/>
    <n v="10331"/>
    <n v="1"/>
    <x v="76"/>
    <n v="21"/>
    <n v="100"/>
    <n v="3135.93"/>
    <x v="1"/>
    <m/>
    <s v="Motor Mint Distributors Inc."/>
    <s v="Shipped"/>
    <s v="Philadelphia"/>
    <x v="7"/>
    <x v="0"/>
    <x v="0"/>
  </r>
  <r>
    <x v="20"/>
    <n v="10342"/>
    <n v="6"/>
    <x v="76"/>
    <n v="42"/>
    <n v="100"/>
    <n v="5013.54"/>
    <x v="1"/>
    <m/>
    <s v="Australian Collectors, Co."/>
    <s v="Shipped"/>
    <s v="Melbourne"/>
    <x v="3"/>
    <x v="3"/>
    <x v="2"/>
  </r>
  <r>
    <x v="228"/>
    <n v="10355"/>
    <n v="8"/>
    <x v="76"/>
    <n v="32"/>
    <n v="100"/>
    <n v="5302.72"/>
    <x v="1"/>
    <m/>
    <s v="Euro Shopping Channel"/>
    <s v="Shipped"/>
    <s v="Madrid"/>
    <x v="1"/>
    <x v="7"/>
    <x v="1"/>
  </r>
  <r>
    <x v="115"/>
    <n v="10363"/>
    <n v="1"/>
    <x v="76"/>
    <n v="31"/>
    <n v="94.58"/>
    <n v="2931.98"/>
    <x v="1"/>
    <m/>
    <s v="Suominen Souveniers"/>
    <s v="Shipped"/>
    <s v="Espoo"/>
    <x v="1"/>
    <x v="4"/>
    <x v="1"/>
  </r>
  <r>
    <x v="184"/>
    <n v="10378"/>
    <n v="3"/>
    <x v="76"/>
    <n v="33"/>
    <n v="53.27"/>
    <n v="1757.91"/>
    <x v="1"/>
    <m/>
    <s v="Euro Shopping Channel"/>
    <s v="Shipped"/>
    <s v="Madrid"/>
    <x v="1"/>
    <x v="7"/>
    <x v="1"/>
  </r>
  <r>
    <x v="162"/>
    <n v="10390"/>
    <n v="8"/>
    <x v="76"/>
    <n v="45"/>
    <n v="100"/>
    <n v="6763.05"/>
    <x v="1"/>
    <m/>
    <s v="Mini Gifts Distributors Ltd."/>
    <s v="Shipped"/>
    <s v="San Rafael"/>
    <x v="2"/>
    <x v="0"/>
    <x v="0"/>
  </r>
  <r>
    <x v="150"/>
    <n v="10405"/>
    <n v="3"/>
    <x v="76"/>
    <n v="76"/>
    <n v="100"/>
    <n v="11739.7"/>
    <x v="1"/>
    <m/>
    <s v="Mini Caravy"/>
    <s v="Shipped"/>
    <s v="Strasbourg"/>
    <x v="1"/>
    <x v="1"/>
    <x v="1"/>
  </r>
  <r>
    <x v="116"/>
    <n v="10419"/>
    <n v="8"/>
    <x v="76"/>
    <n v="70"/>
    <n v="100"/>
    <n v="9240"/>
    <x v="1"/>
    <m/>
    <s v="Salzburg Collectables"/>
    <s v="Shipped"/>
    <s v="Salzburg"/>
    <x v="1"/>
    <x v="5"/>
    <x v="1"/>
  </r>
  <r>
    <x v="186"/>
    <n v="10106"/>
    <n v="11"/>
    <x v="77"/>
    <n v="50"/>
    <n v="64.83"/>
    <n v="3241.5"/>
    <x v="4"/>
    <m/>
    <s v="Rovelli Gifts"/>
    <s v="Shipped"/>
    <s v="Bergamo"/>
    <x v="1"/>
    <x v="12"/>
    <x v="1"/>
  </r>
  <r>
    <x v="63"/>
    <n v="10119"/>
    <n v="2"/>
    <x v="77"/>
    <n v="28"/>
    <n v="70.290000000000006"/>
    <n v="1968.12"/>
    <x v="4"/>
    <m/>
    <s v="Salzburg Collectables"/>
    <s v="Shipped"/>
    <s v="Salzburg"/>
    <x v="1"/>
    <x v="5"/>
    <x v="1"/>
  </r>
  <r>
    <x v="187"/>
    <n v="10131"/>
    <n v="3"/>
    <x v="77"/>
    <n v="50"/>
    <n v="81.89"/>
    <n v="4094.5"/>
    <x v="4"/>
    <m/>
    <s v="Gift Ideas Corp."/>
    <s v="Shipped"/>
    <s v="Glendale"/>
    <x v="5"/>
    <x v="0"/>
    <x v="0"/>
  </r>
  <r>
    <x v="65"/>
    <n v="10143"/>
    <n v="6"/>
    <x v="77"/>
    <n v="28"/>
    <n v="66.19"/>
    <n v="1853.32"/>
    <x v="4"/>
    <m/>
    <s v="Mini Creations Ltd."/>
    <s v="Shipped"/>
    <s v="New Bedford"/>
    <x v="6"/>
    <x v="0"/>
    <x v="0"/>
  </r>
  <r>
    <x v="66"/>
    <n v="10155"/>
    <n v="4"/>
    <x v="77"/>
    <n v="44"/>
    <n v="77.11"/>
    <n v="3392.84"/>
    <x v="4"/>
    <m/>
    <s v="Toys of Finland, Co."/>
    <s v="Shipped"/>
    <s v="Helsinki"/>
    <x v="1"/>
    <x v="4"/>
    <x v="1"/>
  </r>
  <r>
    <x v="5"/>
    <n v="10168"/>
    <n v="18"/>
    <x v="77"/>
    <n v="27"/>
    <n v="73.02"/>
    <n v="1971.54"/>
    <x v="4"/>
    <m/>
    <s v="Technics Stores Inc."/>
    <s v="Shipped"/>
    <s v="Burlingame"/>
    <x v="2"/>
    <x v="0"/>
    <x v="0"/>
  </r>
  <r>
    <x v="68"/>
    <n v="10178"/>
    <n v="3"/>
    <x v="77"/>
    <n v="30"/>
    <n v="72.33"/>
    <n v="2169.9"/>
    <x v="4"/>
    <m/>
    <s v="Alpha Cognac"/>
    <s v="Shipped"/>
    <s v="Toulouse"/>
    <x v="1"/>
    <x v="1"/>
    <x v="1"/>
  </r>
  <r>
    <x v="188"/>
    <n v="10198"/>
    <n v="3"/>
    <x v="77"/>
    <n v="43"/>
    <n v="66.19"/>
    <n v="2846.17"/>
    <x v="4"/>
    <m/>
    <s v="Cruz &amp; Sons Co."/>
    <s v="Shipped"/>
    <s v="Makati City"/>
    <x v="1"/>
    <x v="15"/>
    <x v="3"/>
  </r>
  <r>
    <x v="55"/>
    <n v="10210"/>
    <n v="16"/>
    <x v="77"/>
    <n v="29"/>
    <n v="69.599999999999994"/>
    <n v="2018.4"/>
    <x v="4"/>
    <m/>
    <s v="Osaka Souveniers Co."/>
    <s v="Shipped"/>
    <s v="Osaka"/>
    <x v="14"/>
    <x v="11"/>
    <x v="3"/>
  </r>
  <r>
    <x v="72"/>
    <n v="10222"/>
    <n v="3"/>
    <x v="77"/>
    <n v="48"/>
    <n v="56.64"/>
    <n v="2718.72"/>
    <x v="4"/>
    <m/>
    <s v="Collectable Mini Designs Co."/>
    <s v="Shipped"/>
    <s v="San Diego"/>
    <x v="2"/>
    <x v="0"/>
    <x v="0"/>
  </r>
  <r>
    <x v="210"/>
    <n v="10235"/>
    <n v="12"/>
    <x v="77"/>
    <n v="33"/>
    <n v="60.05"/>
    <n v="1981.65"/>
    <x v="4"/>
    <m/>
    <s v="Royal Canadian Collectables, Ltd."/>
    <s v="Shipped"/>
    <s v="Tsawassen"/>
    <x v="10"/>
    <x v="10"/>
    <x v="0"/>
  </r>
  <r>
    <x v="189"/>
    <n v="10250"/>
    <n v="13"/>
    <x v="77"/>
    <n v="40"/>
    <n v="75.06"/>
    <n v="3002.4"/>
    <x v="4"/>
    <m/>
    <s v="The Sharp Gifts Warehouse"/>
    <s v="Shipped"/>
    <s v="San Jose"/>
    <x v="2"/>
    <x v="0"/>
    <x v="0"/>
  </r>
  <r>
    <x v="190"/>
    <n v="10262"/>
    <n v="8"/>
    <x v="77"/>
    <n v="48"/>
    <n v="61.42"/>
    <n v="2948.16"/>
    <x v="4"/>
    <m/>
    <s v="Euro Shopping Channel"/>
    <s v="Cancelled"/>
    <s v="Madrid"/>
    <x v="1"/>
    <x v="7"/>
    <x v="1"/>
  </r>
  <r>
    <x v="14"/>
    <n v="10275"/>
    <n v="18"/>
    <x v="77"/>
    <n v="41"/>
    <n v="81.89"/>
    <n v="3357.49"/>
    <x v="4"/>
    <m/>
    <s v="La Rochelle Gifts"/>
    <s v="Shipped"/>
    <s v="Nantes"/>
    <x v="1"/>
    <x v="1"/>
    <x v="1"/>
  </r>
  <r>
    <x v="191"/>
    <n v="10284"/>
    <n v="10"/>
    <x v="77"/>
    <n v="21"/>
    <n v="55.96"/>
    <n v="1175.1600000000001"/>
    <x v="4"/>
    <m/>
    <s v="Norway Gifts By Mail, Co."/>
    <s v="Shipped"/>
    <s v="Oslo"/>
    <x v="1"/>
    <x v="2"/>
    <x v="1"/>
  </r>
  <r>
    <x v="192"/>
    <n v="10296"/>
    <n v="6"/>
    <x v="77"/>
    <n v="32"/>
    <n v="71.650000000000006"/>
    <n v="2292.8000000000002"/>
    <x v="4"/>
    <m/>
    <s v="Bavarian Collectables Imports, Co."/>
    <s v="Shipped"/>
    <s v="Munich"/>
    <x v="1"/>
    <x v="16"/>
    <x v="1"/>
  </r>
  <r>
    <x v="17"/>
    <n v="10308"/>
    <n v="16"/>
    <x v="77"/>
    <n v="43"/>
    <n v="76.430000000000007"/>
    <n v="3286.49"/>
    <x v="4"/>
    <m/>
    <s v="Mini Classics"/>
    <s v="Shipped"/>
    <s v="White Plains"/>
    <x v="0"/>
    <x v="0"/>
    <x v="0"/>
  </r>
  <r>
    <x v="79"/>
    <n v="10316"/>
    <n v="8"/>
    <x v="77"/>
    <n v="30"/>
    <n v="77.790000000000006"/>
    <n v="2333.6999999999998"/>
    <x v="4"/>
    <m/>
    <s v="giftsbymail.co.uk"/>
    <s v="Shipped"/>
    <s v="Cowes"/>
    <x v="15"/>
    <x v="6"/>
    <x v="1"/>
  </r>
  <r>
    <x v="233"/>
    <n v="10328"/>
    <n v="3"/>
    <x v="77"/>
    <n v="35"/>
    <n v="76.430000000000007"/>
    <n v="2675.05"/>
    <x v="4"/>
    <m/>
    <s v="Rovelli Gifts"/>
    <s v="Shipped"/>
    <s v="Bergamo"/>
    <x v="1"/>
    <x v="12"/>
    <x v="1"/>
  </r>
  <r>
    <x v="58"/>
    <n v="10339"/>
    <n v="11"/>
    <x v="77"/>
    <n v="45"/>
    <n v="96.92"/>
    <n v="4361.3999999999996"/>
    <x v="4"/>
    <m/>
    <s v="Tokyo Collectables, Ltd"/>
    <s v="Shipped"/>
    <s v="Minato-ku"/>
    <x v="11"/>
    <x v="11"/>
    <x v="3"/>
  </r>
  <r>
    <x v="195"/>
    <n v="10351"/>
    <n v="3"/>
    <x v="77"/>
    <n v="34"/>
    <n v="59.37"/>
    <n v="2018.58"/>
    <x v="4"/>
    <m/>
    <s v="Stylish Desk Decors, Co."/>
    <s v="Shipped"/>
    <s v="London"/>
    <x v="1"/>
    <x v="6"/>
    <x v="1"/>
  </r>
  <r>
    <x v="21"/>
    <n v="10361"/>
    <n v="7"/>
    <x v="77"/>
    <n v="26"/>
    <n v="100"/>
    <n v="3710.98"/>
    <x v="4"/>
    <m/>
    <s v="Souveniers And Things Co."/>
    <s v="Shipped"/>
    <s v="Chatswood"/>
    <x v="8"/>
    <x v="3"/>
    <x v="2"/>
  </r>
  <r>
    <x v="84"/>
    <n v="10373"/>
    <n v="13"/>
    <x v="77"/>
    <n v="39"/>
    <n v="73"/>
    <n v="2847"/>
    <x v="4"/>
    <m/>
    <s v="Oulu Toy Supplies, Inc."/>
    <s v="Shipped"/>
    <s v="Oulu"/>
    <x v="1"/>
    <x v="4"/>
    <x v="1"/>
  </r>
  <r>
    <x v="196"/>
    <n v="10386"/>
    <n v="12"/>
    <x v="77"/>
    <n v="41"/>
    <n v="73.319999999999993"/>
    <n v="3006.12"/>
    <x v="4"/>
    <m/>
    <s v="Euro Shopping Channel"/>
    <s v="Resolved"/>
    <s v="Madrid"/>
    <x v="1"/>
    <x v="7"/>
    <x v="1"/>
  </r>
  <r>
    <x v="197"/>
    <n v="10398"/>
    <n v="2"/>
    <x v="77"/>
    <n v="41"/>
    <n v="68.239999999999995"/>
    <n v="2797.84"/>
    <x v="4"/>
    <m/>
    <s v="Reims Collectables"/>
    <s v="Shipped"/>
    <s v="Reims"/>
    <x v="1"/>
    <x v="1"/>
    <x v="1"/>
  </r>
  <r>
    <x v="213"/>
    <n v="10401"/>
    <n v="12"/>
    <x v="77"/>
    <n v="64"/>
    <n v="60.05"/>
    <n v="3843.2"/>
    <x v="4"/>
    <m/>
    <s v="Tekni Collectables Inc."/>
    <s v="On Hold"/>
    <s v="Newark"/>
    <x v="4"/>
    <x v="0"/>
    <x v="0"/>
  </r>
  <r>
    <x v="198"/>
    <n v="10416"/>
    <n v="13"/>
    <x v="77"/>
    <n v="18"/>
    <n v="75.06"/>
    <n v="1351.08"/>
    <x v="4"/>
    <m/>
    <s v="Lordine Souveniers"/>
    <s v="Shipped"/>
    <s v="Reggio Emilia"/>
    <x v="1"/>
    <x v="12"/>
    <x v="1"/>
  </r>
  <r>
    <x v="199"/>
    <n v="10100"/>
    <n v="1"/>
    <x v="78"/>
    <n v="49"/>
    <n v="34.47"/>
    <n v="1689.03"/>
    <x v="3"/>
    <m/>
    <s v="Online Diecast Creations Co."/>
    <s v="Shipped"/>
    <s v="Nashua"/>
    <x v="12"/>
    <x v="0"/>
    <x v="0"/>
  </r>
  <r>
    <x v="178"/>
    <n v="10110"/>
    <n v="5"/>
    <x v="78"/>
    <n v="48"/>
    <n v="34.47"/>
    <n v="1654.56"/>
    <x v="3"/>
    <m/>
    <s v="AV Stores, Co."/>
    <s v="Shipped"/>
    <s v="Manchester"/>
    <x v="1"/>
    <x v="6"/>
    <x v="1"/>
  </r>
  <r>
    <x v="166"/>
    <n v="10124"/>
    <n v="4"/>
    <x v="78"/>
    <n v="46"/>
    <n v="33.229999999999997"/>
    <n v="1528.58"/>
    <x v="3"/>
    <m/>
    <s v="Signal Gift Stores"/>
    <s v="Shipped"/>
    <s v="Las Vegas"/>
    <x v="16"/>
    <x v="0"/>
    <x v="0"/>
  </r>
  <r>
    <x v="168"/>
    <n v="10149"/>
    <n v="9"/>
    <x v="78"/>
    <n v="26"/>
    <n v="38.979999999999997"/>
    <n v="1013.48"/>
    <x v="3"/>
    <m/>
    <s v="Signal Collectibles Ltd."/>
    <s v="Shipped"/>
    <s v="Brisbane"/>
    <x v="2"/>
    <x v="0"/>
    <x v="0"/>
  </r>
  <r>
    <x v="169"/>
    <n v="10162"/>
    <n v="7"/>
    <x v="78"/>
    <n v="37"/>
    <n v="38.979999999999997"/>
    <n v="1442.26"/>
    <x v="3"/>
    <m/>
    <s v="Corporate Gift Ideas Co."/>
    <s v="Shipped"/>
    <s v="San Francisco"/>
    <x v="2"/>
    <x v="0"/>
    <x v="0"/>
  </r>
  <r>
    <x v="155"/>
    <n v="10173"/>
    <n v="11"/>
    <x v="78"/>
    <n v="35"/>
    <n v="33.229999999999997"/>
    <n v="1163.05"/>
    <x v="3"/>
    <m/>
    <s v="Rovelli Gifts"/>
    <s v="Shipped"/>
    <s v="Bergamo"/>
    <x v="1"/>
    <x v="12"/>
    <x v="1"/>
  </r>
  <r>
    <x v="103"/>
    <n v="10182"/>
    <n v="8"/>
    <x v="78"/>
    <n v="23"/>
    <n v="42.26"/>
    <n v="971.98"/>
    <x v="3"/>
    <m/>
    <s v="Mini Gifts Distributors Ltd."/>
    <s v="Shipped"/>
    <s v="San Rafael"/>
    <x v="2"/>
    <x v="0"/>
    <x v="0"/>
  </r>
  <r>
    <x v="170"/>
    <n v="10193"/>
    <n v="12"/>
    <x v="78"/>
    <n v="22"/>
    <n v="41.03"/>
    <n v="902.66"/>
    <x v="3"/>
    <m/>
    <s v="Australian Collectables, Ltd"/>
    <s v="Shipped"/>
    <s v="Glen Waverly"/>
    <x v="3"/>
    <x v="3"/>
    <x v="2"/>
  </r>
  <r>
    <x v="105"/>
    <n v="10204"/>
    <n v="2"/>
    <x v="78"/>
    <n v="39"/>
    <n v="33.229999999999997"/>
    <n v="1295.97"/>
    <x v="3"/>
    <m/>
    <s v="Muscle Machine Inc"/>
    <s v="Shipped"/>
    <s v="NYC"/>
    <x v="0"/>
    <x v="0"/>
    <x v="0"/>
  </r>
  <r>
    <x v="200"/>
    <n v="10214"/>
    <n v="5"/>
    <x v="78"/>
    <n v="44"/>
    <n v="34.880000000000003"/>
    <n v="1534.72"/>
    <x v="3"/>
    <m/>
    <s v="Corrida Auto Replicas, Ltd"/>
    <s v="Shipped"/>
    <s v="Madrid"/>
    <x v="1"/>
    <x v="7"/>
    <x v="1"/>
  </r>
  <r>
    <x v="172"/>
    <n v="10227"/>
    <n v="8"/>
    <x v="78"/>
    <n v="27"/>
    <n v="43.9"/>
    <n v="1185.3"/>
    <x v="3"/>
    <m/>
    <s v="Saveley &amp; Henriot, Co."/>
    <s v="Shipped"/>
    <s v="Lyon"/>
    <x v="1"/>
    <x v="1"/>
    <x v="1"/>
  </r>
  <r>
    <x v="245"/>
    <n v="10242"/>
    <n v="1"/>
    <x v="78"/>
    <n v="46"/>
    <n v="36.93"/>
    <n v="1698.78"/>
    <x v="3"/>
    <m/>
    <s v="Microscale Inc."/>
    <s v="Shipped"/>
    <s v="NYC"/>
    <x v="0"/>
    <x v="0"/>
    <x v="0"/>
  </r>
  <r>
    <x v="41"/>
    <n v="10280"/>
    <n v="14"/>
    <x v="78"/>
    <n v="33"/>
    <n v="41.85"/>
    <n v="1381.05"/>
    <x v="3"/>
    <m/>
    <s v="Amica Models &amp; Co."/>
    <s v="Shipped"/>
    <s v="Torino"/>
    <x v="1"/>
    <x v="12"/>
    <x v="1"/>
  </r>
  <r>
    <x v="182"/>
    <n v="10288"/>
    <n v="3"/>
    <x v="78"/>
    <n v="33"/>
    <n v="40.619999999999997"/>
    <n v="1340.46"/>
    <x v="3"/>
    <m/>
    <s v="Handji Gifts&amp; Co"/>
    <s v="Shipped"/>
    <s v="Singapore"/>
    <x v="1"/>
    <x v="9"/>
    <x v="2"/>
  </r>
  <r>
    <x v="204"/>
    <n v="10303"/>
    <n v="1"/>
    <x v="78"/>
    <n v="24"/>
    <n v="40.21"/>
    <n v="965.04"/>
    <x v="3"/>
    <m/>
    <s v="Iberia Gift Imports, Corp."/>
    <s v="Shipped"/>
    <s v="Sevilla"/>
    <x v="1"/>
    <x v="7"/>
    <x v="1"/>
  </r>
  <r>
    <x v="44"/>
    <n v="10312"/>
    <n v="15"/>
    <x v="78"/>
    <n v="31"/>
    <n v="35.29"/>
    <n v="1093.99"/>
    <x v="3"/>
    <m/>
    <s v="Mini Gifts Distributors Ltd."/>
    <s v="Shipped"/>
    <s v="San Rafael"/>
    <x v="2"/>
    <x v="0"/>
    <x v="0"/>
  </r>
  <r>
    <x v="159"/>
    <n v="10332"/>
    <n v="14"/>
    <x v="78"/>
    <n v="41"/>
    <n v="77.239999999999995"/>
    <n v="3166.84"/>
    <x v="3"/>
    <m/>
    <s v="AV Stores, Co."/>
    <s v="Shipped"/>
    <s v="Manchester"/>
    <x v="1"/>
    <x v="6"/>
    <x v="1"/>
  </r>
  <r>
    <x v="47"/>
    <n v="10346"/>
    <n v="4"/>
    <x v="78"/>
    <n v="22"/>
    <n v="97.44"/>
    <n v="2143.6799999999998"/>
    <x v="3"/>
    <m/>
    <s v="Signal Gift Stores"/>
    <s v="Shipped"/>
    <s v="Las Vegas"/>
    <x v="16"/>
    <x v="0"/>
    <x v="0"/>
  </r>
  <r>
    <x v="241"/>
    <n v="10368"/>
    <n v="3"/>
    <x v="78"/>
    <n v="46"/>
    <n v="37.340000000000003"/>
    <n v="1717.64"/>
    <x v="3"/>
    <m/>
    <s v="Mini Gifts Distributors Ltd."/>
    <s v="Shipped"/>
    <s v="San Rafael"/>
    <x v="2"/>
    <x v="0"/>
    <x v="0"/>
  </r>
  <r>
    <x v="176"/>
    <n v="10380"/>
    <n v="12"/>
    <x v="78"/>
    <n v="43"/>
    <n v="95.03"/>
    <n v="4086.29"/>
    <x v="3"/>
    <m/>
    <s v="Euro Shopping Channel"/>
    <s v="Shipped"/>
    <s v="Madrid"/>
    <x v="1"/>
    <x v="7"/>
    <x v="1"/>
  </r>
  <r>
    <x v="185"/>
    <n v="10408"/>
    <n v="1"/>
    <x v="78"/>
    <n v="15"/>
    <n v="36.93"/>
    <n v="553.95000000000005"/>
    <x v="3"/>
    <m/>
    <s v="Tokyo Collectables, Ltd"/>
    <s v="Shipped"/>
    <s v="Minato-ku"/>
    <x v="11"/>
    <x v="11"/>
    <x v="3"/>
  </r>
  <r>
    <x v="202"/>
    <n v="10420"/>
    <n v="3"/>
    <x v="78"/>
    <n v="15"/>
    <n v="43.49"/>
    <n v="652.35"/>
    <x v="3"/>
    <m/>
    <s v="Souveniers And Things Co."/>
    <s v="In Process"/>
    <s v="Chatswood"/>
    <x v="8"/>
    <x v="3"/>
    <x v="2"/>
  </r>
  <r>
    <x v="134"/>
    <n v="10104"/>
    <n v="5"/>
    <x v="79"/>
    <n v="26"/>
    <n v="100"/>
    <n v="2921.62"/>
    <x v="1"/>
    <m/>
    <s v="Euro Shopping Channel"/>
    <s v="Shipped"/>
    <s v="Madrid"/>
    <x v="1"/>
    <x v="7"/>
    <x v="1"/>
  </r>
  <r>
    <x v="143"/>
    <n v="10115"/>
    <n v="1"/>
    <x v="79"/>
    <n v="44"/>
    <n v="100"/>
    <n v="5568.64"/>
    <x v="1"/>
    <m/>
    <s v="Classic Legends Inc."/>
    <s v="Shipped"/>
    <s v="NYC"/>
    <x v="0"/>
    <x v="0"/>
    <x v="0"/>
  </r>
  <r>
    <x v="118"/>
    <n v="10127"/>
    <n v="7"/>
    <x v="79"/>
    <n v="20"/>
    <n v="96.99"/>
    <n v="1939.8"/>
    <x v="1"/>
    <m/>
    <s v="Muscle Machine Inc"/>
    <s v="Shipped"/>
    <s v="NYC"/>
    <x v="0"/>
    <x v="0"/>
    <x v="0"/>
  </r>
  <r>
    <x v="144"/>
    <n v="10141"/>
    <n v="1"/>
    <x v="79"/>
    <n v="40"/>
    <n v="94.62"/>
    <n v="3784.8"/>
    <x v="1"/>
    <m/>
    <s v="Suominen Souveniers"/>
    <s v="Shipped"/>
    <s v="Espoo"/>
    <x v="1"/>
    <x v="4"/>
    <x v="1"/>
  </r>
  <r>
    <x v="235"/>
    <n v="10152"/>
    <n v="3"/>
    <x v="79"/>
    <n v="23"/>
    <n v="100"/>
    <n v="2802.09"/>
    <x v="1"/>
    <m/>
    <s v="Australian Gift Network, Co"/>
    <s v="Shipped"/>
    <s v="South Brisbane"/>
    <x v="9"/>
    <x v="3"/>
    <x v="2"/>
  </r>
  <r>
    <x v="121"/>
    <n v="10165"/>
    <n v="8"/>
    <x v="79"/>
    <n v="24"/>
    <n v="99.36"/>
    <n v="2384.64"/>
    <x v="1"/>
    <m/>
    <s v="Dragon Souveniers, Ltd."/>
    <s v="Shipped"/>
    <s v="Singapore"/>
    <x v="1"/>
    <x v="9"/>
    <x v="3"/>
  </r>
  <r>
    <x v="32"/>
    <n v="10176"/>
    <n v="7"/>
    <x v="79"/>
    <n v="29"/>
    <n v="100"/>
    <n v="2915.66"/>
    <x v="1"/>
    <m/>
    <s v="Lordine Souveniers"/>
    <s v="Shipped"/>
    <s v="Reggio Emilia"/>
    <x v="1"/>
    <x v="12"/>
    <x v="1"/>
  </r>
  <r>
    <x v="69"/>
    <n v="10184"/>
    <n v="2"/>
    <x v="79"/>
    <n v="49"/>
    <n v="100"/>
    <n v="5795.72"/>
    <x v="1"/>
    <m/>
    <s v="Iberia Gift Imports, Corp."/>
    <s v="Shipped"/>
    <s v="Sevilla"/>
    <x v="1"/>
    <x v="7"/>
    <x v="1"/>
  </r>
  <r>
    <x v="34"/>
    <n v="10195"/>
    <n v="2"/>
    <x v="79"/>
    <n v="34"/>
    <n v="100"/>
    <n v="3699.88"/>
    <x v="1"/>
    <m/>
    <s v="Mini Classics"/>
    <s v="Shipped"/>
    <s v="White Plains"/>
    <x v="0"/>
    <x v="0"/>
    <x v="0"/>
  </r>
  <r>
    <x v="91"/>
    <n v="10207"/>
    <n v="3"/>
    <x v="79"/>
    <n v="28"/>
    <n v="100"/>
    <n v="2980.6"/>
    <x v="1"/>
    <m/>
    <s v="Diecast Collectables"/>
    <s v="Shipped"/>
    <s v="Boston"/>
    <x v="6"/>
    <x v="0"/>
    <x v="0"/>
  </r>
  <r>
    <x v="123"/>
    <n v="10220"/>
    <n v="7"/>
    <x v="79"/>
    <n v="37"/>
    <n v="100"/>
    <n v="5032.74"/>
    <x v="1"/>
    <m/>
    <s v="Clover Collections, Co."/>
    <s v="Shipped"/>
    <s v="Dublin"/>
    <x v="1"/>
    <x v="18"/>
    <x v="1"/>
  </r>
  <r>
    <x v="135"/>
    <n v="10230"/>
    <n v="5"/>
    <x v="79"/>
    <n v="45"/>
    <n v="100"/>
    <n v="4737.1499999999996"/>
    <x v="1"/>
    <m/>
    <s v="Blauer See Auto, Co."/>
    <s v="Shipped"/>
    <s v="Frankfurt"/>
    <x v="1"/>
    <x v="16"/>
    <x v="1"/>
  </r>
  <r>
    <x v="125"/>
    <n v="10246"/>
    <n v="1"/>
    <x v="79"/>
    <n v="46"/>
    <n v="100"/>
    <n v="6311.2"/>
    <x v="1"/>
    <m/>
    <s v="Euro Shopping Channel"/>
    <s v="Shipped"/>
    <s v="Madrid"/>
    <x v="1"/>
    <x v="7"/>
    <x v="1"/>
  </r>
  <r>
    <x v="126"/>
    <n v="10271"/>
    <n v="1"/>
    <x v="79"/>
    <n v="22"/>
    <n v="100"/>
    <n v="3070.54"/>
    <x v="1"/>
    <m/>
    <s v="Mini Gifts Distributors Ltd."/>
    <s v="Shipped"/>
    <s v="San Rafael"/>
    <x v="2"/>
    <x v="0"/>
    <x v="0"/>
  </r>
  <r>
    <x v="76"/>
    <n v="10282"/>
    <n v="10"/>
    <x v="79"/>
    <n v="39"/>
    <n v="100"/>
    <n v="4797.3900000000003"/>
    <x v="1"/>
    <m/>
    <s v="Mini Gifts Distributors Ltd."/>
    <s v="Shipped"/>
    <s v="San Rafael"/>
    <x v="2"/>
    <x v="0"/>
    <x v="0"/>
  </r>
  <r>
    <x v="42"/>
    <n v="10292"/>
    <n v="4"/>
    <x v="79"/>
    <n v="27"/>
    <n v="100"/>
    <n v="3832.38"/>
    <x v="1"/>
    <m/>
    <s v="Land of Toys Inc."/>
    <s v="Shipped"/>
    <s v="NYC"/>
    <x v="0"/>
    <x v="0"/>
    <x v="0"/>
  </r>
  <r>
    <x v="95"/>
    <n v="10305"/>
    <n v="1"/>
    <x v="79"/>
    <n v="36"/>
    <n v="100"/>
    <n v="4641.4799999999996"/>
    <x v="1"/>
    <m/>
    <s v="Martas Replicas Co."/>
    <s v="Shipped"/>
    <s v="Cambridge"/>
    <x v="6"/>
    <x v="0"/>
    <x v="0"/>
  </r>
  <r>
    <x v="96"/>
    <n v="10314"/>
    <n v="10"/>
    <x v="79"/>
    <n v="38"/>
    <n v="100"/>
    <n v="4000.26"/>
    <x v="1"/>
    <m/>
    <s v="Heintze Collectables"/>
    <s v="Shipped"/>
    <s v="Aaarhus"/>
    <x v="1"/>
    <x v="13"/>
    <x v="1"/>
  </r>
  <r>
    <x v="80"/>
    <n v="10325"/>
    <n v="5"/>
    <x v="79"/>
    <n v="44"/>
    <n v="100"/>
    <n v="5325.76"/>
    <x v="1"/>
    <m/>
    <s v="Baane Mini Imports"/>
    <s v="Shipped"/>
    <s v="Stavern"/>
    <x v="1"/>
    <x v="2"/>
    <x v="1"/>
  </r>
  <r>
    <x v="128"/>
    <n v="10336"/>
    <n v="5"/>
    <x v="79"/>
    <n v="31"/>
    <n v="100"/>
    <n v="4618.6899999999996"/>
    <x v="1"/>
    <m/>
    <s v="La Corne Dabondance, Co."/>
    <s v="Shipped"/>
    <s v="Paris"/>
    <x v="1"/>
    <x v="1"/>
    <x v="1"/>
  </r>
  <r>
    <x v="140"/>
    <n v="10349"/>
    <n v="2"/>
    <x v="79"/>
    <n v="23"/>
    <n v="100"/>
    <n v="3182.97"/>
    <x v="1"/>
    <m/>
    <s v="Muscle Machine Inc"/>
    <s v="Shipped"/>
    <s v="NYC"/>
    <x v="0"/>
    <x v="0"/>
    <x v="0"/>
  </r>
  <r>
    <x v="83"/>
    <n v="10359"/>
    <n v="7"/>
    <x v="79"/>
    <n v="22"/>
    <n v="100"/>
    <n v="2603.04"/>
    <x v="1"/>
    <m/>
    <s v="Reims Collectables"/>
    <s v="Shipped"/>
    <s v="Reims"/>
    <x v="1"/>
    <x v="1"/>
    <x v="1"/>
  </r>
  <r>
    <x v="129"/>
    <n v="10371"/>
    <n v="9"/>
    <x v="79"/>
    <n v="28"/>
    <n v="50.32"/>
    <n v="1408.96"/>
    <x v="1"/>
    <m/>
    <s v="Mini Gifts Distributors Ltd."/>
    <s v="Shipped"/>
    <s v="San Rafael"/>
    <x v="2"/>
    <x v="0"/>
    <x v="0"/>
  </r>
  <r>
    <x v="205"/>
    <n v="10383"/>
    <n v="4"/>
    <x v="79"/>
    <n v="21"/>
    <n v="93.91"/>
    <n v="1972.11"/>
    <x v="1"/>
    <m/>
    <s v="Euro Shopping Channel"/>
    <s v="Shipped"/>
    <s v="Madrid"/>
    <x v="1"/>
    <x v="7"/>
    <x v="1"/>
  </r>
  <r>
    <x v="222"/>
    <n v="10394"/>
    <n v="7"/>
    <x v="79"/>
    <n v="37"/>
    <n v="100"/>
    <n v="5207.75"/>
    <x v="1"/>
    <m/>
    <s v="Euro Shopping Channel"/>
    <s v="Shipped"/>
    <s v="Madrid"/>
    <x v="1"/>
    <x v="7"/>
    <x v="1"/>
  </r>
  <r>
    <x v="147"/>
    <n v="10412"/>
    <n v="1"/>
    <x v="79"/>
    <n v="31"/>
    <n v="100"/>
    <n v="4253.2"/>
    <x v="1"/>
    <m/>
    <s v="Euro Shopping Channel"/>
    <s v="Shipped"/>
    <s v="Madrid"/>
    <x v="1"/>
    <x v="7"/>
    <x v="1"/>
  </r>
  <r>
    <x v="26"/>
    <n v="10103"/>
    <n v="15"/>
    <x v="80"/>
    <n v="25"/>
    <n v="100"/>
    <n v="2873"/>
    <x v="3"/>
    <m/>
    <s v="Baane Mini Imports"/>
    <s v="Shipped"/>
    <s v="Stavern"/>
    <x v="1"/>
    <x v="2"/>
    <x v="1"/>
  </r>
  <r>
    <x v="165"/>
    <n v="10111"/>
    <n v="3"/>
    <x v="80"/>
    <n v="26"/>
    <n v="86.68"/>
    <n v="2253.6799999999998"/>
    <x v="3"/>
    <m/>
    <s v="Mini Wheels Co."/>
    <s v="Shipped"/>
    <s v="San Francisco"/>
    <x v="2"/>
    <x v="0"/>
    <x v="0"/>
  </r>
  <r>
    <x v="28"/>
    <n v="10126"/>
    <n v="15"/>
    <x v="80"/>
    <n v="34"/>
    <n v="100"/>
    <n v="3576.12"/>
    <x v="3"/>
    <m/>
    <s v="Corrida Auto Replicas, Ltd"/>
    <s v="Shipped"/>
    <s v="Madrid"/>
    <x v="1"/>
    <x v="7"/>
    <x v="1"/>
  </r>
  <r>
    <x v="167"/>
    <n v="10139"/>
    <n v="4"/>
    <x v="80"/>
    <n v="29"/>
    <n v="100"/>
    <n v="3276.13"/>
    <x v="3"/>
    <m/>
    <s v="Souveniers And Things Co."/>
    <s v="Shipped"/>
    <s v="Chatswood"/>
    <x v="8"/>
    <x v="3"/>
    <x v="2"/>
  </r>
  <r>
    <x v="168"/>
    <n v="10149"/>
    <n v="1"/>
    <x v="80"/>
    <n v="20"/>
    <n v="90.57"/>
    <n v="1811.4"/>
    <x v="3"/>
    <m/>
    <s v="Signal Collectibles Ltd."/>
    <s v="Shipped"/>
    <s v="Brisbane"/>
    <x v="2"/>
    <x v="0"/>
    <x v="0"/>
  </r>
  <r>
    <x v="31"/>
    <n v="10163"/>
    <n v="5"/>
    <x v="80"/>
    <n v="42"/>
    <n v="91.55"/>
    <n v="3845.1"/>
    <x v="3"/>
    <m/>
    <s v="Classic Legends Inc."/>
    <s v="Shipped"/>
    <s v="NYC"/>
    <x v="0"/>
    <x v="0"/>
    <x v="0"/>
  </r>
  <r>
    <x v="155"/>
    <n v="10173"/>
    <n v="3"/>
    <x v="80"/>
    <n v="22"/>
    <n v="100"/>
    <n v="2571.14"/>
    <x v="3"/>
    <m/>
    <s v="Rovelli Gifts"/>
    <s v="Shipped"/>
    <s v="Bergamo"/>
    <x v="1"/>
    <x v="12"/>
    <x v="1"/>
  </r>
  <r>
    <x v="33"/>
    <n v="10183"/>
    <n v="12"/>
    <x v="80"/>
    <n v="47"/>
    <n v="100"/>
    <n v="5035.1099999999997"/>
    <x v="3"/>
    <m/>
    <s v="Classic Gift Ideas, Inc"/>
    <s v="Shipped"/>
    <s v="Philadelphia"/>
    <x v="7"/>
    <x v="0"/>
    <x v="0"/>
  </r>
  <r>
    <x v="170"/>
    <n v="10193"/>
    <n v="4"/>
    <x v="80"/>
    <n v="20"/>
    <n v="100"/>
    <n v="2279"/>
    <x v="3"/>
    <m/>
    <s v="Australian Collectables, Ltd"/>
    <s v="Shipped"/>
    <s v="Glen Waverly"/>
    <x v="3"/>
    <x v="3"/>
    <x v="2"/>
  </r>
  <r>
    <x v="35"/>
    <n v="10206"/>
    <n v="10"/>
    <x v="80"/>
    <n v="33"/>
    <n v="97.39"/>
    <n v="3213.87"/>
    <x v="3"/>
    <m/>
    <s v="Canadian Gift Exchange Network"/>
    <s v="Shipped"/>
    <s v="Vancouver"/>
    <x v="10"/>
    <x v="10"/>
    <x v="0"/>
  </r>
  <r>
    <x v="36"/>
    <n v="10215"/>
    <n v="7"/>
    <x v="80"/>
    <n v="39"/>
    <n v="90.57"/>
    <n v="3532.23"/>
    <x v="3"/>
    <m/>
    <s v="West Coast Collectables Co."/>
    <s v="Shipped"/>
    <s v="Burbank"/>
    <x v="2"/>
    <x v="0"/>
    <x v="0"/>
  </r>
  <r>
    <x v="37"/>
    <n v="10228"/>
    <n v="6"/>
    <x v="80"/>
    <n v="33"/>
    <n v="100"/>
    <n v="3406.59"/>
    <x v="3"/>
    <m/>
    <s v="Cambridge Collectables Co."/>
    <s v="Shipped"/>
    <s v="Cambridge"/>
    <x v="6"/>
    <x v="0"/>
    <x v="0"/>
  </r>
  <r>
    <x v="173"/>
    <n v="10244"/>
    <n v="4"/>
    <x v="80"/>
    <n v="40"/>
    <n v="86.68"/>
    <n v="3467.2"/>
    <x v="3"/>
    <m/>
    <s v="Euro Shopping Channel"/>
    <s v="Shipped"/>
    <s v="Madrid"/>
    <x v="1"/>
    <x v="7"/>
    <x v="1"/>
  </r>
  <r>
    <x v="215"/>
    <n v="10257"/>
    <n v="4"/>
    <x v="80"/>
    <n v="46"/>
    <n v="78.89"/>
    <n v="3628.94"/>
    <x v="3"/>
    <m/>
    <s v="The Sharp Gifts Warehouse"/>
    <s v="Shipped"/>
    <s v="San Jose"/>
    <x v="2"/>
    <x v="0"/>
    <x v="0"/>
  </r>
  <r>
    <x v="216"/>
    <n v="10269"/>
    <n v="2"/>
    <x v="80"/>
    <n v="48"/>
    <n v="97.39"/>
    <n v="4674.72"/>
    <x v="3"/>
    <m/>
    <s v="Salzburg Collectables"/>
    <s v="Shipped"/>
    <s v="Salzburg"/>
    <x v="1"/>
    <x v="5"/>
    <x v="1"/>
  </r>
  <r>
    <x v="41"/>
    <n v="10280"/>
    <n v="6"/>
    <x v="80"/>
    <n v="21"/>
    <n v="78.89"/>
    <n v="1656.69"/>
    <x v="3"/>
    <m/>
    <s v="Amica Models &amp; Co."/>
    <s v="Shipped"/>
    <s v="Torino"/>
    <x v="1"/>
    <x v="12"/>
    <x v="1"/>
  </r>
  <r>
    <x v="226"/>
    <n v="10290"/>
    <n v="1"/>
    <x v="80"/>
    <n v="45"/>
    <n v="100"/>
    <n v="5171.3999999999996"/>
    <x v="3"/>
    <m/>
    <s v="Auto-Moto Classics Inc."/>
    <s v="Shipped"/>
    <s v="Brickhaven"/>
    <x v="6"/>
    <x v="0"/>
    <x v="0"/>
  </r>
  <r>
    <x v="43"/>
    <n v="10304"/>
    <n v="10"/>
    <x v="80"/>
    <n v="33"/>
    <n v="100"/>
    <n v="3342.57"/>
    <x v="3"/>
    <m/>
    <s v="Auto Assoc. &amp; Cie."/>
    <s v="Shipped"/>
    <s v="Versailles"/>
    <x v="1"/>
    <x v="1"/>
    <x v="1"/>
  </r>
  <r>
    <x v="44"/>
    <n v="10312"/>
    <n v="7"/>
    <x v="80"/>
    <n v="44"/>
    <n v="100"/>
    <n v="4884.88"/>
    <x v="3"/>
    <m/>
    <s v="Mini Gifts Distributors Ltd."/>
    <s v="Shipped"/>
    <s v="San Rafael"/>
    <x v="2"/>
    <x v="0"/>
    <x v="0"/>
  </r>
  <r>
    <x v="80"/>
    <n v="10324"/>
    <n v="3"/>
    <x v="80"/>
    <n v="33"/>
    <n v="100"/>
    <n v="6267.69"/>
    <x v="3"/>
    <m/>
    <s v="Vitachrome Inc."/>
    <s v="Shipped"/>
    <s v="NYC"/>
    <x v="0"/>
    <x v="0"/>
    <x v="0"/>
  </r>
  <r>
    <x v="46"/>
    <n v="10333"/>
    <n v="1"/>
    <x v="80"/>
    <n v="39"/>
    <n v="100"/>
    <n v="4424.16"/>
    <x v="3"/>
    <m/>
    <s v="Mini Wheels Co."/>
    <s v="Shipped"/>
    <s v="San Francisco"/>
    <x v="2"/>
    <x v="0"/>
    <x v="0"/>
  </r>
  <r>
    <x v="79"/>
    <n v="10348"/>
    <n v="2"/>
    <x v="80"/>
    <n v="39"/>
    <n v="50.31"/>
    <n v="1962.09"/>
    <x v="3"/>
    <m/>
    <s v="Corrida Auto Replicas, Ltd"/>
    <s v="Shipped"/>
    <s v="Madrid"/>
    <x v="1"/>
    <x v="7"/>
    <x v="1"/>
  </r>
  <r>
    <x v="48"/>
    <n v="10358"/>
    <n v="6"/>
    <x v="80"/>
    <n v="41"/>
    <n v="100"/>
    <n v="6847"/>
    <x v="3"/>
    <m/>
    <s v="Euro Shopping Channel"/>
    <s v="Shipped"/>
    <s v="Madrid"/>
    <x v="1"/>
    <x v="7"/>
    <x v="1"/>
  </r>
  <r>
    <x v="49"/>
    <n v="10369"/>
    <n v="3"/>
    <x v="80"/>
    <n v="40"/>
    <n v="86.92"/>
    <n v="3476.8"/>
    <x v="3"/>
    <m/>
    <s v="Collectables For Less Inc."/>
    <s v="Shipped"/>
    <s v="Brickhaven"/>
    <x v="6"/>
    <x v="0"/>
    <x v="0"/>
  </r>
  <r>
    <x v="50"/>
    <n v="10382"/>
    <n v="4"/>
    <x v="80"/>
    <n v="33"/>
    <n v="100"/>
    <n v="4592.6099999999997"/>
    <x v="3"/>
    <m/>
    <s v="Mini Gifts Distributors Ltd."/>
    <s v="Shipped"/>
    <s v="San Rafael"/>
    <x v="2"/>
    <x v="0"/>
    <x v="0"/>
  </r>
  <r>
    <x v="177"/>
    <n v="10423"/>
    <n v="4"/>
    <x v="80"/>
    <n v="28"/>
    <n v="78.89"/>
    <n v="2208.92"/>
    <x v="3"/>
    <m/>
    <s v="Petit Auto"/>
    <s v="In Process"/>
    <s v="Bruxelles"/>
    <x v="1"/>
    <x v="14"/>
    <x v="1"/>
  </r>
  <r>
    <x v="186"/>
    <n v="10106"/>
    <n v="3"/>
    <x v="81"/>
    <n v="26"/>
    <n v="63.76"/>
    <n v="1657.76"/>
    <x v="4"/>
    <m/>
    <s v="Rovelli Gifts"/>
    <s v="Shipped"/>
    <s v="Bergamo"/>
    <x v="1"/>
    <x v="12"/>
    <x v="1"/>
  </r>
  <r>
    <x v="54"/>
    <n v="10120"/>
    <n v="9"/>
    <x v="81"/>
    <n v="29"/>
    <n v="85.49"/>
    <n v="2479.21"/>
    <x v="4"/>
    <m/>
    <s v="Australian Collectors, Co."/>
    <s v="Shipped"/>
    <s v="Melbourne"/>
    <x v="3"/>
    <x v="3"/>
    <x v="2"/>
  </r>
  <r>
    <x v="209"/>
    <n v="10133"/>
    <n v="4"/>
    <x v="81"/>
    <n v="46"/>
    <n v="77.52"/>
    <n v="3565.92"/>
    <x v="4"/>
    <m/>
    <s v="Euro Shopping Channel"/>
    <s v="Shipped"/>
    <s v="Madrid"/>
    <x v="1"/>
    <x v="7"/>
    <x v="1"/>
  </r>
  <r>
    <x v="3"/>
    <n v="10145"/>
    <n v="15"/>
    <x v="81"/>
    <n v="33"/>
    <n v="84.77"/>
    <n v="2797.41"/>
    <x v="4"/>
    <m/>
    <s v="Toys4GrownUps.com"/>
    <s v="Shipped"/>
    <s v="Pasadena"/>
    <x v="2"/>
    <x v="0"/>
    <x v="0"/>
  </r>
  <r>
    <x v="5"/>
    <n v="10168"/>
    <n v="10"/>
    <x v="81"/>
    <n v="48"/>
    <n v="78.25"/>
    <n v="3756"/>
    <x v="4"/>
    <m/>
    <s v="Technics Stores Inc."/>
    <s v="Shipped"/>
    <s v="Burlingame"/>
    <x v="2"/>
    <x v="0"/>
    <x v="0"/>
  </r>
  <r>
    <x v="55"/>
    <n v="10210"/>
    <n v="8"/>
    <x v="81"/>
    <n v="40"/>
    <n v="71"/>
    <n v="2840"/>
    <x v="4"/>
    <m/>
    <s v="Osaka Souveniers Co."/>
    <s v="Shipped"/>
    <s v="Osaka"/>
    <x v="14"/>
    <x v="11"/>
    <x v="3"/>
  </r>
  <r>
    <x v="10"/>
    <n v="10223"/>
    <n v="10"/>
    <x v="81"/>
    <n v="23"/>
    <n v="74.62"/>
    <n v="1716.26"/>
    <x v="4"/>
    <m/>
    <s v="Australian Collectors, Co."/>
    <s v="Shipped"/>
    <s v="Melbourne"/>
    <x v="3"/>
    <x v="3"/>
    <x v="2"/>
  </r>
  <r>
    <x v="210"/>
    <n v="10235"/>
    <n v="4"/>
    <x v="81"/>
    <n v="40"/>
    <n v="81.14"/>
    <n v="3245.6"/>
    <x v="4"/>
    <m/>
    <s v="Royal Canadian Collectables, Ltd."/>
    <s v="Shipped"/>
    <s v="Tsawassen"/>
    <x v="10"/>
    <x v="10"/>
    <x v="0"/>
  </r>
  <r>
    <x v="189"/>
    <n v="10250"/>
    <n v="5"/>
    <x v="81"/>
    <n v="37"/>
    <n v="74.62"/>
    <n v="2760.94"/>
    <x v="4"/>
    <m/>
    <s v="The Sharp Gifts Warehouse"/>
    <s v="Shipped"/>
    <s v="San Jose"/>
    <x v="2"/>
    <x v="0"/>
    <x v="0"/>
  </r>
  <r>
    <x v="13"/>
    <n v="10263"/>
    <n v="11"/>
    <x v="81"/>
    <n v="24"/>
    <n v="75.349999999999994"/>
    <n v="1808.4"/>
    <x v="4"/>
    <m/>
    <s v="Gift Depot Inc."/>
    <s v="Shipped"/>
    <s v="Bridgewater"/>
    <x v="5"/>
    <x v="0"/>
    <x v="0"/>
  </r>
  <r>
    <x v="14"/>
    <n v="10275"/>
    <n v="10"/>
    <x v="81"/>
    <n v="27"/>
    <n v="62.31"/>
    <n v="1682.37"/>
    <x v="4"/>
    <m/>
    <s v="La Rochelle Gifts"/>
    <s v="Shipped"/>
    <s v="Nantes"/>
    <x v="1"/>
    <x v="1"/>
    <x v="1"/>
  </r>
  <r>
    <x v="191"/>
    <n v="10284"/>
    <n v="2"/>
    <x v="81"/>
    <n v="21"/>
    <n v="71"/>
    <n v="1491"/>
    <x v="4"/>
    <m/>
    <s v="Norway Gifts By Mail, Co."/>
    <s v="Shipped"/>
    <s v="Oslo"/>
    <x v="1"/>
    <x v="2"/>
    <x v="1"/>
  </r>
  <r>
    <x v="211"/>
    <n v="10297"/>
    <n v="5"/>
    <x v="81"/>
    <n v="23"/>
    <n v="72.45"/>
    <n v="1666.35"/>
    <x v="4"/>
    <m/>
    <s v="Clover Collections, Co."/>
    <s v="Shipped"/>
    <s v="Dublin"/>
    <x v="1"/>
    <x v="18"/>
    <x v="1"/>
  </r>
  <r>
    <x v="17"/>
    <n v="10308"/>
    <n v="8"/>
    <x v="81"/>
    <n v="44"/>
    <n v="83.32"/>
    <n v="3666.08"/>
    <x v="4"/>
    <m/>
    <s v="Mini Classics"/>
    <s v="Shipped"/>
    <s v="White Plains"/>
    <x v="0"/>
    <x v="0"/>
    <x v="0"/>
  </r>
  <r>
    <x v="18"/>
    <n v="10317"/>
    <n v="1"/>
    <x v="81"/>
    <n v="35"/>
    <n v="83.32"/>
    <n v="2916.2"/>
    <x v="4"/>
    <m/>
    <s v="Technics Stores Inc."/>
    <s v="Shipped"/>
    <s v="Burlingame"/>
    <x v="2"/>
    <x v="0"/>
    <x v="0"/>
  </r>
  <r>
    <x v="233"/>
    <n v="10328"/>
    <n v="4"/>
    <x v="81"/>
    <n v="43"/>
    <n v="60.86"/>
    <n v="2616.98"/>
    <x v="4"/>
    <m/>
    <s v="Rovelli Gifts"/>
    <s v="Shipped"/>
    <s v="Bergamo"/>
    <x v="1"/>
    <x v="12"/>
    <x v="1"/>
  </r>
  <r>
    <x v="20"/>
    <n v="10340"/>
    <n v="1"/>
    <x v="81"/>
    <n v="40"/>
    <n v="84.77"/>
    <n v="3390.8"/>
    <x v="4"/>
    <m/>
    <s v="Enaco Distributors"/>
    <s v="Shipped"/>
    <s v="Barcelona"/>
    <x v="1"/>
    <x v="7"/>
    <x v="1"/>
  </r>
  <r>
    <x v="212"/>
    <n v="10353"/>
    <n v="3"/>
    <x v="81"/>
    <n v="35"/>
    <n v="89.9"/>
    <n v="3146.5"/>
    <x v="4"/>
    <m/>
    <s v="Gift Ideas Corp."/>
    <s v="Shipped"/>
    <s v="Glendale"/>
    <x v="5"/>
    <x v="0"/>
    <x v="0"/>
  </r>
  <r>
    <x v="21"/>
    <n v="10361"/>
    <n v="1"/>
    <x v="81"/>
    <n v="25"/>
    <n v="62.46"/>
    <n v="1561.5"/>
    <x v="4"/>
    <m/>
    <s v="Souveniers And Things Co."/>
    <s v="Shipped"/>
    <s v="Chatswood"/>
    <x v="8"/>
    <x v="3"/>
    <x v="2"/>
  </r>
  <r>
    <x v="22"/>
    <n v="10375"/>
    <n v="2"/>
    <x v="81"/>
    <n v="43"/>
    <n v="100"/>
    <n v="10039.6"/>
    <x v="4"/>
    <m/>
    <s v="La Rochelle Gifts"/>
    <s v="Shipped"/>
    <s v="Nantes"/>
    <x v="1"/>
    <x v="1"/>
    <x v="1"/>
  </r>
  <r>
    <x v="196"/>
    <n v="10386"/>
    <n v="8"/>
    <x v="81"/>
    <n v="50"/>
    <n v="63.34"/>
    <n v="3167"/>
    <x v="4"/>
    <m/>
    <s v="Euro Shopping Channel"/>
    <s v="Resolved"/>
    <s v="Madrid"/>
    <x v="1"/>
    <x v="7"/>
    <x v="1"/>
  </r>
  <r>
    <x v="197"/>
    <n v="10398"/>
    <n v="14"/>
    <x v="81"/>
    <n v="45"/>
    <n v="78.25"/>
    <n v="3521.25"/>
    <x v="4"/>
    <m/>
    <s v="Reims Collectables"/>
    <s v="Shipped"/>
    <s v="Reims"/>
    <x v="1"/>
    <x v="1"/>
    <x v="1"/>
  </r>
  <r>
    <x v="213"/>
    <n v="10401"/>
    <n v="4"/>
    <x v="81"/>
    <n v="52"/>
    <n v="81.14"/>
    <n v="4219.28"/>
    <x v="4"/>
    <m/>
    <s v="Tekni Collectables Inc."/>
    <s v="On Hold"/>
    <s v="Newark"/>
    <x v="4"/>
    <x v="0"/>
    <x v="0"/>
  </r>
  <r>
    <x v="198"/>
    <n v="10416"/>
    <n v="5"/>
    <x v="81"/>
    <n v="48"/>
    <n v="74.62"/>
    <n v="3581.76"/>
    <x v="4"/>
    <m/>
    <s v="Lordine Souveniers"/>
    <s v="Shipped"/>
    <s v="Reggio Emilia"/>
    <x v="1"/>
    <x v="12"/>
    <x v="1"/>
  </r>
  <r>
    <x v="98"/>
    <n v="10108"/>
    <n v="10"/>
    <x v="82"/>
    <n v="31"/>
    <n v="68.709999999999994"/>
    <n v="2130.0100000000002"/>
    <x v="1"/>
    <m/>
    <s v="Cruz &amp; Sons Co."/>
    <s v="Shipped"/>
    <s v="Makati City"/>
    <x v="1"/>
    <x v="15"/>
    <x v="3"/>
  </r>
  <r>
    <x v="99"/>
    <n v="10122"/>
    <n v="14"/>
    <x v="82"/>
    <n v="29"/>
    <n v="71.14"/>
    <n v="2063.06"/>
    <x v="1"/>
    <m/>
    <s v="Marseille Mini Autos"/>
    <s v="Shipped"/>
    <s v="Marseille"/>
    <x v="1"/>
    <x v="1"/>
    <x v="1"/>
  </r>
  <r>
    <x v="100"/>
    <n v="10135"/>
    <n v="11"/>
    <x v="82"/>
    <n v="23"/>
    <n v="87.31"/>
    <n v="2008.13"/>
    <x v="1"/>
    <m/>
    <s v="Mini Gifts Distributors Ltd."/>
    <s v="Shipped"/>
    <s v="San Rafael"/>
    <x v="2"/>
    <x v="0"/>
    <x v="0"/>
  </r>
  <r>
    <x v="101"/>
    <n v="10147"/>
    <n v="11"/>
    <x v="82"/>
    <n v="31"/>
    <n v="64.67"/>
    <n v="2004.77"/>
    <x v="1"/>
    <m/>
    <s v="Collectables For Less Inc."/>
    <s v="Shipped"/>
    <s v="Brickhaven"/>
    <x v="6"/>
    <x v="0"/>
    <x v="0"/>
  </r>
  <r>
    <x v="4"/>
    <n v="10159"/>
    <n v="6"/>
    <x v="82"/>
    <n v="23"/>
    <n v="67.099999999999994"/>
    <n v="1543.3"/>
    <x v="1"/>
    <m/>
    <s v="Corporate Gift Ideas Co."/>
    <s v="Shipped"/>
    <s v="San Francisco"/>
    <x v="2"/>
    <x v="0"/>
    <x v="0"/>
  </r>
  <r>
    <x v="102"/>
    <n v="10169"/>
    <n v="6"/>
    <x v="82"/>
    <n v="24"/>
    <n v="94.58"/>
    <n v="2269.92"/>
    <x v="1"/>
    <m/>
    <s v="Annas Decorations, Ltd"/>
    <s v="Shipped"/>
    <s v="North Sydney"/>
    <x v="8"/>
    <x v="3"/>
    <x v="2"/>
  </r>
  <r>
    <x v="6"/>
    <n v="10180"/>
    <n v="1"/>
    <x v="82"/>
    <n v="28"/>
    <n v="71.14"/>
    <n v="1991.92"/>
    <x v="1"/>
    <m/>
    <s v="Daedalus Designs Imports"/>
    <s v="Shipped"/>
    <s v="Lille"/>
    <x v="1"/>
    <x v="1"/>
    <x v="1"/>
  </r>
  <r>
    <x v="104"/>
    <n v="10191"/>
    <n v="7"/>
    <x v="82"/>
    <n v="44"/>
    <n v="66.290000000000006"/>
    <n v="2916.76"/>
    <x v="1"/>
    <m/>
    <s v="Toms Spezialitten, Ltd"/>
    <s v="Shipped"/>
    <s v="Koln"/>
    <x v="1"/>
    <x v="16"/>
    <x v="1"/>
  </r>
  <r>
    <x v="9"/>
    <n v="10211"/>
    <n v="6"/>
    <x v="82"/>
    <n v="22"/>
    <n v="92.16"/>
    <n v="2027.52"/>
    <x v="1"/>
    <m/>
    <s v="Auto Canal Petit"/>
    <s v="Shipped"/>
    <s v="Paris"/>
    <x v="1"/>
    <x v="1"/>
    <x v="1"/>
  </r>
  <r>
    <x v="106"/>
    <n v="10225"/>
    <n v="13"/>
    <x v="82"/>
    <n v="46"/>
    <n v="70.33"/>
    <n v="3235.18"/>
    <x v="1"/>
    <m/>
    <s v="Vida Sport, Ltd"/>
    <s v="Shipped"/>
    <s v="Gensve"/>
    <x v="1"/>
    <x v="17"/>
    <x v="1"/>
  </r>
  <r>
    <x v="107"/>
    <n v="10238"/>
    <n v="7"/>
    <x v="82"/>
    <n v="22"/>
    <n v="93.77"/>
    <n v="2062.94"/>
    <x v="1"/>
    <m/>
    <s v="Danish Wholesale Imports"/>
    <s v="Shipped"/>
    <s v="Kobenhavn"/>
    <x v="1"/>
    <x v="13"/>
    <x v="1"/>
  </r>
  <r>
    <x v="224"/>
    <n v="10252"/>
    <n v="3"/>
    <x v="82"/>
    <n v="38"/>
    <n v="87.31"/>
    <n v="3317.78"/>
    <x v="1"/>
    <m/>
    <s v="Auto Canal Petit"/>
    <s v="Shipped"/>
    <s v="Paris"/>
    <x v="1"/>
    <x v="1"/>
    <x v="1"/>
  </r>
  <r>
    <x v="230"/>
    <n v="10264"/>
    <n v="1"/>
    <x v="82"/>
    <n v="47"/>
    <n v="83.27"/>
    <n v="3913.69"/>
    <x v="1"/>
    <m/>
    <s v="Gifts4AllAges.com"/>
    <s v="Shipped"/>
    <s v="Boston"/>
    <x v="6"/>
    <x v="0"/>
    <x v="0"/>
  </r>
  <r>
    <x v="110"/>
    <n v="10276"/>
    <n v="7"/>
    <x v="82"/>
    <n v="48"/>
    <n v="75.180000000000007"/>
    <n v="3608.64"/>
    <x v="1"/>
    <m/>
    <s v="Online Mini Collectables"/>
    <s v="Shipped"/>
    <s v="Brickhaven"/>
    <x v="6"/>
    <x v="0"/>
    <x v="0"/>
  </r>
  <r>
    <x v="111"/>
    <n v="10287"/>
    <n v="16"/>
    <x v="82"/>
    <n v="40"/>
    <n v="88.12"/>
    <n v="3524.8"/>
    <x v="1"/>
    <m/>
    <s v="Vida Sport, Ltd"/>
    <s v="Shipped"/>
    <s v="Gensve"/>
    <x v="1"/>
    <x v="17"/>
    <x v="1"/>
  </r>
  <r>
    <x v="16"/>
    <n v="10299"/>
    <n v="1"/>
    <x v="82"/>
    <n v="32"/>
    <n v="80.84"/>
    <n v="2586.88"/>
    <x v="1"/>
    <m/>
    <s v="Toys of Finland, Co."/>
    <s v="Shipped"/>
    <s v="Helsinki"/>
    <x v="1"/>
    <x v="4"/>
    <x v="1"/>
  </r>
  <r>
    <x v="113"/>
    <n v="10310"/>
    <n v="14"/>
    <x v="82"/>
    <n v="49"/>
    <n v="97.01"/>
    <n v="4753.49"/>
    <x v="1"/>
    <m/>
    <s v="Toms Spezialitten, Ltd"/>
    <s v="Shipped"/>
    <s v="Koln"/>
    <x v="1"/>
    <x v="16"/>
    <x v="1"/>
  </r>
  <r>
    <x v="114"/>
    <n v="10319"/>
    <n v="2"/>
    <x v="82"/>
    <n v="43"/>
    <n v="85.69"/>
    <n v="3684.67"/>
    <x v="1"/>
    <m/>
    <s v="Microscale Inc."/>
    <s v="Shipped"/>
    <s v="NYC"/>
    <x v="0"/>
    <x v="0"/>
    <x v="0"/>
  </r>
  <r>
    <x v="159"/>
    <n v="10331"/>
    <n v="2"/>
    <x v="82"/>
    <n v="41"/>
    <n v="100"/>
    <n v="5715.4"/>
    <x v="1"/>
    <m/>
    <s v="Motor Mint Distributors Inc."/>
    <s v="Shipped"/>
    <s v="Philadelphia"/>
    <x v="7"/>
    <x v="0"/>
    <x v="0"/>
  </r>
  <r>
    <x v="20"/>
    <n v="10343"/>
    <n v="1"/>
    <x v="82"/>
    <n v="30"/>
    <n v="100"/>
    <n v="3098.7"/>
    <x v="1"/>
    <m/>
    <s v="Reims Collectables"/>
    <s v="Shipped"/>
    <s v="Reims"/>
    <x v="1"/>
    <x v="1"/>
    <x v="1"/>
  </r>
  <r>
    <x v="228"/>
    <n v="10355"/>
    <n v="9"/>
    <x v="82"/>
    <n v="28"/>
    <n v="95.39"/>
    <n v="2670.92"/>
    <x v="1"/>
    <m/>
    <s v="Euro Shopping Channel"/>
    <s v="Shipped"/>
    <s v="Madrid"/>
    <x v="1"/>
    <x v="7"/>
    <x v="1"/>
  </r>
  <r>
    <x v="115"/>
    <n v="10363"/>
    <n v="9"/>
    <x v="82"/>
    <n v="43"/>
    <n v="100"/>
    <n v="5154.41"/>
    <x v="1"/>
    <m/>
    <s v="Suominen Souveniers"/>
    <s v="Shipped"/>
    <s v="Espoo"/>
    <x v="1"/>
    <x v="4"/>
    <x v="1"/>
  </r>
  <r>
    <x v="184"/>
    <n v="10378"/>
    <n v="2"/>
    <x v="82"/>
    <n v="41"/>
    <n v="100"/>
    <n v="4894.17"/>
    <x v="1"/>
    <m/>
    <s v="Euro Shopping Channel"/>
    <s v="Shipped"/>
    <s v="Madrid"/>
    <x v="1"/>
    <x v="7"/>
    <x v="1"/>
  </r>
  <r>
    <x v="162"/>
    <n v="10390"/>
    <n v="10"/>
    <x v="82"/>
    <n v="30"/>
    <n v="82.42"/>
    <n v="2472.6"/>
    <x v="1"/>
    <m/>
    <s v="Mini Gifts Distributors Ltd."/>
    <s v="Shipped"/>
    <s v="San Rafael"/>
    <x v="2"/>
    <x v="0"/>
    <x v="0"/>
  </r>
  <r>
    <x v="26"/>
    <n v="10103"/>
    <n v="3"/>
    <x v="83"/>
    <n v="31"/>
    <n v="100"/>
    <n v="3224.31"/>
    <x v="2"/>
    <m/>
    <s v="Baane Mini Imports"/>
    <s v="Shipped"/>
    <s v="Stavern"/>
    <x v="1"/>
    <x v="2"/>
    <x v="1"/>
  </r>
  <r>
    <x v="89"/>
    <n v="10114"/>
    <n v="7"/>
    <x v="83"/>
    <n v="32"/>
    <n v="100"/>
    <n v="3667.52"/>
    <x v="2"/>
    <m/>
    <s v="La Corne Dabondance, Co."/>
    <s v="Shipped"/>
    <s v="Paris"/>
    <x v="1"/>
    <x v="1"/>
    <x v="1"/>
  </r>
  <r>
    <x v="28"/>
    <n v="10126"/>
    <n v="3"/>
    <x v="83"/>
    <n v="43"/>
    <n v="96.31"/>
    <n v="4141.33"/>
    <x v="2"/>
    <m/>
    <s v="Corrida Auto Replicas, Ltd"/>
    <s v="Shipped"/>
    <s v="Madrid"/>
    <x v="1"/>
    <x v="7"/>
    <x v="1"/>
  </r>
  <r>
    <x v="29"/>
    <n v="10140"/>
    <n v="3"/>
    <x v="83"/>
    <n v="26"/>
    <n v="100"/>
    <n v="2829.58"/>
    <x v="2"/>
    <m/>
    <s v="Technics Stores Inc."/>
    <s v="Shipped"/>
    <s v="Burlingame"/>
    <x v="2"/>
    <x v="0"/>
    <x v="0"/>
  </r>
  <r>
    <x v="145"/>
    <n v="10151"/>
    <n v="10"/>
    <x v="83"/>
    <n v="27"/>
    <n v="100"/>
    <n v="3068.55"/>
    <x v="2"/>
    <m/>
    <s v="Oulu Toy Supplies, Inc."/>
    <s v="Shipped"/>
    <s v="Oulu"/>
    <x v="1"/>
    <x v="4"/>
    <x v="1"/>
  </r>
  <r>
    <x v="90"/>
    <n v="10164"/>
    <n v="1"/>
    <x v="83"/>
    <n v="24"/>
    <n v="100"/>
    <n v="2634.96"/>
    <x v="2"/>
    <m/>
    <s v="Mini Auto Werke"/>
    <s v="Resolved"/>
    <s v="Graz"/>
    <x v="1"/>
    <x v="5"/>
    <x v="1"/>
  </r>
  <r>
    <x v="32"/>
    <n v="10175"/>
    <n v="8"/>
    <x v="83"/>
    <n v="22"/>
    <n v="100"/>
    <n v="2436.7199999999998"/>
    <x v="2"/>
    <m/>
    <s v="Stylish Desk Decors, Co."/>
    <s v="Shipped"/>
    <s v="London"/>
    <x v="1"/>
    <x v="6"/>
    <x v="1"/>
  </r>
  <r>
    <x v="69"/>
    <n v="10184"/>
    <n v="13"/>
    <x v="83"/>
    <n v="46"/>
    <n v="100"/>
    <n v="4607.3599999999997"/>
    <x v="2"/>
    <m/>
    <s v="Iberia Gift Imports, Corp."/>
    <s v="Shipped"/>
    <s v="Sevilla"/>
    <x v="1"/>
    <x v="7"/>
    <x v="1"/>
  </r>
  <r>
    <x v="34"/>
    <n v="10194"/>
    <n v="3"/>
    <x v="83"/>
    <n v="37"/>
    <n v="97.27"/>
    <n v="3598.99"/>
    <x v="2"/>
    <m/>
    <s v="Saveley &amp; Henriot, Co."/>
    <s v="Shipped"/>
    <s v="Lyon"/>
    <x v="1"/>
    <x v="1"/>
    <x v="1"/>
  </r>
  <r>
    <x v="91"/>
    <n v="10207"/>
    <n v="14"/>
    <x v="83"/>
    <n v="49"/>
    <n v="80.900000000000006"/>
    <n v="3964.1"/>
    <x v="2"/>
    <m/>
    <s v="Diecast Collectables"/>
    <s v="Shipped"/>
    <s v="Boston"/>
    <x v="6"/>
    <x v="0"/>
    <x v="0"/>
  </r>
  <r>
    <x v="92"/>
    <n v="10217"/>
    <n v="3"/>
    <x v="83"/>
    <n v="21"/>
    <n v="100"/>
    <n v="2244.9"/>
    <x v="2"/>
    <m/>
    <s v="Handji Gifts&amp; Co"/>
    <s v="Shipped"/>
    <s v="Singapore"/>
    <x v="1"/>
    <x v="9"/>
    <x v="2"/>
  </r>
  <r>
    <x v="93"/>
    <n v="10229"/>
    <n v="8"/>
    <x v="83"/>
    <n v="25"/>
    <n v="100"/>
    <n v="2793"/>
    <x v="2"/>
    <m/>
    <s v="Mini Gifts Distributors Ltd."/>
    <s v="Shipped"/>
    <s v="San Rafael"/>
    <x v="2"/>
    <x v="0"/>
    <x v="0"/>
  </r>
  <r>
    <x v="38"/>
    <n v="10245"/>
    <n v="1"/>
    <x v="83"/>
    <n v="37"/>
    <n v="100"/>
    <n v="4133.6400000000003"/>
    <x v="2"/>
    <m/>
    <s v="Super Scale Inc."/>
    <s v="Shipped"/>
    <s v="New Haven"/>
    <x v="5"/>
    <x v="0"/>
    <x v="0"/>
  </r>
  <r>
    <x v="39"/>
    <n v="10259"/>
    <n v="11"/>
    <x v="83"/>
    <n v="45"/>
    <n v="86.68"/>
    <n v="3900.6"/>
    <x v="2"/>
    <m/>
    <s v="Handji Gifts&amp; Co"/>
    <s v="Shipped"/>
    <s v="Singapore"/>
    <x v="1"/>
    <x v="9"/>
    <x v="2"/>
  </r>
  <r>
    <x v="40"/>
    <n v="10270"/>
    <n v="1"/>
    <x v="83"/>
    <n v="32"/>
    <n v="85.72"/>
    <n v="2743.04"/>
    <x v="2"/>
    <m/>
    <s v="Souveniers And Things Co."/>
    <s v="Shipped"/>
    <s v="Chatswood"/>
    <x v="8"/>
    <x v="3"/>
    <x v="2"/>
  </r>
  <r>
    <x v="94"/>
    <n v="10281"/>
    <n v="8"/>
    <x v="83"/>
    <n v="29"/>
    <n v="82.83"/>
    <n v="2402.0700000000002"/>
    <x v="2"/>
    <m/>
    <s v="Diecast Classics Inc."/>
    <s v="Shipped"/>
    <s v="Allentown"/>
    <x v="7"/>
    <x v="0"/>
    <x v="0"/>
  </r>
  <r>
    <x v="42"/>
    <n v="10291"/>
    <n v="3"/>
    <x v="83"/>
    <n v="26"/>
    <n v="83.79"/>
    <n v="2178.54"/>
    <x v="2"/>
    <m/>
    <s v="Scandinavian Gift Ideas"/>
    <s v="Shipped"/>
    <s v="Boras"/>
    <x v="1"/>
    <x v="8"/>
    <x v="1"/>
  </r>
  <r>
    <x v="95"/>
    <n v="10305"/>
    <n v="12"/>
    <x v="83"/>
    <n v="28"/>
    <n v="100"/>
    <n v="3155.04"/>
    <x v="2"/>
    <m/>
    <s v="Martas Replicas Co."/>
    <s v="Shipped"/>
    <s v="Cambridge"/>
    <x v="6"/>
    <x v="0"/>
    <x v="0"/>
  </r>
  <r>
    <x v="96"/>
    <n v="10313"/>
    <n v="6"/>
    <x v="83"/>
    <n v="27"/>
    <n v="87.64"/>
    <n v="2366.2800000000002"/>
    <x v="2"/>
    <m/>
    <s v="Canadian Gift Exchange Network"/>
    <s v="Shipped"/>
    <s v="Vancouver"/>
    <x v="10"/>
    <x v="10"/>
    <x v="0"/>
  </r>
  <r>
    <x v="80"/>
    <n v="10324"/>
    <n v="11"/>
    <x v="83"/>
    <n v="20"/>
    <n v="98.18"/>
    <n v="1963.6"/>
    <x v="2"/>
    <m/>
    <s v="Vitachrome Inc."/>
    <s v="Shipped"/>
    <s v="NYC"/>
    <x v="0"/>
    <x v="0"/>
    <x v="0"/>
  </r>
  <r>
    <x v="97"/>
    <n v="10335"/>
    <n v="1"/>
    <x v="83"/>
    <n v="44"/>
    <n v="100"/>
    <n v="4746.28"/>
    <x v="2"/>
    <m/>
    <s v="Mini Gifts Distributors Ltd."/>
    <s v="Shipped"/>
    <s v="San Rafael"/>
    <x v="2"/>
    <x v="0"/>
    <x v="0"/>
  </r>
  <r>
    <x v="79"/>
    <n v="10348"/>
    <n v="3"/>
    <x v="83"/>
    <n v="42"/>
    <n v="100"/>
    <n v="6386.94"/>
    <x v="2"/>
    <m/>
    <s v="Corrida Auto Replicas, Ltd"/>
    <s v="Shipped"/>
    <s v="Madrid"/>
    <x v="1"/>
    <x v="7"/>
    <x v="1"/>
  </r>
  <r>
    <x v="48"/>
    <n v="10358"/>
    <n v="1"/>
    <x v="83"/>
    <n v="41"/>
    <n v="100"/>
    <n v="4428"/>
    <x v="2"/>
    <m/>
    <s v="Euro Shopping Channel"/>
    <s v="Shipped"/>
    <s v="Madrid"/>
    <x v="1"/>
    <x v="7"/>
    <x v="1"/>
  </r>
  <r>
    <x v="129"/>
    <n v="10371"/>
    <n v="1"/>
    <x v="83"/>
    <n v="26"/>
    <n v="100"/>
    <n v="4044.04"/>
    <x v="2"/>
    <m/>
    <s v="Mini Gifts Distributors Ltd."/>
    <s v="Shipped"/>
    <s v="San Rafael"/>
    <x v="2"/>
    <x v="0"/>
    <x v="0"/>
  </r>
  <r>
    <x v="50"/>
    <n v="10382"/>
    <n v="6"/>
    <x v="83"/>
    <n v="26"/>
    <n v="100"/>
    <n v="2708.42"/>
    <x v="2"/>
    <m/>
    <s v="Mini Gifts Distributors Ltd."/>
    <s v="Shipped"/>
    <s v="San Rafael"/>
    <x v="2"/>
    <x v="0"/>
    <x v="0"/>
  </r>
  <r>
    <x v="52"/>
    <n v="10411"/>
    <n v="1"/>
    <x v="83"/>
    <n v="26"/>
    <n v="100"/>
    <n v="2904.72"/>
    <x v="2"/>
    <m/>
    <s v="Quebec Home Shopping Network"/>
    <s v="Shipped"/>
    <s v="Montreal"/>
    <x v="13"/>
    <x v="10"/>
    <x v="0"/>
  </r>
  <r>
    <x v="53"/>
    <n v="10425"/>
    <n v="11"/>
    <x v="83"/>
    <n v="41"/>
    <n v="86.68"/>
    <n v="3553.88"/>
    <x v="2"/>
    <m/>
    <s v="La Rochelle Gifts"/>
    <s v="In Process"/>
    <s v="Nantes"/>
    <x v="1"/>
    <x v="1"/>
    <x v="1"/>
  </r>
  <r>
    <x v="0"/>
    <n v="10107"/>
    <n v="8"/>
    <x v="84"/>
    <n v="20"/>
    <n v="92.9"/>
    <n v="1858"/>
    <x v="0"/>
    <m/>
    <s v="Land of Toys Inc."/>
    <s v="Shipped"/>
    <s v="NYC"/>
    <x v="0"/>
    <x v="0"/>
    <x v="0"/>
  </r>
  <r>
    <x v="54"/>
    <n v="10120"/>
    <n v="6"/>
    <x v="84"/>
    <n v="22"/>
    <n v="100"/>
    <n v="2461.36"/>
    <x v="0"/>
    <m/>
    <s v="Australian Collectors, Co."/>
    <s v="Shipped"/>
    <s v="Melbourne"/>
    <x v="3"/>
    <x v="3"/>
    <x v="2"/>
  </r>
  <r>
    <x v="209"/>
    <n v="10133"/>
    <n v="1"/>
    <x v="84"/>
    <n v="23"/>
    <n v="100"/>
    <n v="2642.01"/>
    <x v="0"/>
    <m/>
    <s v="Euro Shopping Channel"/>
    <s v="Shipped"/>
    <s v="Madrid"/>
    <x v="1"/>
    <x v="7"/>
    <x v="1"/>
  </r>
  <r>
    <x v="3"/>
    <n v="10145"/>
    <n v="12"/>
    <x v="84"/>
    <n v="33"/>
    <n v="93.9"/>
    <n v="3098.7"/>
    <x v="0"/>
    <m/>
    <s v="Toys4GrownUps.com"/>
    <s v="Shipped"/>
    <s v="Pasadena"/>
    <x v="2"/>
    <x v="0"/>
    <x v="0"/>
  </r>
  <r>
    <x v="5"/>
    <n v="10168"/>
    <n v="7"/>
    <x v="84"/>
    <n v="28"/>
    <n v="100"/>
    <n v="3244.36"/>
    <x v="0"/>
    <m/>
    <s v="Technics Stores Inc."/>
    <s v="Shipped"/>
    <s v="Burlingame"/>
    <x v="2"/>
    <x v="0"/>
    <x v="0"/>
  </r>
  <r>
    <x v="7"/>
    <n v="10188"/>
    <n v="7"/>
    <x v="84"/>
    <n v="44"/>
    <n v="98.89"/>
    <n v="4351.16"/>
    <x v="0"/>
    <m/>
    <s v="Herkku Gifts"/>
    <s v="Shipped"/>
    <s v="Bergen"/>
    <x v="1"/>
    <x v="2"/>
    <x v="1"/>
  </r>
  <r>
    <x v="55"/>
    <n v="10210"/>
    <n v="5"/>
    <x v="84"/>
    <n v="46"/>
    <n v="79.91"/>
    <n v="3675.86"/>
    <x v="0"/>
    <m/>
    <s v="Osaka Souveniers Co."/>
    <s v="Shipped"/>
    <s v="Osaka"/>
    <x v="14"/>
    <x v="11"/>
    <x v="3"/>
  </r>
  <r>
    <x v="10"/>
    <n v="10223"/>
    <n v="7"/>
    <x v="84"/>
    <n v="21"/>
    <n v="100"/>
    <n v="2475.27"/>
    <x v="0"/>
    <m/>
    <s v="Australian Collectors, Co."/>
    <s v="Shipped"/>
    <s v="Melbourne"/>
    <x v="3"/>
    <x v="3"/>
    <x v="2"/>
  </r>
  <r>
    <x v="210"/>
    <n v="10235"/>
    <n v="1"/>
    <x v="84"/>
    <n v="41"/>
    <n v="100"/>
    <n v="4177.49"/>
    <x v="0"/>
    <m/>
    <s v="Royal Canadian Collectables, Ltd."/>
    <s v="Shipped"/>
    <s v="Tsawassen"/>
    <x v="10"/>
    <x v="10"/>
    <x v="0"/>
  </r>
  <r>
    <x v="189"/>
    <n v="10250"/>
    <n v="2"/>
    <x v="84"/>
    <n v="31"/>
    <n v="100"/>
    <n v="3282.28"/>
    <x v="0"/>
    <m/>
    <s v="The Sharp Gifts Warehouse"/>
    <s v="Shipped"/>
    <s v="San Jose"/>
    <x v="2"/>
    <x v="0"/>
    <x v="0"/>
  </r>
  <r>
    <x v="13"/>
    <n v="10263"/>
    <n v="8"/>
    <x v="84"/>
    <n v="31"/>
    <n v="79.91"/>
    <n v="2477.21"/>
    <x v="0"/>
    <m/>
    <s v="Gift Depot Inc."/>
    <s v="Shipped"/>
    <s v="Bridgewater"/>
    <x v="5"/>
    <x v="0"/>
    <x v="0"/>
  </r>
  <r>
    <x v="14"/>
    <n v="10275"/>
    <n v="7"/>
    <x v="84"/>
    <n v="23"/>
    <n v="81.91"/>
    <n v="1883.93"/>
    <x v="0"/>
    <m/>
    <s v="La Rochelle Gifts"/>
    <s v="Shipped"/>
    <s v="Nantes"/>
    <x v="1"/>
    <x v="1"/>
    <x v="1"/>
  </r>
  <r>
    <x v="15"/>
    <n v="10285"/>
    <n v="12"/>
    <x v="84"/>
    <n v="37"/>
    <n v="98.89"/>
    <n v="3658.93"/>
    <x v="0"/>
    <m/>
    <s v="Martas Replicas Co."/>
    <s v="Shipped"/>
    <s v="Cambridge"/>
    <x v="6"/>
    <x v="0"/>
    <x v="0"/>
  </r>
  <r>
    <x v="211"/>
    <n v="10297"/>
    <n v="2"/>
    <x v="84"/>
    <n v="26"/>
    <n v="100"/>
    <n v="2856.88"/>
    <x v="0"/>
    <m/>
    <s v="Clover Collections, Co."/>
    <s v="Shipped"/>
    <s v="Dublin"/>
    <x v="1"/>
    <x v="18"/>
    <x v="1"/>
  </r>
  <r>
    <x v="17"/>
    <n v="10308"/>
    <n v="5"/>
    <x v="84"/>
    <n v="24"/>
    <n v="79.91"/>
    <n v="1917.84"/>
    <x v="0"/>
    <m/>
    <s v="Mini Classics"/>
    <s v="Shipped"/>
    <s v="White Plains"/>
    <x v="0"/>
    <x v="0"/>
    <x v="0"/>
  </r>
  <r>
    <x v="18"/>
    <n v="10318"/>
    <n v="7"/>
    <x v="84"/>
    <n v="47"/>
    <n v="100"/>
    <n v="5305.36"/>
    <x v="0"/>
    <m/>
    <s v="Diecast Classics Inc."/>
    <s v="Shipped"/>
    <s v="Allentown"/>
    <x v="7"/>
    <x v="0"/>
    <x v="0"/>
  </r>
  <r>
    <x v="19"/>
    <n v="10329"/>
    <n v="11"/>
    <x v="84"/>
    <n v="45"/>
    <n v="63.91"/>
    <n v="2875.95"/>
    <x v="0"/>
    <m/>
    <s v="Land of Toys Inc."/>
    <s v="Shipped"/>
    <s v="NYC"/>
    <x v="0"/>
    <x v="0"/>
    <x v="0"/>
  </r>
  <r>
    <x v="20"/>
    <n v="10340"/>
    <n v="2"/>
    <x v="84"/>
    <n v="55"/>
    <n v="100"/>
    <n v="6482.85"/>
    <x v="0"/>
    <m/>
    <s v="Enaco Distributors"/>
    <s v="Shipped"/>
    <s v="Barcelona"/>
    <x v="1"/>
    <x v="7"/>
    <x v="1"/>
  </r>
  <r>
    <x v="212"/>
    <n v="10353"/>
    <n v="5"/>
    <x v="84"/>
    <n v="46"/>
    <n v="81.17"/>
    <n v="3733.82"/>
    <x v="0"/>
    <m/>
    <s v="Gift Ideas Corp."/>
    <s v="Shipped"/>
    <s v="Glendale"/>
    <x v="5"/>
    <x v="0"/>
    <x v="0"/>
  </r>
  <r>
    <x v="115"/>
    <n v="10363"/>
    <n v="2"/>
    <x v="84"/>
    <n v="50"/>
    <n v="100"/>
    <n v="6576.5"/>
    <x v="0"/>
    <m/>
    <s v="Suominen Souveniers"/>
    <s v="Shipped"/>
    <s v="Espoo"/>
    <x v="1"/>
    <x v="4"/>
    <x v="1"/>
  </r>
  <r>
    <x v="22"/>
    <n v="10375"/>
    <n v="3"/>
    <x v="84"/>
    <n v="37"/>
    <n v="100"/>
    <n v="6353.27"/>
    <x v="0"/>
    <m/>
    <s v="La Rochelle Gifts"/>
    <s v="Shipped"/>
    <s v="Nantes"/>
    <x v="1"/>
    <x v="1"/>
    <x v="1"/>
  </r>
  <r>
    <x v="246"/>
    <n v="10387"/>
    <n v="1"/>
    <x v="84"/>
    <n v="44"/>
    <n v="94.9"/>
    <n v="4175.6000000000004"/>
    <x v="0"/>
    <m/>
    <s v="Dragon Souveniers, Ltd."/>
    <s v="Shipped"/>
    <s v="Singapore"/>
    <x v="1"/>
    <x v="9"/>
    <x v="3"/>
  </r>
  <r>
    <x v="213"/>
    <n v="10401"/>
    <n v="1"/>
    <x v="84"/>
    <n v="49"/>
    <n v="100"/>
    <n v="4992.6099999999997"/>
    <x v="0"/>
    <m/>
    <s v="Tekni Collectables Inc."/>
    <s v="On Hold"/>
    <s v="Newark"/>
    <x v="4"/>
    <x v="0"/>
    <x v="0"/>
  </r>
  <r>
    <x v="198"/>
    <n v="10416"/>
    <n v="2"/>
    <x v="84"/>
    <n v="45"/>
    <n v="100"/>
    <n v="4764.6000000000004"/>
    <x v="0"/>
    <m/>
    <s v="Lordine Souveniers"/>
    <s v="Shipped"/>
    <s v="Reggio Emilia"/>
    <x v="1"/>
    <x v="12"/>
    <x v="1"/>
  </r>
  <r>
    <x v="98"/>
    <n v="10108"/>
    <n v="13"/>
    <x v="85"/>
    <n v="27"/>
    <n v="43.45"/>
    <n v="1173.1500000000001"/>
    <x v="0"/>
    <m/>
    <s v="Cruz &amp; Sons Co."/>
    <s v="Shipped"/>
    <s v="Makati City"/>
    <x v="1"/>
    <x v="15"/>
    <x v="3"/>
  </r>
  <r>
    <x v="99"/>
    <n v="10122"/>
    <n v="17"/>
    <x v="85"/>
    <n v="31"/>
    <n v="44.66"/>
    <n v="1384.46"/>
    <x v="0"/>
    <m/>
    <s v="Marseille Mini Autos"/>
    <s v="Shipped"/>
    <s v="Marseille"/>
    <x v="1"/>
    <x v="1"/>
    <x v="1"/>
  </r>
  <r>
    <x v="100"/>
    <n v="10135"/>
    <n v="14"/>
    <x v="85"/>
    <n v="33"/>
    <n v="40.229999999999997"/>
    <n v="1327.59"/>
    <x v="0"/>
    <m/>
    <s v="Mini Gifts Distributors Ltd."/>
    <s v="Shipped"/>
    <s v="San Rafael"/>
    <x v="2"/>
    <x v="0"/>
    <x v="0"/>
  </r>
  <r>
    <x v="3"/>
    <n v="10145"/>
    <n v="1"/>
    <x v="85"/>
    <n v="31"/>
    <n v="35.799999999999997"/>
    <n v="1109.8"/>
    <x v="0"/>
    <m/>
    <s v="Toys4GrownUps.com"/>
    <s v="Shipped"/>
    <s v="Pasadena"/>
    <x v="2"/>
    <x v="0"/>
    <x v="0"/>
  </r>
  <r>
    <x v="4"/>
    <n v="10159"/>
    <n v="9"/>
    <x v="85"/>
    <n v="35"/>
    <n v="35.4"/>
    <n v="1239"/>
    <x v="0"/>
    <m/>
    <s v="Corporate Gift Ideas Co."/>
    <s v="Shipped"/>
    <s v="San Francisco"/>
    <x v="2"/>
    <x v="0"/>
    <x v="0"/>
  </r>
  <r>
    <x v="102"/>
    <n v="10169"/>
    <n v="9"/>
    <x v="85"/>
    <n v="26"/>
    <n v="39.83"/>
    <n v="1035.58"/>
    <x v="0"/>
    <m/>
    <s v="Annas Decorations, Ltd"/>
    <s v="Shipped"/>
    <s v="North Sydney"/>
    <x v="8"/>
    <x v="3"/>
    <x v="2"/>
  </r>
  <r>
    <x v="6"/>
    <n v="10180"/>
    <n v="4"/>
    <x v="85"/>
    <n v="34"/>
    <n v="45.46"/>
    <n v="1545.64"/>
    <x v="0"/>
    <m/>
    <s v="Daedalus Designs Imports"/>
    <s v="Shipped"/>
    <s v="Lille"/>
    <x v="1"/>
    <x v="1"/>
    <x v="1"/>
  </r>
  <r>
    <x v="240"/>
    <n v="10190"/>
    <n v="1"/>
    <x v="85"/>
    <n v="46"/>
    <n v="32.99"/>
    <n v="1517.54"/>
    <x v="0"/>
    <m/>
    <s v="Euro Shopping Channel"/>
    <s v="Shipped"/>
    <s v="Madrid"/>
    <x v="1"/>
    <x v="7"/>
    <x v="1"/>
  </r>
  <r>
    <x v="9"/>
    <n v="10211"/>
    <n v="9"/>
    <x v="85"/>
    <n v="41"/>
    <n v="42.24"/>
    <n v="1731.84"/>
    <x v="0"/>
    <m/>
    <s v="Auto Canal Petit"/>
    <s v="Shipped"/>
    <s v="Paris"/>
    <x v="1"/>
    <x v="1"/>
    <x v="1"/>
  </r>
  <r>
    <x v="133"/>
    <n v="10224"/>
    <n v="2"/>
    <x v="85"/>
    <n v="43"/>
    <n v="39.43"/>
    <n v="1695.49"/>
    <x v="0"/>
    <m/>
    <s v="Daedalus Designs Imports"/>
    <s v="Shipped"/>
    <s v="Lille"/>
    <x v="1"/>
    <x v="1"/>
    <x v="1"/>
  </r>
  <r>
    <x v="11"/>
    <n v="10237"/>
    <n v="2"/>
    <x v="85"/>
    <n v="26"/>
    <n v="40.229999999999997"/>
    <n v="1045.98"/>
    <x v="0"/>
    <m/>
    <s v="Vitachrome Inc."/>
    <s v="Shipped"/>
    <s v="NYC"/>
    <x v="0"/>
    <x v="0"/>
    <x v="0"/>
  </r>
  <r>
    <x v="224"/>
    <n v="10252"/>
    <n v="6"/>
    <x v="85"/>
    <n v="36"/>
    <n v="48.28"/>
    <n v="1738.08"/>
    <x v="0"/>
    <m/>
    <s v="Auto Canal Petit"/>
    <s v="Shipped"/>
    <s v="Paris"/>
    <x v="1"/>
    <x v="1"/>
    <x v="1"/>
  </r>
  <r>
    <x v="230"/>
    <n v="10264"/>
    <n v="4"/>
    <x v="85"/>
    <n v="20"/>
    <n v="32.590000000000003"/>
    <n v="651.79999999999995"/>
    <x v="0"/>
    <m/>
    <s v="Gifts4AllAges.com"/>
    <s v="Shipped"/>
    <s v="Boston"/>
    <x v="6"/>
    <x v="0"/>
    <x v="0"/>
  </r>
  <r>
    <x v="110"/>
    <n v="10276"/>
    <n v="10"/>
    <x v="85"/>
    <n v="27"/>
    <n v="36.61"/>
    <n v="988.47"/>
    <x v="0"/>
    <m/>
    <s v="Online Mini Collectables"/>
    <s v="Shipped"/>
    <s v="Brickhaven"/>
    <x v="6"/>
    <x v="0"/>
    <x v="0"/>
  </r>
  <r>
    <x v="15"/>
    <n v="10285"/>
    <n v="1"/>
    <x v="85"/>
    <n v="37"/>
    <n v="41.03"/>
    <n v="1518.11"/>
    <x v="0"/>
    <m/>
    <s v="Martas Replicas Co."/>
    <s v="Shipped"/>
    <s v="Cambridge"/>
    <x v="6"/>
    <x v="0"/>
    <x v="0"/>
  </r>
  <r>
    <x v="16"/>
    <n v="10299"/>
    <n v="4"/>
    <x v="85"/>
    <n v="24"/>
    <n v="42.24"/>
    <n v="1013.76"/>
    <x v="0"/>
    <m/>
    <s v="Toys of Finland, Co."/>
    <s v="Shipped"/>
    <s v="Helsinki"/>
    <x v="1"/>
    <x v="4"/>
    <x v="1"/>
  </r>
  <r>
    <x v="113"/>
    <n v="10310"/>
    <n v="17"/>
    <x v="85"/>
    <n v="36"/>
    <n v="43.05"/>
    <n v="1549.8"/>
    <x v="0"/>
    <m/>
    <s v="Toms Spezialitten, Ltd"/>
    <s v="Shipped"/>
    <s v="Koln"/>
    <x v="1"/>
    <x v="16"/>
    <x v="1"/>
  </r>
  <r>
    <x v="114"/>
    <n v="10319"/>
    <n v="5"/>
    <x v="85"/>
    <n v="29"/>
    <n v="38.22"/>
    <n v="1108.3800000000001"/>
    <x v="0"/>
    <m/>
    <s v="Microscale Inc."/>
    <s v="Shipped"/>
    <s v="NYC"/>
    <x v="0"/>
    <x v="0"/>
    <x v="0"/>
  </r>
  <r>
    <x v="159"/>
    <n v="10331"/>
    <n v="3"/>
    <x v="85"/>
    <n v="28"/>
    <n v="100"/>
    <n v="4102.5600000000004"/>
    <x v="0"/>
    <m/>
    <s v="Motor Mint Distributors Inc."/>
    <s v="Shipped"/>
    <s v="Philadelphia"/>
    <x v="7"/>
    <x v="0"/>
    <x v="0"/>
  </r>
  <r>
    <x v="20"/>
    <n v="10343"/>
    <n v="5"/>
    <x v="85"/>
    <n v="29"/>
    <n v="100"/>
    <n v="3713.16"/>
    <x v="0"/>
    <m/>
    <s v="Reims Collectables"/>
    <s v="Shipped"/>
    <s v="Reims"/>
    <x v="1"/>
    <x v="1"/>
    <x v="1"/>
  </r>
  <r>
    <x v="228"/>
    <n v="10355"/>
    <n v="10"/>
    <x v="85"/>
    <n v="38"/>
    <n v="39.83"/>
    <n v="1513.54"/>
    <x v="0"/>
    <m/>
    <s v="Euro Shopping Channel"/>
    <s v="Shipped"/>
    <s v="Madrid"/>
    <x v="1"/>
    <x v="7"/>
    <x v="1"/>
  </r>
  <r>
    <x v="115"/>
    <n v="10364"/>
    <n v="1"/>
    <x v="85"/>
    <n v="48"/>
    <n v="48.28"/>
    <n v="2317.44"/>
    <x v="0"/>
    <m/>
    <s v="Marseille Mini Autos"/>
    <s v="Shipped"/>
    <s v="Marseille"/>
    <x v="1"/>
    <x v="1"/>
    <x v="1"/>
  </r>
  <r>
    <x v="184"/>
    <n v="10378"/>
    <n v="1"/>
    <x v="85"/>
    <n v="40"/>
    <n v="82.46"/>
    <n v="3298.4"/>
    <x v="0"/>
    <m/>
    <s v="Euro Shopping Channel"/>
    <s v="Shipped"/>
    <s v="Madrid"/>
    <x v="1"/>
    <x v="7"/>
    <x v="1"/>
  </r>
  <r>
    <x v="162"/>
    <n v="10390"/>
    <n v="11"/>
    <x v="85"/>
    <n v="41"/>
    <n v="44.56"/>
    <n v="1826.96"/>
    <x v="0"/>
    <m/>
    <s v="Mini Gifts Distributors Ltd."/>
    <s v="Shipped"/>
    <s v="San Rafael"/>
    <x v="2"/>
    <x v="0"/>
    <x v="0"/>
  </r>
  <r>
    <x v="24"/>
    <n v="10403"/>
    <n v="2"/>
    <x v="85"/>
    <n v="30"/>
    <n v="40.229999999999997"/>
    <n v="1206.9000000000001"/>
    <x v="0"/>
    <m/>
    <s v="UK Collectables, Ltd."/>
    <s v="Shipped"/>
    <s v="Liverpool"/>
    <x v="1"/>
    <x v="6"/>
    <x v="1"/>
  </r>
  <r>
    <x v="134"/>
    <n v="10104"/>
    <n v="11"/>
    <x v="86"/>
    <n v="35"/>
    <n v="47.62"/>
    <n v="1666.7"/>
    <x v="2"/>
    <m/>
    <s v="Euro Shopping Channel"/>
    <s v="Shipped"/>
    <s v="Madrid"/>
    <x v="1"/>
    <x v="7"/>
    <x v="1"/>
  </r>
  <r>
    <x v="89"/>
    <n v="10114"/>
    <n v="2"/>
    <x v="86"/>
    <n v="28"/>
    <n v="55.73"/>
    <n v="1560.44"/>
    <x v="2"/>
    <m/>
    <s v="La Corne Dabondance, Co."/>
    <s v="Shipped"/>
    <s v="Paris"/>
    <x v="1"/>
    <x v="1"/>
    <x v="1"/>
  </r>
  <r>
    <x v="118"/>
    <n v="10127"/>
    <n v="13"/>
    <x v="86"/>
    <n v="45"/>
    <n v="51.95"/>
    <n v="2337.75"/>
    <x v="2"/>
    <m/>
    <s v="Muscle Machine Inc"/>
    <s v="Shipped"/>
    <s v="NYC"/>
    <x v="0"/>
    <x v="0"/>
    <x v="0"/>
  </r>
  <r>
    <x v="144"/>
    <n v="10141"/>
    <n v="7"/>
    <x v="86"/>
    <n v="24"/>
    <n v="45.99"/>
    <n v="1103.76"/>
    <x v="2"/>
    <m/>
    <s v="Suominen Souveniers"/>
    <s v="Shipped"/>
    <s v="Espoo"/>
    <x v="1"/>
    <x v="4"/>
    <x v="1"/>
  </r>
  <r>
    <x v="145"/>
    <n v="10151"/>
    <n v="5"/>
    <x v="86"/>
    <n v="41"/>
    <n v="63.85"/>
    <n v="2617.85"/>
    <x v="2"/>
    <m/>
    <s v="Oulu Toy Supplies, Inc."/>
    <s v="Shipped"/>
    <s v="Oulu"/>
    <x v="1"/>
    <x v="4"/>
    <x v="1"/>
  </r>
  <r>
    <x v="121"/>
    <n v="10165"/>
    <n v="14"/>
    <x v="86"/>
    <n v="48"/>
    <n v="45.99"/>
    <n v="2207.52"/>
    <x v="2"/>
    <m/>
    <s v="Dragon Souveniers, Ltd."/>
    <s v="Shipped"/>
    <s v="Singapore"/>
    <x v="1"/>
    <x v="9"/>
    <x v="3"/>
  </r>
  <r>
    <x v="32"/>
    <n v="10175"/>
    <n v="3"/>
    <x v="86"/>
    <n v="50"/>
    <n v="63.31"/>
    <n v="3165.5"/>
    <x v="2"/>
    <m/>
    <s v="Stylish Desk Decors, Co."/>
    <s v="Shipped"/>
    <s v="London"/>
    <x v="1"/>
    <x v="6"/>
    <x v="1"/>
  </r>
  <r>
    <x v="69"/>
    <n v="10184"/>
    <n v="8"/>
    <x v="86"/>
    <n v="33"/>
    <n v="62.77"/>
    <n v="2071.41"/>
    <x v="2"/>
    <m/>
    <s v="Iberia Gift Imports, Corp."/>
    <s v="Shipped"/>
    <s v="Sevilla"/>
    <x v="1"/>
    <x v="7"/>
    <x v="1"/>
  </r>
  <r>
    <x v="34"/>
    <n v="10195"/>
    <n v="8"/>
    <x v="86"/>
    <n v="32"/>
    <n v="43.29"/>
    <n v="1385.28"/>
    <x v="2"/>
    <m/>
    <s v="Mini Classics"/>
    <s v="Shipped"/>
    <s v="White Plains"/>
    <x v="0"/>
    <x v="0"/>
    <x v="0"/>
  </r>
  <r>
    <x v="91"/>
    <n v="10207"/>
    <n v="9"/>
    <x v="86"/>
    <n v="27"/>
    <n v="60.06"/>
    <n v="1621.62"/>
    <x v="2"/>
    <m/>
    <s v="Diecast Collectables"/>
    <s v="Shipped"/>
    <s v="Boston"/>
    <x v="6"/>
    <x v="0"/>
    <x v="0"/>
  </r>
  <r>
    <x v="146"/>
    <n v="10219"/>
    <n v="4"/>
    <x v="86"/>
    <n v="35"/>
    <n v="55.19"/>
    <n v="1931.65"/>
    <x v="2"/>
    <m/>
    <s v="Signal Collectibles Ltd."/>
    <s v="Shipped"/>
    <s v="Brisbane"/>
    <x v="2"/>
    <x v="0"/>
    <x v="0"/>
  </r>
  <r>
    <x v="93"/>
    <n v="10229"/>
    <n v="3"/>
    <x v="86"/>
    <n v="23"/>
    <n v="54.11"/>
    <n v="1244.53"/>
    <x v="2"/>
    <m/>
    <s v="Mini Gifts Distributors Ltd."/>
    <s v="Shipped"/>
    <s v="San Rafael"/>
    <x v="2"/>
    <x v="0"/>
    <x v="0"/>
  </r>
  <r>
    <x v="125"/>
    <n v="10246"/>
    <n v="7"/>
    <x v="86"/>
    <n v="35"/>
    <n v="48.7"/>
    <n v="1704.5"/>
    <x v="2"/>
    <m/>
    <s v="Euro Shopping Channel"/>
    <s v="Shipped"/>
    <s v="Madrid"/>
    <x v="1"/>
    <x v="7"/>
    <x v="1"/>
  </r>
  <r>
    <x v="39"/>
    <n v="10259"/>
    <n v="6"/>
    <x v="86"/>
    <n v="40"/>
    <n v="43.83"/>
    <n v="1753.2"/>
    <x v="2"/>
    <m/>
    <s v="Handji Gifts&amp; Co"/>
    <s v="Shipped"/>
    <s v="Singapore"/>
    <x v="1"/>
    <x v="9"/>
    <x v="2"/>
  </r>
  <r>
    <x v="126"/>
    <n v="10271"/>
    <n v="7"/>
    <x v="86"/>
    <n v="35"/>
    <n v="47.62"/>
    <n v="1666.7"/>
    <x v="2"/>
    <m/>
    <s v="Mini Gifts Distributors Ltd."/>
    <s v="Shipped"/>
    <s v="San Rafael"/>
    <x v="2"/>
    <x v="0"/>
    <x v="0"/>
  </r>
  <r>
    <x v="94"/>
    <n v="10281"/>
    <n v="3"/>
    <x v="86"/>
    <n v="31"/>
    <n v="55.19"/>
    <n v="1710.89"/>
    <x v="2"/>
    <m/>
    <s v="Diecast Classics Inc."/>
    <s v="Shipped"/>
    <s v="Allentown"/>
    <x v="7"/>
    <x v="0"/>
    <x v="0"/>
  </r>
  <r>
    <x v="42"/>
    <n v="10292"/>
    <n v="10"/>
    <x v="86"/>
    <n v="50"/>
    <n v="46.53"/>
    <n v="2326.5"/>
    <x v="2"/>
    <m/>
    <s v="Land of Toys Inc."/>
    <s v="Shipped"/>
    <s v="NYC"/>
    <x v="0"/>
    <x v="0"/>
    <x v="0"/>
  </r>
  <r>
    <x v="95"/>
    <n v="10305"/>
    <n v="7"/>
    <x v="86"/>
    <n v="40"/>
    <n v="57.9"/>
    <n v="2316"/>
    <x v="2"/>
    <m/>
    <s v="Martas Replicas Co."/>
    <s v="Shipped"/>
    <s v="Cambridge"/>
    <x v="6"/>
    <x v="0"/>
    <x v="0"/>
  </r>
  <r>
    <x v="96"/>
    <n v="10313"/>
    <n v="1"/>
    <x v="86"/>
    <n v="38"/>
    <n v="45.45"/>
    <n v="1727.1"/>
    <x v="2"/>
    <m/>
    <s v="Canadian Gift Exchange Network"/>
    <s v="Shipped"/>
    <s v="Vancouver"/>
    <x v="10"/>
    <x v="10"/>
    <x v="0"/>
  </r>
  <r>
    <x v="80"/>
    <n v="10325"/>
    <n v="3"/>
    <x v="86"/>
    <n v="38"/>
    <n v="100"/>
    <n v="8844.1200000000008"/>
    <x v="2"/>
    <m/>
    <s v="Baane Mini Imports"/>
    <s v="Shipped"/>
    <s v="Stavern"/>
    <x v="1"/>
    <x v="2"/>
    <x v="1"/>
  </r>
  <r>
    <x v="97"/>
    <n v="10335"/>
    <n v="3"/>
    <x v="86"/>
    <n v="40"/>
    <n v="60.6"/>
    <n v="2424"/>
    <x v="2"/>
    <m/>
    <s v="Mini Gifts Distributors Ltd."/>
    <s v="Shipped"/>
    <s v="San Rafael"/>
    <x v="2"/>
    <x v="0"/>
    <x v="0"/>
  </r>
  <r>
    <x v="140"/>
    <n v="10349"/>
    <n v="1"/>
    <x v="86"/>
    <n v="33"/>
    <n v="46.53"/>
    <n v="1535.49"/>
    <x v="2"/>
    <m/>
    <s v="Muscle Machine Inc"/>
    <s v="Shipped"/>
    <s v="NYC"/>
    <x v="0"/>
    <x v="0"/>
    <x v="0"/>
  </r>
  <r>
    <x v="83"/>
    <n v="10359"/>
    <n v="3"/>
    <x v="86"/>
    <n v="36"/>
    <n v="100"/>
    <n v="6358.68"/>
    <x v="2"/>
    <m/>
    <s v="Reims Collectables"/>
    <s v="Shipped"/>
    <s v="Reims"/>
    <x v="1"/>
    <x v="1"/>
    <x v="1"/>
  </r>
  <r>
    <x v="129"/>
    <n v="10371"/>
    <n v="2"/>
    <x v="86"/>
    <n v="20"/>
    <n v="66.47"/>
    <n v="1329.4"/>
    <x v="2"/>
    <m/>
    <s v="Mini Gifts Distributors Ltd."/>
    <s v="Shipped"/>
    <s v="San Rafael"/>
    <x v="2"/>
    <x v="0"/>
    <x v="0"/>
  </r>
  <r>
    <x v="205"/>
    <n v="10383"/>
    <n v="5"/>
    <x v="86"/>
    <n v="32"/>
    <n v="53.18"/>
    <n v="1701.76"/>
    <x v="2"/>
    <m/>
    <s v="Euro Shopping Channel"/>
    <s v="Shipped"/>
    <s v="Madrid"/>
    <x v="1"/>
    <x v="7"/>
    <x v="1"/>
  </r>
  <r>
    <x v="222"/>
    <n v="10394"/>
    <n v="3"/>
    <x v="86"/>
    <n v="36"/>
    <n v="62.77"/>
    <n v="2259.7199999999998"/>
    <x v="2"/>
    <m/>
    <s v="Euro Shopping Channel"/>
    <s v="Shipped"/>
    <s v="Madrid"/>
    <x v="1"/>
    <x v="7"/>
    <x v="1"/>
  </r>
  <r>
    <x v="147"/>
    <n v="10412"/>
    <n v="7"/>
    <x v="86"/>
    <n v="19"/>
    <n v="48.7"/>
    <n v="925.3"/>
    <x v="2"/>
    <m/>
    <s v="Euro Shopping Channel"/>
    <s v="Shipped"/>
    <s v="Madrid"/>
    <x v="1"/>
    <x v="7"/>
    <x v="1"/>
  </r>
  <r>
    <x v="53"/>
    <n v="10425"/>
    <n v="6"/>
    <x v="86"/>
    <n v="11"/>
    <n v="43.83"/>
    <n v="482.13"/>
    <x v="2"/>
    <m/>
    <s v="La Rochelle Gifts"/>
    <s v="In Process"/>
    <s v="Nantes"/>
    <x v="1"/>
    <x v="1"/>
    <x v="1"/>
  </r>
  <r>
    <x v="134"/>
    <n v="10104"/>
    <n v="4"/>
    <x v="87"/>
    <n v="49"/>
    <n v="65.87"/>
    <n v="3227.63"/>
    <x v="6"/>
    <m/>
    <s v="Euro Shopping Channel"/>
    <s v="Shipped"/>
    <s v="Madrid"/>
    <x v="1"/>
    <x v="7"/>
    <x v="1"/>
  </r>
  <r>
    <x v="247"/>
    <n v="10116"/>
    <n v="1"/>
    <x v="87"/>
    <n v="27"/>
    <n v="63.38"/>
    <n v="1711.26"/>
    <x v="6"/>
    <m/>
    <s v="Royale Belge"/>
    <s v="Shipped"/>
    <s v="Charleroi"/>
    <x v="1"/>
    <x v="14"/>
    <x v="1"/>
  </r>
  <r>
    <x v="118"/>
    <n v="10127"/>
    <n v="6"/>
    <x v="87"/>
    <n v="29"/>
    <n v="70.84"/>
    <n v="2054.36"/>
    <x v="6"/>
    <m/>
    <s v="Muscle Machine Inc"/>
    <s v="Shipped"/>
    <s v="NYC"/>
    <x v="0"/>
    <x v="0"/>
    <x v="0"/>
  </r>
  <r>
    <x v="119"/>
    <n v="10142"/>
    <n v="16"/>
    <x v="87"/>
    <n v="42"/>
    <n v="74.569999999999993"/>
    <n v="3131.94"/>
    <x v="6"/>
    <m/>
    <s v="Mini Gifts Distributors Ltd."/>
    <s v="Shipped"/>
    <s v="San Rafael"/>
    <x v="2"/>
    <x v="0"/>
    <x v="0"/>
  </r>
  <r>
    <x v="235"/>
    <n v="10152"/>
    <n v="2"/>
    <x v="87"/>
    <n v="33"/>
    <n v="50.95"/>
    <n v="1681.35"/>
    <x v="6"/>
    <m/>
    <s v="Australian Gift Network, Co"/>
    <s v="Shipped"/>
    <s v="South Brisbane"/>
    <x v="9"/>
    <x v="3"/>
    <x v="2"/>
  </r>
  <r>
    <x v="121"/>
    <n v="10165"/>
    <n v="7"/>
    <x v="87"/>
    <n v="44"/>
    <n v="53.44"/>
    <n v="2351.36"/>
    <x v="6"/>
    <m/>
    <s v="Dragon Souveniers, Ltd."/>
    <s v="Shipped"/>
    <s v="Singapore"/>
    <x v="1"/>
    <x v="9"/>
    <x v="3"/>
  </r>
  <r>
    <x v="32"/>
    <n v="10176"/>
    <n v="6"/>
    <x v="87"/>
    <n v="22"/>
    <n v="64"/>
    <n v="1408"/>
    <x v="6"/>
    <m/>
    <s v="Lordine Souveniers"/>
    <s v="Shipped"/>
    <s v="Reggio Emilia"/>
    <x v="1"/>
    <x v="12"/>
    <x v="1"/>
  </r>
  <r>
    <x v="69"/>
    <n v="10184"/>
    <n v="1"/>
    <x v="87"/>
    <n v="48"/>
    <n v="50.95"/>
    <n v="2445.6"/>
    <x v="6"/>
    <m/>
    <s v="Iberia Gift Imports, Corp."/>
    <s v="Shipped"/>
    <s v="Sevilla"/>
    <x v="1"/>
    <x v="7"/>
    <x v="1"/>
  </r>
  <r>
    <x v="34"/>
    <n v="10195"/>
    <n v="1"/>
    <x v="87"/>
    <n v="33"/>
    <n v="54.68"/>
    <n v="1804.44"/>
    <x v="6"/>
    <m/>
    <s v="Mini Classics"/>
    <s v="Shipped"/>
    <s v="White Plains"/>
    <x v="0"/>
    <x v="0"/>
    <x v="0"/>
  </r>
  <r>
    <x v="91"/>
    <n v="10207"/>
    <n v="2"/>
    <x v="87"/>
    <n v="45"/>
    <n v="56.55"/>
    <n v="2544.75"/>
    <x v="6"/>
    <m/>
    <s v="Diecast Collectables"/>
    <s v="Shipped"/>
    <s v="Boston"/>
    <x v="6"/>
    <x v="0"/>
    <x v="0"/>
  </r>
  <r>
    <x v="123"/>
    <n v="10220"/>
    <n v="6"/>
    <x v="87"/>
    <n v="20"/>
    <n v="52.82"/>
    <n v="1056.4000000000001"/>
    <x v="6"/>
    <m/>
    <s v="Clover Collections, Co."/>
    <s v="Shipped"/>
    <s v="Dublin"/>
    <x v="1"/>
    <x v="18"/>
    <x v="1"/>
  </r>
  <r>
    <x v="135"/>
    <n v="10230"/>
    <n v="4"/>
    <x v="87"/>
    <n v="46"/>
    <n v="60.9"/>
    <n v="2801.4"/>
    <x v="6"/>
    <m/>
    <s v="Blauer See Auto, Co."/>
    <s v="Shipped"/>
    <s v="Frankfurt"/>
    <x v="1"/>
    <x v="16"/>
    <x v="1"/>
  </r>
  <r>
    <x v="125"/>
    <n v="10247"/>
    <n v="6"/>
    <x v="87"/>
    <n v="40"/>
    <n v="49.71"/>
    <n v="1988.4"/>
    <x v="6"/>
    <m/>
    <s v="Suominen Souveniers"/>
    <s v="Shipped"/>
    <s v="Espoo"/>
    <x v="1"/>
    <x v="4"/>
    <x v="1"/>
  </r>
  <r>
    <x v="126"/>
    <n v="10272"/>
    <n v="6"/>
    <x v="87"/>
    <n v="45"/>
    <n v="64.63"/>
    <n v="2908.35"/>
    <x v="6"/>
    <m/>
    <s v="Diecast Classics Inc."/>
    <s v="Shipped"/>
    <s v="Allentown"/>
    <x v="7"/>
    <x v="0"/>
    <x v="0"/>
  </r>
  <r>
    <x v="76"/>
    <n v="10282"/>
    <n v="9"/>
    <x v="87"/>
    <n v="36"/>
    <n v="59.65"/>
    <n v="2147.4"/>
    <x v="6"/>
    <m/>
    <s v="Mini Gifts Distributors Ltd."/>
    <s v="Shipped"/>
    <s v="San Rafael"/>
    <x v="2"/>
    <x v="0"/>
    <x v="0"/>
  </r>
  <r>
    <x v="42"/>
    <n v="10292"/>
    <n v="3"/>
    <x v="87"/>
    <n v="31"/>
    <n v="67.73"/>
    <n v="2099.63"/>
    <x v="6"/>
    <m/>
    <s v="Land of Toys Inc."/>
    <s v="Shipped"/>
    <s v="NYC"/>
    <x v="0"/>
    <x v="0"/>
    <x v="0"/>
  </r>
  <r>
    <x v="78"/>
    <n v="10306"/>
    <n v="17"/>
    <x v="87"/>
    <n v="46"/>
    <n v="50.33"/>
    <n v="2315.1799999999998"/>
    <x v="6"/>
    <m/>
    <s v="AV Stores, Co."/>
    <s v="Shipped"/>
    <s v="Manchester"/>
    <x v="1"/>
    <x v="6"/>
    <x v="1"/>
  </r>
  <r>
    <x v="96"/>
    <n v="10314"/>
    <n v="9"/>
    <x v="87"/>
    <n v="35"/>
    <n v="66.489999999999995"/>
    <n v="2327.15"/>
    <x v="6"/>
    <m/>
    <s v="Heintze Collectables"/>
    <s v="Shipped"/>
    <s v="Aaarhus"/>
    <x v="1"/>
    <x v="13"/>
    <x v="1"/>
  </r>
  <r>
    <x v="80"/>
    <n v="10325"/>
    <n v="2"/>
    <x v="87"/>
    <n v="28"/>
    <n v="100"/>
    <n v="5377.4"/>
    <x v="6"/>
    <m/>
    <s v="Baane Mini Imports"/>
    <s v="Shipped"/>
    <s v="Stavern"/>
    <x v="1"/>
    <x v="2"/>
    <x v="1"/>
  </r>
  <r>
    <x v="128"/>
    <n v="10336"/>
    <n v="9"/>
    <x v="87"/>
    <n v="31"/>
    <n v="84.71"/>
    <n v="2626.01"/>
    <x v="6"/>
    <m/>
    <s v="La Corne Dabondance, Co."/>
    <s v="Shipped"/>
    <s v="Paris"/>
    <x v="1"/>
    <x v="1"/>
    <x v="1"/>
  </r>
  <r>
    <x v="82"/>
    <n v="10350"/>
    <n v="14"/>
    <x v="87"/>
    <n v="27"/>
    <n v="100"/>
    <n v="4406.3999999999996"/>
    <x v="6"/>
    <m/>
    <s v="Euro Shopping Channel"/>
    <s v="Shipped"/>
    <s v="Madrid"/>
    <x v="1"/>
    <x v="7"/>
    <x v="1"/>
  </r>
  <r>
    <x v="83"/>
    <n v="10359"/>
    <n v="1"/>
    <x v="87"/>
    <n v="22"/>
    <n v="100"/>
    <n v="4301.22"/>
    <x v="6"/>
    <m/>
    <s v="Reims Collectables"/>
    <s v="Shipped"/>
    <s v="Reims"/>
    <x v="1"/>
    <x v="1"/>
    <x v="1"/>
  </r>
  <r>
    <x v="129"/>
    <n v="10371"/>
    <n v="11"/>
    <x v="87"/>
    <n v="30"/>
    <n v="99.55"/>
    <n v="2986.5"/>
    <x v="6"/>
    <m/>
    <s v="Mini Gifts Distributors Ltd."/>
    <s v="Shipped"/>
    <s v="San Rafael"/>
    <x v="2"/>
    <x v="0"/>
    <x v="0"/>
  </r>
  <r>
    <x v="205"/>
    <n v="10383"/>
    <n v="8"/>
    <x v="87"/>
    <n v="44"/>
    <n v="36.07"/>
    <n v="1587.08"/>
    <x v="6"/>
    <m/>
    <s v="Euro Shopping Channel"/>
    <s v="Shipped"/>
    <s v="Madrid"/>
    <x v="1"/>
    <x v="7"/>
    <x v="1"/>
  </r>
  <r>
    <x v="222"/>
    <n v="10394"/>
    <n v="4"/>
    <x v="87"/>
    <n v="30"/>
    <n v="60.28"/>
    <n v="1808.4"/>
    <x v="6"/>
    <m/>
    <s v="Euro Shopping Channel"/>
    <s v="Shipped"/>
    <s v="Madrid"/>
    <x v="1"/>
    <x v="7"/>
    <x v="1"/>
  </r>
  <r>
    <x v="130"/>
    <n v="10413"/>
    <n v="6"/>
    <x v="87"/>
    <n v="24"/>
    <n v="49.71"/>
    <n v="1193.04"/>
    <x v="6"/>
    <m/>
    <s v="Gift Depot Inc."/>
    <s v="Shipped"/>
    <s v="Bridgewater"/>
    <x v="5"/>
    <x v="0"/>
    <x v="0"/>
  </r>
  <r>
    <x v="26"/>
    <n v="10103"/>
    <n v="7"/>
    <x v="88"/>
    <n v="45"/>
    <n v="75.63"/>
    <n v="3403.35"/>
    <x v="2"/>
    <m/>
    <s v="Baane Mini Imports"/>
    <s v="Shipped"/>
    <s v="Stavern"/>
    <x v="1"/>
    <x v="2"/>
    <x v="1"/>
  </r>
  <r>
    <x v="131"/>
    <n v="10113"/>
    <n v="1"/>
    <x v="88"/>
    <n v="23"/>
    <n v="68.52"/>
    <n v="1575.96"/>
    <x v="2"/>
    <m/>
    <s v="Mini Gifts Distributors Ltd."/>
    <s v="Shipped"/>
    <s v="San Rafael"/>
    <x v="2"/>
    <x v="0"/>
    <x v="0"/>
  </r>
  <r>
    <x v="28"/>
    <n v="10126"/>
    <n v="7"/>
    <x v="88"/>
    <n v="26"/>
    <n v="62.7"/>
    <n v="1630.2"/>
    <x v="2"/>
    <m/>
    <s v="Corrida Auto Replicas, Ltd"/>
    <s v="Shipped"/>
    <s v="Madrid"/>
    <x v="1"/>
    <x v="7"/>
    <x v="1"/>
  </r>
  <r>
    <x v="29"/>
    <n v="10140"/>
    <n v="7"/>
    <x v="88"/>
    <n v="28"/>
    <n v="60.76"/>
    <n v="1701.28"/>
    <x v="2"/>
    <m/>
    <s v="Technics Stores Inc."/>
    <s v="Shipped"/>
    <s v="Burlingame"/>
    <x v="2"/>
    <x v="0"/>
    <x v="0"/>
  </r>
  <r>
    <x v="30"/>
    <n v="10150"/>
    <n v="4"/>
    <x v="88"/>
    <n v="49"/>
    <n v="58.18"/>
    <n v="2850.82"/>
    <x v="2"/>
    <m/>
    <s v="Dragon Souveniers, Ltd."/>
    <s v="Shipped"/>
    <s v="Singapore"/>
    <x v="1"/>
    <x v="9"/>
    <x v="3"/>
  </r>
  <r>
    <x v="90"/>
    <n v="10164"/>
    <n v="5"/>
    <x v="88"/>
    <n v="49"/>
    <n v="54.94"/>
    <n v="2692.06"/>
    <x v="2"/>
    <m/>
    <s v="Mini Auto Werke"/>
    <s v="Resolved"/>
    <s v="Graz"/>
    <x v="1"/>
    <x v="5"/>
    <x v="1"/>
  </r>
  <r>
    <x v="32"/>
    <n v="10175"/>
    <n v="12"/>
    <x v="88"/>
    <n v="29"/>
    <n v="74.98"/>
    <n v="2174.42"/>
    <x v="2"/>
    <m/>
    <s v="Stylish Desk Decors, Co."/>
    <s v="Shipped"/>
    <s v="London"/>
    <x v="1"/>
    <x v="6"/>
    <x v="1"/>
  </r>
  <r>
    <x v="33"/>
    <n v="10183"/>
    <n v="4"/>
    <x v="88"/>
    <n v="49"/>
    <n v="64.64"/>
    <n v="3167.36"/>
    <x v="2"/>
    <m/>
    <s v="Classic Gift Ideas, Inc"/>
    <s v="Shipped"/>
    <s v="Philadelphia"/>
    <x v="7"/>
    <x v="0"/>
    <x v="0"/>
  </r>
  <r>
    <x v="34"/>
    <n v="10194"/>
    <n v="7"/>
    <x v="88"/>
    <n v="39"/>
    <n v="54.94"/>
    <n v="2142.66"/>
    <x v="2"/>
    <m/>
    <s v="Saveley &amp; Henriot, Co."/>
    <s v="Shipped"/>
    <s v="Lyon"/>
    <x v="1"/>
    <x v="1"/>
    <x v="1"/>
  </r>
  <r>
    <x v="35"/>
    <n v="10206"/>
    <n v="2"/>
    <x v="88"/>
    <n v="36"/>
    <n v="58.82"/>
    <n v="2117.52"/>
    <x v="2"/>
    <m/>
    <s v="Canadian Gift Exchange Network"/>
    <s v="Shipped"/>
    <s v="Vancouver"/>
    <x v="10"/>
    <x v="10"/>
    <x v="0"/>
  </r>
  <r>
    <x v="92"/>
    <n v="10217"/>
    <n v="7"/>
    <x v="88"/>
    <n v="39"/>
    <n v="62.05"/>
    <n v="2419.9499999999998"/>
    <x v="2"/>
    <m/>
    <s v="Handji Gifts&amp; Co"/>
    <s v="Shipped"/>
    <s v="Singapore"/>
    <x v="1"/>
    <x v="9"/>
    <x v="2"/>
  </r>
  <r>
    <x v="93"/>
    <n v="10229"/>
    <n v="12"/>
    <x v="88"/>
    <n v="30"/>
    <n v="73.040000000000006"/>
    <n v="2191.1999999999998"/>
    <x v="2"/>
    <m/>
    <s v="Mini Gifts Distributors Ltd."/>
    <s v="Shipped"/>
    <s v="San Rafael"/>
    <x v="2"/>
    <x v="0"/>
    <x v="0"/>
  </r>
  <r>
    <x v="38"/>
    <n v="10245"/>
    <n v="5"/>
    <x v="88"/>
    <n v="44"/>
    <n v="69.16"/>
    <n v="3043.04"/>
    <x v="2"/>
    <m/>
    <s v="Super Scale Inc."/>
    <s v="Shipped"/>
    <s v="New Haven"/>
    <x v="5"/>
    <x v="0"/>
    <x v="0"/>
  </r>
  <r>
    <x v="39"/>
    <n v="10258"/>
    <n v="2"/>
    <x v="88"/>
    <n v="20"/>
    <n v="61.41"/>
    <n v="1228.2"/>
    <x v="2"/>
    <m/>
    <s v="Tokyo Collectables, Ltd"/>
    <s v="Shipped"/>
    <s v="Minato-ku"/>
    <x v="11"/>
    <x v="11"/>
    <x v="3"/>
  </r>
  <r>
    <x v="40"/>
    <n v="10270"/>
    <n v="5"/>
    <x v="88"/>
    <n v="21"/>
    <n v="63.35"/>
    <n v="1330.35"/>
    <x v="2"/>
    <m/>
    <s v="Souveniers And Things Co."/>
    <s v="Shipped"/>
    <s v="Chatswood"/>
    <x v="8"/>
    <x v="3"/>
    <x v="2"/>
  </r>
  <r>
    <x v="94"/>
    <n v="10281"/>
    <n v="12"/>
    <x v="88"/>
    <n v="36"/>
    <n v="77.569999999999993"/>
    <n v="2792.52"/>
    <x v="2"/>
    <m/>
    <s v="Diecast Classics Inc."/>
    <s v="Shipped"/>
    <s v="Allentown"/>
    <x v="7"/>
    <x v="0"/>
    <x v="0"/>
  </r>
  <r>
    <x v="42"/>
    <n v="10291"/>
    <n v="7"/>
    <x v="88"/>
    <n v="32"/>
    <n v="71.75"/>
    <n v="2296"/>
    <x v="2"/>
    <m/>
    <s v="Scandinavian Gift Ideas"/>
    <s v="Shipped"/>
    <s v="Boras"/>
    <x v="1"/>
    <x v="8"/>
    <x v="1"/>
  </r>
  <r>
    <x v="43"/>
    <n v="10304"/>
    <n v="2"/>
    <x v="88"/>
    <n v="36"/>
    <n v="73.040000000000006"/>
    <n v="2629.44"/>
    <x v="2"/>
    <m/>
    <s v="Auto Assoc. &amp; Cie."/>
    <s v="Shipped"/>
    <s v="Versailles"/>
    <x v="1"/>
    <x v="1"/>
    <x v="1"/>
  </r>
  <r>
    <x v="96"/>
    <n v="10313"/>
    <n v="10"/>
    <x v="88"/>
    <n v="34"/>
    <n v="56.24"/>
    <n v="1912.16"/>
    <x v="2"/>
    <m/>
    <s v="Canadian Gift Exchange Network"/>
    <s v="Shipped"/>
    <s v="Vancouver"/>
    <x v="10"/>
    <x v="10"/>
    <x v="0"/>
  </r>
  <r>
    <x v="80"/>
    <n v="10324"/>
    <n v="4"/>
    <x v="88"/>
    <n v="48"/>
    <n v="100"/>
    <n v="8209.44"/>
    <x v="2"/>
    <m/>
    <s v="Vitachrome Inc."/>
    <s v="Shipped"/>
    <s v="NYC"/>
    <x v="0"/>
    <x v="0"/>
    <x v="0"/>
  </r>
  <r>
    <x v="46"/>
    <n v="10333"/>
    <n v="4"/>
    <x v="88"/>
    <n v="33"/>
    <n v="73.69"/>
    <n v="2431.77"/>
    <x v="2"/>
    <m/>
    <s v="Mini Wheels Co."/>
    <s v="Shipped"/>
    <s v="San Francisco"/>
    <x v="2"/>
    <x v="0"/>
    <x v="0"/>
  </r>
  <r>
    <x v="79"/>
    <n v="10348"/>
    <n v="5"/>
    <x v="88"/>
    <n v="31"/>
    <n v="100"/>
    <n v="3139.99"/>
    <x v="2"/>
    <m/>
    <s v="Corrida Auto Replicas, Ltd"/>
    <s v="Shipped"/>
    <s v="Madrid"/>
    <x v="1"/>
    <x v="7"/>
    <x v="1"/>
  </r>
  <r>
    <x v="48"/>
    <n v="10358"/>
    <n v="2"/>
    <x v="88"/>
    <n v="36"/>
    <n v="100"/>
    <n v="5669.64"/>
    <x v="2"/>
    <m/>
    <s v="Euro Shopping Channel"/>
    <s v="Shipped"/>
    <s v="Madrid"/>
    <x v="1"/>
    <x v="7"/>
    <x v="1"/>
  </r>
  <r>
    <x v="49"/>
    <n v="10370"/>
    <n v="3"/>
    <x v="88"/>
    <n v="25"/>
    <n v="100"/>
    <n v="3160.25"/>
    <x v="2"/>
    <m/>
    <s v="Annas Decorations, Ltd"/>
    <s v="Shipped"/>
    <s v="North Sydney"/>
    <x v="8"/>
    <x v="3"/>
    <x v="2"/>
  </r>
  <r>
    <x v="50"/>
    <n v="10382"/>
    <n v="8"/>
    <x v="88"/>
    <n v="48"/>
    <n v="100"/>
    <n v="6799.68"/>
    <x v="2"/>
    <m/>
    <s v="Mini Gifts Distributors Ltd."/>
    <s v="Shipped"/>
    <s v="San Rafael"/>
    <x v="2"/>
    <x v="0"/>
    <x v="0"/>
  </r>
  <r>
    <x v="52"/>
    <n v="10411"/>
    <n v="5"/>
    <x v="88"/>
    <n v="27"/>
    <n v="69.16"/>
    <n v="1867.32"/>
    <x v="2"/>
    <m/>
    <s v="Quebec Home Shopping Network"/>
    <s v="Shipped"/>
    <s v="Montreal"/>
    <x v="13"/>
    <x v="10"/>
    <x v="0"/>
  </r>
  <r>
    <x v="53"/>
    <n v="10424"/>
    <n v="2"/>
    <x v="88"/>
    <n v="44"/>
    <n v="61.41"/>
    <n v="2702.04"/>
    <x v="2"/>
    <m/>
    <s v="Euro Shopping Channel"/>
    <s v="In Process"/>
    <s v="Madrid"/>
    <x v="1"/>
    <x v="7"/>
    <x v="1"/>
  </r>
  <r>
    <x v="186"/>
    <n v="10106"/>
    <n v="5"/>
    <x v="89"/>
    <n v="33"/>
    <n v="72.92"/>
    <n v="2406.36"/>
    <x v="3"/>
    <m/>
    <s v="Rovelli Gifts"/>
    <s v="Shipped"/>
    <s v="Bergamo"/>
    <x v="1"/>
    <x v="12"/>
    <x v="1"/>
  </r>
  <r>
    <x v="54"/>
    <n v="10120"/>
    <n v="11"/>
    <x v="89"/>
    <n v="29"/>
    <n v="72.23"/>
    <n v="2094.67"/>
    <x v="3"/>
    <m/>
    <s v="Australian Collectors, Co."/>
    <s v="Shipped"/>
    <s v="Melbourne"/>
    <x v="3"/>
    <x v="3"/>
    <x v="2"/>
  </r>
  <r>
    <x v="209"/>
    <n v="10133"/>
    <n v="6"/>
    <x v="89"/>
    <n v="49"/>
    <n v="57.1"/>
    <n v="2797.9"/>
    <x v="3"/>
    <m/>
    <s v="Euro Shopping Channel"/>
    <s v="Shipped"/>
    <s v="Madrid"/>
    <x v="1"/>
    <x v="7"/>
    <x v="1"/>
  </r>
  <r>
    <x v="248"/>
    <n v="10144"/>
    <n v="1"/>
    <x v="89"/>
    <n v="20"/>
    <n v="81.86"/>
    <n v="1637.2"/>
    <x v="3"/>
    <m/>
    <s v="Royale Belge"/>
    <s v="Shipped"/>
    <s v="Charleroi"/>
    <x v="1"/>
    <x v="14"/>
    <x v="1"/>
  </r>
  <r>
    <x v="5"/>
    <n v="10168"/>
    <n v="12"/>
    <x v="89"/>
    <n v="31"/>
    <n v="73.61"/>
    <n v="2281.91"/>
    <x v="3"/>
    <m/>
    <s v="Technics Stores Inc."/>
    <s v="Shipped"/>
    <s v="Burlingame"/>
    <x v="2"/>
    <x v="0"/>
    <x v="0"/>
  </r>
  <r>
    <x v="55"/>
    <n v="10210"/>
    <n v="10"/>
    <x v="89"/>
    <n v="39"/>
    <n v="59.16"/>
    <n v="2307.2399999999998"/>
    <x v="3"/>
    <m/>
    <s v="Osaka Souveniers Co."/>
    <s v="Shipped"/>
    <s v="Osaka"/>
    <x v="14"/>
    <x v="11"/>
    <x v="3"/>
  </r>
  <r>
    <x v="10"/>
    <n v="10223"/>
    <n v="12"/>
    <x v="89"/>
    <n v="20"/>
    <n v="66.040000000000006"/>
    <n v="1320.8"/>
    <x v="3"/>
    <m/>
    <s v="Australian Collectors, Co."/>
    <s v="Shipped"/>
    <s v="Melbourne"/>
    <x v="3"/>
    <x v="3"/>
    <x v="2"/>
  </r>
  <r>
    <x v="210"/>
    <n v="10235"/>
    <n v="6"/>
    <x v="89"/>
    <n v="34"/>
    <n v="77.73"/>
    <n v="2642.82"/>
    <x v="3"/>
    <m/>
    <s v="Royal Canadian Collectables, Ltd."/>
    <s v="Shipped"/>
    <s v="Tsawassen"/>
    <x v="10"/>
    <x v="10"/>
    <x v="0"/>
  </r>
  <r>
    <x v="189"/>
    <n v="10250"/>
    <n v="7"/>
    <x v="89"/>
    <n v="50"/>
    <n v="61.22"/>
    <n v="3061"/>
    <x v="3"/>
    <m/>
    <s v="The Sharp Gifts Warehouse"/>
    <s v="Shipped"/>
    <s v="San Jose"/>
    <x v="2"/>
    <x v="0"/>
    <x v="0"/>
  </r>
  <r>
    <x v="190"/>
    <n v="10262"/>
    <n v="2"/>
    <x v="89"/>
    <n v="40"/>
    <n v="79.11"/>
    <n v="3164.4"/>
    <x v="3"/>
    <m/>
    <s v="Euro Shopping Channel"/>
    <s v="Cancelled"/>
    <s v="Madrid"/>
    <x v="1"/>
    <x v="7"/>
    <x v="1"/>
  </r>
  <r>
    <x v="14"/>
    <n v="10275"/>
    <n v="12"/>
    <x v="89"/>
    <n v="28"/>
    <n v="63.97"/>
    <n v="1791.16"/>
    <x v="3"/>
    <m/>
    <s v="La Rochelle Gifts"/>
    <s v="Shipped"/>
    <s v="Nantes"/>
    <x v="1"/>
    <x v="1"/>
    <x v="1"/>
  </r>
  <r>
    <x v="191"/>
    <n v="10284"/>
    <n v="4"/>
    <x v="89"/>
    <n v="50"/>
    <n v="81.86"/>
    <n v="4093"/>
    <x v="3"/>
    <m/>
    <s v="Norway Gifts By Mail, Co."/>
    <s v="Shipped"/>
    <s v="Oslo"/>
    <x v="1"/>
    <x v="2"/>
    <x v="1"/>
  </r>
  <r>
    <x v="211"/>
    <n v="10297"/>
    <n v="7"/>
    <x v="89"/>
    <n v="28"/>
    <n v="79.8"/>
    <n v="2234.4"/>
    <x v="3"/>
    <m/>
    <s v="Clover Collections, Co."/>
    <s v="Shipped"/>
    <s v="Dublin"/>
    <x v="1"/>
    <x v="18"/>
    <x v="1"/>
  </r>
  <r>
    <x v="17"/>
    <n v="10308"/>
    <n v="10"/>
    <x v="89"/>
    <n v="46"/>
    <n v="66.040000000000006"/>
    <n v="3037.84"/>
    <x v="3"/>
    <m/>
    <s v="Mini Classics"/>
    <s v="Shipped"/>
    <s v="White Plains"/>
    <x v="0"/>
    <x v="0"/>
    <x v="0"/>
  </r>
  <r>
    <x v="79"/>
    <n v="10316"/>
    <n v="2"/>
    <x v="89"/>
    <n v="24"/>
    <n v="59.16"/>
    <n v="1419.84"/>
    <x v="3"/>
    <m/>
    <s v="giftsbymail.co.uk"/>
    <s v="Shipped"/>
    <s v="Cowes"/>
    <x v="15"/>
    <x v="6"/>
    <x v="1"/>
  </r>
  <r>
    <x v="233"/>
    <n v="10328"/>
    <n v="5"/>
    <x v="89"/>
    <n v="24"/>
    <n v="81.17"/>
    <n v="1948.08"/>
    <x v="3"/>
    <m/>
    <s v="Rovelli Gifts"/>
    <s v="Shipped"/>
    <s v="Bergamo"/>
    <x v="1"/>
    <x v="12"/>
    <x v="1"/>
  </r>
  <r>
    <x v="20"/>
    <n v="10340"/>
    <n v="3"/>
    <x v="89"/>
    <n v="39"/>
    <n v="59.16"/>
    <n v="2307.2399999999998"/>
    <x v="3"/>
    <m/>
    <s v="Enaco Distributors"/>
    <s v="Shipped"/>
    <s v="Barcelona"/>
    <x v="1"/>
    <x v="7"/>
    <x v="1"/>
  </r>
  <r>
    <x v="212"/>
    <n v="10353"/>
    <n v="7"/>
    <x v="89"/>
    <n v="40"/>
    <n v="44.51"/>
    <n v="1780.4"/>
    <x v="3"/>
    <m/>
    <s v="Gift Ideas Corp."/>
    <s v="Shipped"/>
    <s v="Glendale"/>
    <x v="5"/>
    <x v="0"/>
    <x v="0"/>
  </r>
  <r>
    <x v="21"/>
    <n v="10361"/>
    <n v="2"/>
    <x v="89"/>
    <n v="49"/>
    <n v="72.33"/>
    <n v="3544.17"/>
    <x v="3"/>
    <m/>
    <s v="Souveniers And Things Co."/>
    <s v="Shipped"/>
    <s v="Chatswood"/>
    <x v="8"/>
    <x v="3"/>
    <x v="2"/>
  </r>
  <r>
    <x v="22"/>
    <n v="10375"/>
    <n v="4"/>
    <x v="89"/>
    <n v="44"/>
    <n v="82.26"/>
    <n v="3619.44"/>
    <x v="3"/>
    <m/>
    <s v="La Rochelle Gifts"/>
    <s v="Shipped"/>
    <s v="Nantes"/>
    <x v="1"/>
    <x v="1"/>
    <x v="1"/>
  </r>
  <r>
    <x v="23"/>
    <n v="10388"/>
    <n v="8"/>
    <x v="89"/>
    <n v="35"/>
    <n v="100"/>
    <n v="3918.95"/>
    <x v="3"/>
    <m/>
    <s v="FunGiftIdeas.com"/>
    <s v="Shipped"/>
    <s v="New Bedford"/>
    <x v="6"/>
    <x v="0"/>
    <x v="0"/>
  </r>
  <r>
    <x v="197"/>
    <n v="10398"/>
    <n v="4"/>
    <x v="89"/>
    <n v="22"/>
    <n v="67.41"/>
    <n v="1483.02"/>
    <x v="3"/>
    <m/>
    <s v="Reims Collectables"/>
    <s v="Shipped"/>
    <s v="Reims"/>
    <x v="1"/>
    <x v="1"/>
    <x v="1"/>
  </r>
  <r>
    <x v="213"/>
    <n v="10401"/>
    <n v="6"/>
    <x v="89"/>
    <n v="62"/>
    <n v="77.73"/>
    <n v="4819.26"/>
    <x v="3"/>
    <m/>
    <s v="Tekni Collectables Inc."/>
    <s v="On Hold"/>
    <s v="Newark"/>
    <x v="4"/>
    <x v="0"/>
    <x v="0"/>
  </r>
  <r>
    <x v="198"/>
    <n v="10416"/>
    <n v="7"/>
    <x v="89"/>
    <n v="26"/>
    <n v="61.22"/>
    <n v="1591.72"/>
    <x v="3"/>
    <m/>
    <s v="Lordine Souveniers"/>
    <s v="Shipped"/>
    <s v="Reggio Emilia"/>
    <x v="1"/>
    <x v="12"/>
    <x v="1"/>
  </r>
  <r>
    <x v="98"/>
    <n v="10108"/>
    <n v="16"/>
    <x v="90"/>
    <n v="31"/>
    <n v="100"/>
    <n v="3669.78"/>
    <x v="0"/>
    <m/>
    <s v="Cruz &amp; Sons Co."/>
    <s v="Shipped"/>
    <s v="Makati City"/>
    <x v="1"/>
    <x v="15"/>
    <x v="3"/>
  </r>
  <r>
    <x v="1"/>
    <n v="10121"/>
    <n v="3"/>
    <x v="90"/>
    <n v="25"/>
    <n v="86.74"/>
    <n v="2168.5"/>
    <x v="0"/>
    <m/>
    <s v="Reims Collectables"/>
    <s v="Shipped"/>
    <s v="Reims"/>
    <x v="1"/>
    <x v="1"/>
    <x v="1"/>
  </r>
  <r>
    <x v="100"/>
    <n v="10135"/>
    <n v="17"/>
    <x v="90"/>
    <n v="30"/>
    <n v="89.8"/>
    <n v="2694"/>
    <x v="0"/>
    <m/>
    <s v="Mini Gifts Distributors Ltd."/>
    <s v="Shipped"/>
    <s v="San Rafael"/>
    <x v="2"/>
    <x v="0"/>
    <x v="0"/>
  </r>
  <r>
    <x v="3"/>
    <n v="10145"/>
    <n v="4"/>
    <x v="90"/>
    <n v="27"/>
    <n v="100"/>
    <n v="3251.34"/>
    <x v="0"/>
    <m/>
    <s v="Toys4GrownUps.com"/>
    <s v="Shipped"/>
    <s v="Pasadena"/>
    <x v="2"/>
    <x v="0"/>
    <x v="0"/>
  </r>
  <r>
    <x v="4"/>
    <n v="10159"/>
    <n v="12"/>
    <x v="90"/>
    <n v="23"/>
    <n v="100"/>
    <n v="2347.15"/>
    <x v="0"/>
    <m/>
    <s v="Corporate Gift Ideas Co."/>
    <s v="Shipped"/>
    <s v="San Francisco"/>
    <x v="2"/>
    <x v="0"/>
    <x v="0"/>
  </r>
  <r>
    <x v="102"/>
    <n v="10169"/>
    <n v="12"/>
    <x v="90"/>
    <n v="34"/>
    <n v="100"/>
    <n v="3920.88"/>
    <x v="0"/>
    <m/>
    <s v="Annas Decorations, Ltd"/>
    <s v="Shipped"/>
    <s v="North Sydney"/>
    <x v="8"/>
    <x v="3"/>
    <x v="2"/>
  </r>
  <r>
    <x v="6"/>
    <n v="10180"/>
    <n v="7"/>
    <x v="90"/>
    <n v="22"/>
    <n v="100"/>
    <n v="2514.6"/>
    <x v="0"/>
    <m/>
    <s v="Daedalus Designs Imports"/>
    <s v="Shipped"/>
    <s v="Lille"/>
    <x v="1"/>
    <x v="1"/>
    <x v="1"/>
  </r>
  <r>
    <x v="240"/>
    <n v="10190"/>
    <n v="4"/>
    <x v="90"/>
    <n v="42"/>
    <n v="85.72"/>
    <n v="3600.24"/>
    <x v="0"/>
    <m/>
    <s v="Euro Shopping Channel"/>
    <s v="Shipped"/>
    <s v="Madrid"/>
    <x v="1"/>
    <x v="7"/>
    <x v="1"/>
  </r>
  <r>
    <x v="9"/>
    <n v="10211"/>
    <n v="12"/>
    <x v="90"/>
    <n v="37"/>
    <n v="100"/>
    <n v="4040.03"/>
    <x v="0"/>
    <m/>
    <s v="Auto Canal Petit"/>
    <s v="Shipped"/>
    <s v="Paris"/>
    <x v="1"/>
    <x v="1"/>
    <x v="1"/>
  </r>
  <r>
    <x v="133"/>
    <n v="10224"/>
    <n v="5"/>
    <x v="90"/>
    <n v="30"/>
    <n v="100"/>
    <n v="3336.9"/>
    <x v="0"/>
    <m/>
    <s v="Daedalus Designs Imports"/>
    <s v="Shipped"/>
    <s v="Lille"/>
    <x v="1"/>
    <x v="1"/>
    <x v="1"/>
  </r>
  <r>
    <x v="11"/>
    <n v="10237"/>
    <n v="5"/>
    <x v="90"/>
    <n v="27"/>
    <n v="100"/>
    <n v="3113.64"/>
    <x v="0"/>
    <m/>
    <s v="Vitachrome Inc."/>
    <s v="Shipped"/>
    <s v="NYC"/>
    <x v="0"/>
    <x v="0"/>
    <x v="0"/>
  </r>
  <r>
    <x v="224"/>
    <n v="10252"/>
    <n v="9"/>
    <x v="90"/>
    <n v="25"/>
    <n v="100"/>
    <n v="2832"/>
    <x v="0"/>
    <m/>
    <s v="Auto Canal Petit"/>
    <s v="Shipped"/>
    <s v="Paris"/>
    <x v="1"/>
    <x v="1"/>
    <x v="1"/>
  </r>
  <r>
    <x v="230"/>
    <n v="10264"/>
    <n v="7"/>
    <x v="90"/>
    <n v="34"/>
    <n v="97.97"/>
    <n v="3330.98"/>
    <x v="0"/>
    <m/>
    <s v="Gifts4AllAges.com"/>
    <s v="Shipped"/>
    <s v="Boston"/>
    <x v="6"/>
    <x v="0"/>
    <x v="0"/>
  </r>
  <r>
    <x v="110"/>
    <n v="10276"/>
    <n v="13"/>
    <x v="90"/>
    <n v="38"/>
    <n v="100"/>
    <n v="4304.6400000000003"/>
    <x v="0"/>
    <m/>
    <s v="Online Mini Collectables"/>
    <s v="Shipped"/>
    <s v="Brickhaven"/>
    <x v="6"/>
    <x v="0"/>
    <x v="0"/>
  </r>
  <r>
    <x v="15"/>
    <n v="10285"/>
    <n v="4"/>
    <x v="90"/>
    <n v="26"/>
    <n v="100"/>
    <n v="2600.2600000000002"/>
    <x v="0"/>
    <m/>
    <s v="Martas Replicas Co."/>
    <s v="Shipped"/>
    <s v="Cambridge"/>
    <x v="6"/>
    <x v="0"/>
    <x v="0"/>
  </r>
  <r>
    <x v="16"/>
    <n v="10299"/>
    <n v="7"/>
    <x v="90"/>
    <n v="38"/>
    <n v="100"/>
    <n v="4382.16"/>
    <x v="0"/>
    <m/>
    <s v="Toys of Finland, Co."/>
    <s v="Shipped"/>
    <s v="Helsinki"/>
    <x v="1"/>
    <x v="4"/>
    <x v="1"/>
  </r>
  <r>
    <x v="17"/>
    <n v="10309"/>
    <n v="3"/>
    <x v="90"/>
    <n v="50"/>
    <n v="84.7"/>
    <n v="4235"/>
    <x v="0"/>
    <m/>
    <s v="Baane Mini Imports"/>
    <s v="Shipped"/>
    <s v="Stavern"/>
    <x v="1"/>
    <x v="2"/>
    <x v="1"/>
  </r>
  <r>
    <x v="114"/>
    <n v="10319"/>
    <n v="8"/>
    <x v="90"/>
    <n v="22"/>
    <n v="100"/>
    <n v="2626.8"/>
    <x v="0"/>
    <m/>
    <s v="Microscale Inc."/>
    <s v="Shipped"/>
    <s v="NYC"/>
    <x v="0"/>
    <x v="0"/>
    <x v="0"/>
  </r>
  <r>
    <x v="159"/>
    <n v="10331"/>
    <n v="4"/>
    <x v="90"/>
    <n v="32"/>
    <n v="100"/>
    <n v="5026.5600000000004"/>
    <x v="0"/>
    <m/>
    <s v="Motor Mint Distributors Inc."/>
    <s v="Shipped"/>
    <s v="Philadelphia"/>
    <x v="7"/>
    <x v="0"/>
    <x v="0"/>
  </r>
  <r>
    <x v="20"/>
    <n v="10341"/>
    <n v="4"/>
    <x v="90"/>
    <n v="31"/>
    <n v="71.02"/>
    <n v="2201.62"/>
    <x v="0"/>
    <m/>
    <s v="Salzburg Collectables"/>
    <s v="Shipped"/>
    <s v="Salzburg"/>
    <x v="1"/>
    <x v="5"/>
    <x v="1"/>
  </r>
  <r>
    <x v="228"/>
    <n v="10355"/>
    <n v="5"/>
    <x v="90"/>
    <n v="40"/>
    <n v="100"/>
    <n v="4326.8"/>
    <x v="0"/>
    <m/>
    <s v="Euro Shopping Channel"/>
    <s v="Shipped"/>
    <s v="Madrid"/>
    <x v="1"/>
    <x v="7"/>
    <x v="1"/>
  </r>
  <r>
    <x v="161"/>
    <n v="10365"/>
    <n v="3"/>
    <x v="90"/>
    <n v="22"/>
    <n v="100"/>
    <n v="3425.18"/>
    <x v="0"/>
    <m/>
    <s v="Mini Creations Ltd."/>
    <s v="Shipped"/>
    <s v="New Bedford"/>
    <x v="6"/>
    <x v="0"/>
    <x v="0"/>
  </r>
  <r>
    <x v="22"/>
    <n v="10375"/>
    <n v="15"/>
    <x v="90"/>
    <n v="41"/>
    <n v="100"/>
    <n v="4701.88"/>
    <x v="0"/>
    <m/>
    <s v="La Rochelle Gifts"/>
    <s v="Shipped"/>
    <s v="Nantes"/>
    <x v="1"/>
    <x v="1"/>
    <x v="1"/>
  </r>
  <r>
    <x v="162"/>
    <n v="10390"/>
    <n v="12"/>
    <x v="90"/>
    <n v="45"/>
    <n v="48.98"/>
    <n v="2204.1"/>
    <x v="0"/>
    <m/>
    <s v="Mini Gifts Distributors Ltd."/>
    <s v="Shipped"/>
    <s v="San Rafael"/>
    <x v="2"/>
    <x v="0"/>
    <x v="0"/>
  </r>
  <r>
    <x v="24"/>
    <n v="10403"/>
    <n v="5"/>
    <x v="90"/>
    <n v="45"/>
    <n v="100"/>
    <n v="5189.3999999999996"/>
    <x v="0"/>
    <m/>
    <s v="UK Collectables, Ltd."/>
    <s v="Shipped"/>
    <s v="Liverpool"/>
    <x v="1"/>
    <x v="6"/>
    <x v="1"/>
  </r>
  <r>
    <x v="186"/>
    <n v="10106"/>
    <n v="6"/>
    <x v="91"/>
    <n v="39"/>
    <n v="40.15"/>
    <n v="1565.85"/>
    <x v="3"/>
    <m/>
    <s v="Rovelli Gifts"/>
    <s v="Shipped"/>
    <s v="Bergamo"/>
    <x v="1"/>
    <x v="12"/>
    <x v="1"/>
  </r>
  <r>
    <x v="54"/>
    <n v="10120"/>
    <n v="12"/>
    <x v="91"/>
    <n v="49"/>
    <n v="50.62"/>
    <n v="2480.38"/>
    <x v="3"/>
    <m/>
    <s v="Australian Collectors, Co."/>
    <s v="Shipped"/>
    <s v="Melbourne"/>
    <x v="3"/>
    <x v="3"/>
    <x v="2"/>
  </r>
  <r>
    <x v="209"/>
    <n v="10133"/>
    <n v="7"/>
    <x v="91"/>
    <n v="27"/>
    <n v="50.19"/>
    <n v="1355.13"/>
    <x v="3"/>
    <m/>
    <s v="Euro Shopping Channel"/>
    <s v="Shipped"/>
    <s v="Madrid"/>
    <x v="1"/>
    <x v="7"/>
    <x v="1"/>
  </r>
  <r>
    <x v="65"/>
    <n v="10143"/>
    <n v="1"/>
    <x v="91"/>
    <n v="34"/>
    <n v="36.659999999999997"/>
    <n v="1246.44"/>
    <x v="3"/>
    <m/>
    <s v="Mini Creations Ltd."/>
    <s v="Shipped"/>
    <s v="New Bedford"/>
    <x v="6"/>
    <x v="0"/>
    <x v="0"/>
  </r>
  <r>
    <x v="249"/>
    <n v="10156"/>
    <n v="1"/>
    <x v="91"/>
    <n v="20"/>
    <n v="41.02"/>
    <n v="820.4"/>
    <x v="3"/>
    <m/>
    <s v="Euro Shopping Channel"/>
    <s v="Shipped"/>
    <s v="Madrid"/>
    <x v="1"/>
    <x v="7"/>
    <x v="1"/>
  </r>
  <r>
    <x v="5"/>
    <n v="10168"/>
    <n v="13"/>
    <x v="91"/>
    <n v="48"/>
    <n v="51.93"/>
    <n v="2492.64"/>
    <x v="3"/>
    <m/>
    <s v="Technics Stores Inc."/>
    <s v="Shipped"/>
    <s v="Burlingame"/>
    <x v="2"/>
    <x v="0"/>
    <x v="0"/>
  </r>
  <r>
    <x v="8"/>
    <n v="10199"/>
    <n v="1"/>
    <x v="91"/>
    <n v="29"/>
    <n v="38.4"/>
    <n v="1113.5999999999999"/>
    <x v="3"/>
    <m/>
    <s v="West Coast Collectables Co."/>
    <s v="Shipped"/>
    <s v="Burbank"/>
    <x v="2"/>
    <x v="0"/>
    <x v="0"/>
  </r>
  <r>
    <x v="55"/>
    <n v="10210"/>
    <n v="11"/>
    <x v="91"/>
    <n v="43"/>
    <n v="41.02"/>
    <n v="1763.86"/>
    <x v="3"/>
    <m/>
    <s v="Osaka Souveniers Co."/>
    <s v="Shipped"/>
    <s v="Osaka"/>
    <x v="14"/>
    <x v="11"/>
    <x v="3"/>
  </r>
  <r>
    <x v="10"/>
    <n v="10223"/>
    <n v="13"/>
    <x v="91"/>
    <n v="41"/>
    <n v="46.26"/>
    <n v="1896.66"/>
    <x v="3"/>
    <m/>
    <s v="Australian Collectors, Co."/>
    <s v="Shipped"/>
    <s v="Melbourne"/>
    <x v="3"/>
    <x v="3"/>
    <x v="2"/>
  </r>
  <r>
    <x v="210"/>
    <n v="10235"/>
    <n v="7"/>
    <x v="91"/>
    <n v="41"/>
    <n v="35.35"/>
    <n v="1449.35"/>
    <x v="3"/>
    <m/>
    <s v="Royal Canadian Collectables, Ltd."/>
    <s v="Shipped"/>
    <s v="Tsawassen"/>
    <x v="10"/>
    <x v="10"/>
    <x v="0"/>
  </r>
  <r>
    <x v="189"/>
    <n v="10250"/>
    <n v="8"/>
    <x v="91"/>
    <n v="36"/>
    <n v="51.93"/>
    <n v="1869.48"/>
    <x v="3"/>
    <m/>
    <s v="The Sharp Gifts Warehouse"/>
    <s v="Shipped"/>
    <s v="San Jose"/>
    <x v="2"/>
    <x v="0"/>
    <x v="0"/>
  </r>
  <r>
    <x v="190"/>
    <n v="10262"/>
    <n v="3"/>
    <x v="91"/>
    <n v="49"/>
    <n v="37.97"/>
    <n v="1860.53"/>
    <x v="3"/>
    <m/>
    <s v="Euro Shopping Channel"/>
    <s v="Cancelled"/>
    <s v="Madrid"/>
    <x v="1"/>
    <x v="7"/>
    <x v="1"/>
  </r>
  <r>
    <x v="14"/>
    <n v="10275"/>
    <n v="13"/>
    <x v="91"/>
    <n v="38"/>
    <n v="45.39"/>
    <n v="1724.82"/>
    <x v="3"/>
    <m/>
    <s v="La Rochelle Gifts"/>
    <s v="Shipped"/>
    <s v="Nantes"/>
    <x v="1"/>
    <x v="1"/>
    <x v="1"/>
  </r>
  <r>
    <x v="191"/>
    <n v="10284"/>
    <n v="5"/>
    <x v="91"/>
    <n v="33"/>
    <n v="51.93"/>
    <n v="1713.69"/>
    <x v="3"/>
    <m/>
    <s v="Norway Gifts By Mail, Co."/>
    <s v="Shipped"/>
    <s v="Oslo"/>
    <x v="1"/>
    <x v="2"/>
    <x v="1"/>
  </r>
  <r>
    <x v="192"/>
    <n v="10296"/>
    <n v="1"/>
    <x v="91"/>
    <n v="26"/>
    <n v="48.44"/>
    <n v="1259.44"/>
    <x v="3"/>
    <m/>
    <s v="Bavarian Collectables Imports, Co."/>
    <s v="Shipped"/>
    <s v="Munich"/>
    <x v="1"/>
    <x v="16"/>
    <x v="1"/>
  </r>
  <r>
    <x v="17"/>
    <n v="10308"/>
    <n v="11"/>
    <x v="91"/>
    <n v="47"/>
    <n v="43.64"/>
    <n v="2051.08"/>
    <x v="3"/>
    <m/>
    <s v="Mini Classics"/>
    <s v="Shipped"/>
    <s v="White Plains"/>
    <x v="0"/>
    <x v="0"/>
    <x v="0"/>
  </r>
  <r>
    <x v="79"/>
    <n v="10316"/>
    <n v="3"/>
    <x v="91"/>
    <n v="34"/>
    <n v="47.57"/>
    <n v="1617.38"/>
    <x v="3"/>
    <m/>
    <s v="giftsbymail.co.uk"/>
    <s v="Shipped"/>
    <s v="Cowes"/>
    <x v="15"/>
    <x v="6"/>
    <x v="1"/>
  </r>
  <r>
    <x v="233"/>
    <n v="10328"/>
    <n v="7"/>
    <x v="91"/>
    <n v="34"/>
    <n v="51.93"/>
    <n v="1765.62"/>
    <x v="3"/>
    <m/>
    <s v="Rovelli Gifts"/>
    <s v="Shipped"/>
    <s v="Bergamo"/>
    <x v="1"/>
    <x v="12"/>
    <x v="1"/>
  </r>
  <r>
    <x v="20"/>
    <n v="10340"/>
    <n v="4"/>
    <x v="91"/>
    <n v="40"/>
    <n v="50.62"/>
    <n v="2024.8"/>
    <x v="3"/>
    <m/>
    <s v="Enaco Distributors"/>
    <s v="Shipped"/>
    <s v="Barcelona"/>
    <x v="1"/>
    <x v="7"/>
    <x v="1"/>
  </r>
  <r>
    <x v="212"/>
    <n v="10353"/>
    <n v="8"/>
    <x v="91"/>
    <n v="40"/>
    <n v="82.21"/>
    <n v="3288.4"/>
    <x v="3"/>
    <m/>
    <s v="Gift Ideas Corp."/>
    <s v="Shipped"/>
    <s v="Glendale"/>
    <x v="5"/>
    <x v="0"/>
    <x v="0"/>
  </r>
  <r>
    <x v="21"/>
    <n v="10361"/>
    <n v="3"/>
    <x v="91"/>
    <n v="33"/>
    <n v="82.59"/>
    <n v="2725.47"/>
    <x v="3"/>
    <m/>
    <s v="Souveniers And Things Co."/>
    <s v="Shipped"/>
    <s v="Chatswood"/>
    <x v="8"/>
    <x v="3"/>
    <x v="2"/>
  </r>
  <r>
    <x v="22"/>
    <n v="10375"/>
    <n v="5"/>
    <x v="91"/>
    <n v="49"/>
    <n v="65.8"/>
    <n v="3224.2"/>
    <x v="3"/>
    <m/>
    <s v="La Rochelle Gifts"/>
    <s v="Shipped"/>
    <s v="Nantes"/>
    <x v="1"/>
    <x v="1"/>
    <x v="1"/>
  </r>
  <r>
    <x v="23"/>
    <n v="10388"/>
    <n v="1"/>
    <x v="91"/>
    <n v="27"/>
    <n v="100"/>
    <n v="3211.38"/>
    <x v="3"/>
    <m/>
    <s v="FunGiftIdeas.com"/>
    <s v="Shipped"/>
    <s v="New Bedford"/>
    <x v="6"/>
    <x v="0"/>
    <x v="0"/>
  </r>
  <r>
    <x v="197"/>
    <n v="10398"/>
    <n v="5"/>
    <x v="91"/>
    <n v="49"/>
    <n v="36.659999999999997"/>
    <n v="1796.34"/>
    <x v="3"/>
    <m/>
    <s v="Reims Collectables"/>
    <s v="Shipped"/>
    <s v="Reims"/>
    <x v="1"/>
    <x v="1"/>
    <x v="1"/>
  </r>
  <r>
    <x v="213"/>
    <n v="10401"/>
    <n v="7"/>
    <x v="91"/>
    <n v="56"/>
    <n v="35.35"/>
    <n v="1979.6"/>
    <x v="3"/>
    <m/>
    <s v="Tekni Collectables Inc."/>
    <s v="On Hold"/>
    <s v="Newark"/>
    <x v="4"/>
    <x v="0"/>
    <x v="0"/>
  </r>
  <r>
    <x v="198"/>
    <n v="10416"/>
    <n v="8"/>
    <x v="91"/>
    <n v="37"/>
    <n v="51.93"/>
    <n v="1921.41"/>
    <x v="3"/>
    <m/>
    <s v="Lordine Souveniers"/>
    <s v="Shipped"/>
    <s v="Reggio Emilia"/>
    <x v="1"/>
    <x v="12"/>
    <x v="1"/>
  </r>
  <r>
    <x v="134"/>
    <n v="10104"/>
    <n v="7"/>
    <x v="92"/>
    <n v="33"/>
    <n v="100"/>
    <n v="3705.24"/>
    <x v="2"/>
    <m/>
    <s v="Euro Shopping Channel"/>
    <s v="Shipped"/>
    <s v="Madrid"/>
    <x v="1"/>
    <x v="7"/>
    <x v="1"/>
  </r>
  <r>
    <x v="143"/>
    <n v="10115"/>
    <n v="3"/>
    <x v="92"/>
    <n v="27"/>
    <n v="100"/>
    <n v="2843.91"/>
    <x v="2"/>
    <m/>
    <s v="Classic Legends Inc."/>
    <s v="Shipped"/>
    <s v="NYC"/>
    <x v="0"/>
    <x v="0"/>
    <x v="0"/>
  </r>
  <r>
    <x v="118"/>
    <n v="10127"/>
    <n v="9"/>
    <x v="92"/>
    <n v="46"/>
    <n v="100"/>
    <n v="6176.42"/>
    <x v="2"/>
    <m/>
    <s v="Muscle Machine Inc"/>
    <s v="Shipped"/>
    <s v="NYC"/>
    <x v="0"/>
    <x v="0"/>
    <x v="0"/>
  </r>
  <r>
    <x v="144"/>
    <n v="10141"/>
    <n v="3"/>
    <x v="92"/>
    <n v="44"/>
    <n v="100"/>
    <n v="5500.44"/>
    <x v="2"/>
    <m/>
    <s v="Suominen Souveniers"/>
    <s v="Shipped"/>
    <s v="Espoo"/>
    <x v="1"/>
    <x v="4"/>
    <x v="1"/>
  </r>
  <r>
    <x v="145"/>
    <n v="10151"/>
    <n v="1"/>
    <x v="92"/>
    <n v="26"/>
    <n v="100"/>
    <n v="3220.1"/>
    <x v="2"/>
    <m/>
    <s v="Oulu Toy Supplies, Inc."/>
    <s v="Shipped"/>
    <s v="Oulu"/>
    <x v="1"/>
    <x v="4"/>
    <x v="1"/>
  </r>
  <r>
    <x v="121"/>
    <n v="10165"/>
    <n v="10"/>
    <x v="92"/>
    <n v="48"/>
    <n v="94.92"/>
    <n v="4556.16"/>
    <x v="2"/>
    <m/>
    <s v="Dragon Souveniers, Ltd."/>
    <s v="Shipped"/>
    <s v="Singapore"/>
    <x v="1"/>
    <x v="9"/>
    <x v="3"/>
  </r>
  <r>
    <x v="32"/>
    <n v="10176"/>
    <n v="9"/>
    <x v="92"/>
    <n v="23"/>
    <n v="100"/>
    <n v="3114.89"/>
    <x v="2"/>
    <m/>
    <s v="Lordine Souveniers"/>
    <s v="Shipped"/>
    <s v="Reggio Emilia"/>
    <x v="1"/>
    <x v="12"/>
    <x v="1"/>
  </r>
  <r>
    <x v="69"/>
    <n v="10184"/>
    <n v="4"/>
    <x v="92"/>
    <n v="45"/>
    <n v="100"/>
    <n v="4948.2"/>
    <x v="2"/>
    <m/>
    <s v="Iberia Gift Imports, Corp."/>
    <s v="Shipped"/>
    <s v="Sevilla"/>
    <x v="1"/>
    <x v="7"/>
    <x v="1"/>
  </r>
  <r>
    <x v="34"/>
    <n v="10195"/>
    <n v="4"/>
    <x v="92"/>
    <n v="49"/>
    <n v="100"/>
    <n v="5161.17"/>
    <x v="2"/>
    <m/>
    <s v="Mini Classics"/>
    <s v="Shipped"/>
    <s v="White Plains"/>
    <x v="0"/>
    <x v="0"/>
    <x v="0"/>
  </r>
  <r>
    <x v="91"/>
    <n v="10207"/>
    <n v="5"/>
    <x v="92"/>
    <n v="28"/>
    <n v="94.92"/>
    <n v="2657.76"/>
    <x v="2"/>
    <m/>
    <s v="Diecast Collectables"/>
    <s v="Shipped"/>
    <s v="Boston"/>
    <x v="6"/>
    <x v="0"/>
    <x v="0"/>
  </r>
  <r>
    <x v="123"/>
    <n v="10220"/>
    <n v="9"/>
    <x v="92"/>
    <n v="37"/>
    <n v="100"/>
    <n v="3983.05"/>
    <x v="2"/>
    <m/>
    <s v="Clover Collections, Co."/>
    <s v="Shipped"/>
    <s v="Dublin"/>
    <x v="1"/>
    <x v="18"/>
    <x v="1"/>
  </r>
  <r>
    <x v="135"/>
    <n v="10230"/>
    <n v="7"/>
    <x v="92"/>
    <n v="34"/>
    <n v="100"/>
    <n v="3974.94"/>
    <x v="2"/>
    <m/>
    <s v="Blauer See Auto, Co."/>
    <s v="Shipped"/>
    <s v="Frankfurt"/>
    <x v="1"/>
    <x v="16"/>
    <x v="1"/>
  </r>
  <r>
    <x v="125"/>
    <n v="10246"/>
    <n v="3"/>
    <x v="92"/>
    <n v="22"/>
    <n v="100"/>
    <n v="2928.42"/>
    <x v="2"/>
    <m/>
    <s v="Euro Shopping Channel"/>
    <s v="Shipped"/>
    <s v="Madrid"/>
    <x v="1"/>
    <x v="7"/>
    <x v="1"/>
  </r>
  <r>
    <x v="39"/>
    <n v="10259"/>
    <n v="2"/>
    <x v="92"/>
    <n v="29"/>
    <n v="100"/>
    <n v="3054.57"/>
    <x v="2"/>
    <m/>
    <s v="Handji Gifts&amp; Co"/>
    <s v="Shipped"/>
    <s v="Singapore"/>
    <x v="1"/>
    <x v="9"/>
    <x v="2"/>
  </r>
  <r>
    <x v="126"/>
    <n v="10271"/>
    <n v="3"/>
    <x v="92"/>
    <n v="34"/>
    <n v="98.39"/>
    <n v="3345.26"/>
    <x v="2"/>
    <m/>
    <s v="Mini Gifts Distributors Ltd."/>
    <s v="Shipped"/>
    <s v="San Rafael"/>
    <x v="2"/>
    <x v="0"/>
    <x v="0"/>
  </r>
  <r>
    <x v="76"/>
    <n v="10282"/>
    <n v="12"/>
    <x v="92"/>
    <n v="38"/>
    <n v="100"/>
    <n v="4310.72"/>
    <x v="2"/>
    <m/>
    <s v="Mini Gifts Distributors Ltd."/>
    <s v="Shipped"/>
    <s v="San Rafael"/>
    <x v="2"/>
    <x v="0"/>
    <x v="0"/>
  </r>
  <r>
    <x v="42"/>
    <n v="10292"/>
    <n v="6"/>
    <x v="92"/>
    <n v="41"/>
    <n v="100"/>
    <n v="4983.1400000000003"/>
    <x v="2"/>
    <m/>
    <s v="Land of Toys Inc."/>
    <s v="Shipped"/>
    <s v="NYC"/>
    <x v="0"/>
    <x v="0"/>
    <x v="0"/>
  </r>
  <r>
    <x v="95"/>
    <n v="10305"/>
    <n v="3"/>
    <x v="92"/>
    <n v="42"/>
    <n v="100"/>
    <n v="4618.32"/>
    <x v="2"/>
    <m/>
    <s v="Martas Replicas Co."/>
    <s v="Shipped"/>
    <s v="Cambridge"/>
    <x v="6"/>
    <x v="0"/>
    <x v="0"/>
  </r>
  <r>
    <x v="96"/>
    <n v="10314"/>
    <n v="12"/>
    <x v="92"/>
    <n v="28"/>
    <n v="100"/>
    <n v="3403.12"/>
    <x v="2"/>
    <m/>
    <s v="Heintze Collectables"/>
    <s v="Shipped"/>
    <s v="Aaarhus"/>
    <x v="1"/>
    <x v="13"/>
    <x v="1"/>
  </r>
  <r>
    <x v="80"/>
    <n v="10325"/>
    <n v="4"/>
    <x v="92"/>
    <n v="38"/>
    <n v="100"/>
    <n v="5190.42"/>
    <x v="2"/>
    <m/>
    <s v="Baane Mini Imports"/>
    <s v="Shipped"/>
    <s v="Stavern"/>
    <x v="1"/>
    <x v="2"/>
    <x v="1"/>
  </r>
  <r>
    <x v="128"/>
    <n v="10336"/>
    <n v="8"/>
    <x v="92"/>
    <n v="23"/>
    <n v="100"/>
    <n v="3141.57"/>
    <x v="2"/>
    <m/>
    <s v="La Corne Dabondance, Co."/>
    <s v="Shipped"/>
    <s v="Paris"/>
    <x v="1"/>
    <x v="1"/>
    <x v="1"/>
  </r>
  <r>
    <x v="82"/>
    <n v="10350"/>
    <n v="8"/>
    <x v="92"/>
    <n v="31"/>
    <n v="71.400000000000006"/>
    <n v="2213.4"/>
    <x v="2"/>
    <m/>
    <s v="Euro Shopping Channel"/>
    <s v="Shipped"/>
    <s v="Madrid"/>
    <x v="1"/>
    <x v="7"/>
    <x v="1"/>
  </r>
  <r>
    <x v="83"/>
    <n v="10359"/>
    <n v="2"/>
    <x v="92"/>
    <n v="46"/>
    <n v="100"/>
    <n v="4896.7"/>
    <x v="2"/>
    <m/>
    <s v="Reims Collectables"/>
    <s v="Shipped"/>
    <s v="Reims"/>
    <x v="1"/>
    <x v="1"/>
    <x v="1"/>
  </r>
  <r>
    <x v="129"/>
    <n v="10371"/>
    <n v="10"/>
    <x v="92"/>
    <n v="48"/>
    <n v="56.55"/>
    <n v="2714.4"/>
    <x v="2"/>
    <m/>
    <s v="Mini Gifts Distributors Ltd."/>
    <s v="Shipped"/>
    <s v="San Rafael"/>
    <x v="2"/>
    <x v="0"/>
    <x v="0"/>
  </r>
  <r>
    <x v="205"/>
    <n v="10383"/>
    <n v="13"/>
    <x v="92"/>
    <n v="29"/>
    <n v="100"/>
    <n v="3087.05"/>
    <x v="2"/>
    <m/>
    <s v="Euro Shopping Channel"/>
    <s v="Shipped"/>
    <s v="Madrid"/>
    <x v="1"/>
    <x v="7"/>
    <x v="1"/>
  </r>
  <r>
    <x v="86"/>
    <n v="10395"/>
    <n v="4"/>
    <x v="92"/>
    <n v="46"/>
    <n v="100"/>
    <n v="5692.96"/>
    <x v="2"/>
    <m/>
    <s v="Lyon Souveniers"/>
    <s v="Shipped"/>
    <s v="Paris"/>
    <x v="1"/>
    <x v="1"/>
    <x v="1"/>
  </r>
  <r>
    <x v="147"/>
    <n v="10412"/>
    <n v="3"/>
    <x v="92"/>
    <n v="26"/>
    <n v="100"/>
    <n v="3460.86"/>
    <x v="2"/>
    <m/>
    <s v="Euro Shopping Channel"/>
    <s v="Shipped"/>
    <s v="Madrid"/>
    <x v="1"/>
    <x v="7"/>
    <x v="1"/>
  </r>
  <r>
    <x v="53"/>
    <n v="10425"/>
    <n v="2"/>
    <x v="92"/>
    <n v="18"/>
    <n v="100"/>
    <n v="1895.94"/>
    <x v="2"/>
    <m/>
    <s v="La Rochelle Gifts"/>
    <s v="In Process"/>
    <s v="Nantes"/>
    <x v="1"/>
    <x v="1"/>
    <x v="1"/>
  </r>
  <r>
    <x v="134"/>
    <n v="10104"/>
    <n v="2"/>
    <x v="93"/>
    <n v="32"/>
    <n v="53.31"/>
    <n v="1705.92"/>
    <x v="6"/>
    <m/>
    <s v="Euro Shopping Channel"/>
    <s v="Shipped"/>
    <s v="Madrid"/>
    <x v="1"/>
    <x v="7"/>
    <x v="1"/>
  </r>
  <r>
    <x v="117"/>
    <n v="10117"/>
    <n v="11"/>
    <x v="93"/>
    <n v="21"/>
    <n v="49.21"/>
    <n v="1033.4100000000001"/>
    <x v="6"/>
    <m/>
    <s v="Dragon Souveniers, Ltd."/>
    <s v="Shipped"/>
    <s v="Singapore"/>
    <x v="1"/>
    <x v="9"/>
    <x v="3"/>
  </r>
  <r>
    <x v="118"/>
    <n v="10127"/>
    <n v="4"/>
    <x v="93"/>
    <n v="46"/>
    <n v="69.12"/>
    <n v="3179.52"/>
    <x v="6"/>
    <m/>
    <s v="Muscle Machine Inc"/>
    <s v="Shipped"/>
    <s v="NYC"/>
    <x v="0"/>
    <x v="0"/>
    <x v="0"/>
  </r>
  <r>
    <x v="119"/>
    <n v="10142"/>
    <n v="14"/>
    <x v="93"/>
    <n v="42"/>
    <n v="49.79"/>
    <n v="2091.1799999999998"/>
    <x v="6"/>
    <m/>
    <s v="Mini Gifts Distributors Ltd."/>
    <s v="Shipped"/>
    <s v="San Rafael"/>
    <x v="2"/>
    <x v="0"/>
    <x v="0"/>
  </r>
  <r>
    <x v="120"/>
    <n v="10153"/>
    <n v="13"/>
    <x v="93"/>
    <n v="31"/>
    <n v="57.41"/>
    <n v="1779.71"/>
    <x v="6"/>
    <m/>
    <s v="Euro Shopping Channel"/>
    <s v="Shipped"/>
    <s v="Madrid"/>
    <x v="1"/>
    <x v="7"/>
    <x v="1"/>
  </r>
  <r>
    <x v="121"/>
    <n v="10165"/>
    <n v="5"/>
    <x v="93"/>
    <n v="38"/>
    <n v="66.78"/>
    <n v="2537.64"/>
    <x v="6"/>
    <m/>
    <s v="Dragon Souveniers, Ltd."/>
    <s v="Shipped"/>
    <s v="Singapore"/>
    <x v="1"/>
    <x v="9"/>
    <x v="3"/>
  </r>
  <r>
    <x v="32"/>
    <n v="10176"/>
    <n v="4"/>
    <x v="93"/>
    <n v="38"/>
    <n v="64.44"/>
    <n v="2448.7199999999998"/>
    <x v="6"/>
    <m/>
    <s v="Lordine Souveniers"/>
    <s v="Shipped"/>
    <s v="Reggio Emilia"/>
    <x v="1"/>
    <x v="12"/>
    <x v="1"/>
  </r>
  <r>
    <x v="69"/>
    <n v="10185"/>
    <n v="15"/>
    <x v="93"/>
    <n v="20"/>
    <n v="48.62"/>
    <n v="972.4"/>
    <x v="6"/>
    <m/>
    <s v="Mini Creations Ltd."/>
    <s v="Shipped"/>
    <s v="New Bedford"/>
    <x v="6"/>
    <x v="0"/>
    <x v="0"/>
  </r>
  <r>
    <x v="70"/>
    <n v="10196"/>
    <n v="7"/>
    <x v="93"/>
    <n v="46"/>
    <n v="62.09"/>
    <n v="2856.14"/>
    <x v="6"/>
    <m/>
    <s v="Super Scale Inc."/>
    <s v="Shipped"/>
    <s v="New Haven"/>
    <x v="5"/>
    <x v="0"/>
    <x v="0"/>
  </r>
  <r>
    <x v="122"/>
    <n v="10208"/>
    <n v="15"/>
    <x v="93"/>
    <n v="30"/>
    <n v="65.61"/>
    <n v="1968.3"/>
    <x v="6"/>
    <m/>
    <s v="Saveley &amp; Henriot, Co."/>
    <s v="Shipped"/>
    <s v="Lyon"/>
    <x v="1"/>
    <x v="1"/>
    <x v="1"/>
  </r>
  <r>
    <x v="123"/>
    <n v="10220"/>
    <n v="4"/>
    <x v="93"/>
    <n v="30"/>
    <n v="68.540000000000006"/>
    <n v="2056.1999999999998"/>
    <x v="6"/>
    <m/>
    <s v="Clover Collections, Co."/>
    <s v="Shipped"/>
    <s v="Dublin"/>
    <x v="1"/>
    <x v="18"/>
    <x v="1"/>
  </r>
  <r>
    <x v="135"/>
    <n v="10230"/>
    <n v="2"/>
    <x v="93"/>
    <n v="43"/>
    <n v="52.14"/>
    <n v="2242.02"/>
    <x v="6"/>
    <m/>
    <s v="Blauer See Auto, Co."/>
    <s v="Shipped"/>
    <s v="Frankfurt"/>
    <x v="1"/>
    <x v="16"/>
    <x v="1"/>
  </r>
  <r>
    <x v="125"/>
    <n v="10247"/>
    <n v="4"/>
    <x v="93"/>
    <n v="49"/>
    <n v="63.85"/>
    <n v="3128.65"/>
    <x v="6"/>
    <m/>
    <s v="Suominen Souveniers"/>
    <s v="Shipped"/>
    <s v="Espoo"/>
    <x v="1"/>
    <x v="4"/>
    <x v="1"/>
  </r>
  <r>
    <x v="126"/>
    <n v="10272"/>
    <n v="4"/>
    <x v="93"/>
    <n v="43"/>
    <n v="56.82"/>
    <n v="2443.2600000000002"/>
    <x v="6"/>
    <m/>
    <s v="Diecast Classics Inc."/>
    <s v="Shipped"/>
    <s v="Allentown"/>
    <x v="7"/>
    <x v="0"/>
    <x v="0"/>
  </r>
  <r>
    <x v="76"/>
    <n v="10282"/>
    <n v="7"/>
    <x v="93"/>
    <n v="37"/>
    <n v="66.78"/>
    <n v="2470.86"/>
    <x v="6"/>
    <m/>
    <s v="Mini Gifts Distributors Ltd."/>
    <s v="Shipped"/>
    <s v="San Rafael"/>
    <x v="2"/>
    <x v="0"/>
    <x v="0"/>
  </r>
  <r>
    <x v="42"/>
    <n v="10292"/>
    <n v="1"/>
    <x v="93"/>
    <n v="35"/>
    <n v="55.07"/>
    <n v="1927.45"/>
    <x v="6"/>
    <m/>
    <s v="Land of Toys Inc."/>
    <s v="Shipped"/>
    <s v="NYC"/>
    <x v="0"/>
    <x v="0"/>
    <x v="0"/>
  </r>
  <r>
    <x v="78"/>
    <n v="10306"/>
    <n v="15"/>
    <x v="93"/>
    <n v="34"/>
    <n v="60.34"/>
    <n v="2051.56"/>
    <x v="6"/>
    <m/>
    <s v="AV Stores, Co."/>
    <s v="Shipped"/>
    <s v="Manchester"/>
    <x v="1"/>
    <x v="6"/>
    <x v="1"/>
  </r>
  <r>
    <x v="96"/>
    <n v="10314"/>
    <n v="7"/>
    <x v="93"/>
    <n v="38"/>
    <n v="61.51"/>
    <n v="2337.38"/>
    <x v="6"/>
    <m/>
    <s v="Heintze Collectables"/>
    <s v="Shipped"/>
    <s v="Aaarhus"/>
    <x v="1"/>
    <x v="13"/>
    <x v="1"/>
  </r>
  <r>
    <x v="80"/>
    <n v="10325"/>
    <n v="7"/>
    <x v="93"/>
    <n v="44"/>
    <n v="100"/>
    <n v="5932.96"/>
    <x v="6"/>
    <m/>
    <s v="Baane Mini Imports"/>
    <s v="Shipped"/>
    <s v="Stavern"/>
    <x v="1"/>
    <x v="2"/>
    <x v="1"/>
  </r>
  <r>
    <x v="81"/>
    <n v="10337"/>
    <n v="6"/>
    <x v="93"/>
    <n v="21"/>
    <n v="100"/>
    <n v="2296.77"/>
    <x v="6"/>
    <m/>
    <s v="Classic Legends Inc."/>
    <s v="Shipped"/>
    <s v="NYC"/>
    <x v="0"/>
    <x v="0"/>
    <x v="0"/>
  </r>
  <r>
    <x v="82"/>
    <n v="10350"/>
    <n v="17"/>
    <x v="93"/>
    <n v="44"/>
    <n v="100"/>
    <n v="6490.88"/>
    <x v="6"/>
    <m/>
    <s v="Euro Shopping Channel"/>
    <s v="Shipped"/>
    <s v="Madrid"/>
    <x v="1"/>
    <x v="7"/>
    <x v="1"/>
  </r>
  <r>
    <x v="83"/>
    <n v="10359"/>
    <n v="4"/>
    <x v="93"/>
    <n v="25"/>
    <n v="64.930000000000007"/>
    <n v="1623.25"/>
    <x v="6"/>
    <m/>
    <s v="Reims Collectables"/>
    <s v="Shipped"/>
    <s v="Reims"/>
    <x v="1"/>
    <x v="1"/>
    <x v="1"/>
  </r>
  <r>
    <x v="136"/>
    <n v="10372"/>
    <n v="9"/>
    <x v="93"/>
    <n v="24"/>
    <n v="58.58"/>
    <n v="1405.92"/>
    <x v="6"/>
    <m/>
    <s v="Tokyo Collectables, Ltd"/>
    <s v="Shipped"/>
    <s v="Minato-ku"/>
    <x v="11"/>
    <x v="11"/>
    <x v="3"/>
  </r>
  <r>
    <x v="205"/>
    <n v="10383"/>
    <n v="10"/>
    <x v="93"/>
    <n v="38"/>
    <n v="60.06"/>
    <n v="2282.2800000000002"/>
    <x v="6"/>
    <m/>
    <s v="Euro Shopping Channel"/>
    <s v="Shipped"/>
    <s v="Madrid"/>
    <x v="1"/>
    <x v="7"/>
    <x v="1"/>
  </r>
  <r>
    <x v="86"/>
    <n v="10395"/>
    <n v="3"/>
    <x v="93"/>
    <n v="45"/>
    <n v="100"/>
    <n v="8977.0499999999993"/>
    <x v="6"/>
    <m/>
    <s v="Lyon Souveniers"/>
    <s v="Shipped"/>
    <s v="Paris"/>
    <x v="1"/>
    <x v="1"/>
    <x v="1"/>
  </r>
  <r>
    <x v="130"/>
    <n v="10413"/>
    <n v="4"/>
    <x v="93"/>
    <n v="51"/>
    <n v="63.85"/>
    <n v="3256.35"/>
    <x v="6"/>
    <m/>
    <s v="Gift Depot Inc."/>
    <s v="Shipped"/>
    <s v="Bridgewater"/>
    <x v="5"/>
    <x v="0"/>
    <x v="0"/>
  </r>
  <r>
    <x v="98"/>
    <n v="10108"/>
    <n v="14"/>
    <x v="94"/>
    <n v="34"/>
    <n v="82.99"/>
    <n v="2821.66"/>
    <x v="0"/>
    <m/>
    <s v="Cruz &amp; Sons Co."/>
    <s v="Shipped"/>
    <s v="Makati City"/>
    <x v="1"/>
    <x v="15"/>
    <x v="3"/>
  </r>
  <r>
    <x v="1"/>
    <n v="10121"/>
    <n v="1"/>
    <x v="94"/>
    <n v="44"/>
    <n v="74.849999999999994"/>
    <n v="3293.4"/>
    <x v="0"/>
    <m/>
    <s v="Reims Collectables"/>
    <s v="Shipped"/>
    <s v="Reims"/>
    <x v="1"/>
    <x v="1"/>
    <x v="1"/>
  </r>
  <r>
    <x v="100"/>
    <n v="10135"/>
    <n v="15"/>
    <x v="94"/>
    <n v="44"/>
    <n v="96"/>
    <n v="4224"/>
    <x v="0"/>
    <m/>
    <s v="Mini Gifts Distributors Ltd."/>
    <s v="Shipped"/>
    <s v="San Rafael"/>
    <x v="2"/>
    <x v="0"/>
    <x v="0"/>
  </r>
  <r>
    <x v="3"/>
    <n v="10145"/>
    <n v="2"/>
    <x v="94"/>
    <n v="38"/>
    <n v="81.36"/>
    <n v="3091.68"/>
    <x v="0"/>
    <m/>
    <s v="Toys4GrownUps.com"/>
    <s v="Shipped"/>
    <s v="Pasadena"/>
    <x v="2"/>
    <x v="0"/>
    <x v="0"/>
  </r>
  <r>
    <x v="4"/>
    <n v="10159"/>
    <n v="10"/>
    <x v="94"/>
    <n v="31"/>
    <n v="71.599999999999994"/>
    <n v="2219.6"/>
    <x v="0"/>
    <m/>
    <s v="Corporate Gift Ideas Co."/>
    <s v="Shipped"/>
    <s v="San Francisco"/>
    <x v="2"/>
    <x v="0"/>
    <x v="0"/>
  </r>
  <r>
    <x v="102"/>
    <n v="10169"/>
    <n v="10"/>
    <x v="94"/>
    <n v="48"/>
    <n v="80.55"/>
    <n v="3866.4"/>
    <x v="0"/>
    <m/>
    <s v="Annas Decorations, Ltd"/>
    <s v="Shipped"/>
    <s v="North Sydney"/>
    <x v="8"/>
    <x v="3"/>
    <x v="2"/>
  </r>
  <r>
    <x v="6"/>
    <n v="10180"/>
    <n v="5"/>
    <x v="94"/>
    <n v="21"/>
    <n v="93.56"/>
    <n v="1964.76"/>
    <x v="0"/>
    <m/>
    <s v="Daedalus Designs Imports"/>
    <s v="Shipped"/>
    <s v="Lille"/>
    <x v="1"/>
    <x v="1"/>
    <x v="1"/>
  </r>
  <r>
    <x v="240"/>
    <n v="10190"/>
    <n v="2"/>
    <x v="94"/>
    <n v="40"/>
    <n v="66.72"/>
    <n v="2668.8"/>
    <x v="0"/>
    <m/>
    <s v="Euro Shopping Channel"/>
    <s v="Shipped"/>
    <s v="Madrid"/>
    <x v="1"/>
    <x v="7"/>
    <x v="1"/>
  </r>
  <r>
    <x v="9"/>
    <n v="10211"/>
    <n v="10"/>
    <x v="94"/>
    <n v="40"/>
    <n v="80.55"/>
    <n v="3222"/>
    <x v="0"/>
    <m/>
    <s v="Auto Canal Petit"/>
    <s v="Shipped"/>
    <s v="Paris"/>
    <x v="1"/>
    <x v="1"/>
    <x v="1"/>
  </r>
  <r>
    <x v="133"/>
    <n v="10224"/>
    <n v="3"/>
    <x v="94"/>
    <n v="50"/>
    <n v="77.290000000000006"/>
    <n v="3864.5"/>
    <x v="0"/>
    <m/>
    <s v="Daedalus Designs Imports"/>
    <s v="Shipped"/>
    <s v="Lille"/>
    <x v="1"/>
    <x v="1"/>
    <x v="1"/>
  </r>
  <r>
    <x v="11"/>
    <n v="10237"/>
    <n v="3"/>
    <x v="94"/>
    <n v="20"/>
    <n v="68.34"/>
    <n v="1366.8"/>
    <x v="0"/>
    <m/>
    <s v="Vitachrome Inc."/>
    <s v="Shipped"/>
    <s v="NYC"/>
    <x v="0"/>
    <x v="0"/>
    <x v="0"/>
  </r>
  <r>
    <x v="224"/>
    <n v="10252"/>
    <n v="7"/>
    <x v="94"/>
    <n v="48"/>
    <n v="72.41"/>
    <n v="3475.68"/>
    <x v="0"/>
    <m/>
    <s v="Auto Canal Petit"/>
    <s v="Shipped"/>
    <s v="Paris"/>
    <x v="1"/>
    <x v="1"/>
    <x v="1"/>
  </r>
  <r>
    <x v="230"/>
    <n v="10264"/>
    <n v="5"/>
    <x v="94"/>
    <n v="47"/>
    <n v="89.5"/>
    <n v="4206.5"/>
    <x v="0"/>
    <m/>
    <s v="Gifts4AllAges.com"/>
    <s v="Shipped"/>
    <s v="Boston"/>
    <x v="6"/>
    <x v="0"/>
    <x v="0"/>
  </r>
  <r>
    <x v="110"/>
    <n v="10276"/>
    <n v="11"/>
    <x v="94"/>
    <n v="21"/>
    <n v="70.78"/>
    <n v="1486.38"/>
    <x v="0"/>
    <m/>
    <s v="Online Mini Collectables"/>
    <s v="Shipped"/>
    <s v="Brickhaven"/>
    <x v="6"/>
    <x v="0"/>
    <x v="0"/>
  </r>
  <r>
    <x v="15"/>
    <n v="10285"/>
    <n v="2"/>
    <x v="94"/>
    <n v="39"/>
    <n v="78.92"/>
    <n v="3077.88"/>
    <x v="0"/>
    <m/>
    <s v="Martas Replicas Co."/>
    <s v="Shipped"/>
    <s v="Cambridge"/>
    <x v="6"/>
    <x v="0"/>
    <x v="0"/>
  </r>
  <r>
    <x v="16"/>
    <n v="10299"/>
    <n v="5"/>
    <x v="94"/>
    <n v="44"/>
    <n v="80.55"/>
    <n v="3544.2"/>
    <x v="0"/>
    <m/>
    <s v="Toys of Finland, Co."/>
    <s v="Shipped"/>
    <s v="Helsinki"/>
    <x v="1"/>
    <x v="4"/>
    <x v="1"/>
  </r>
  <r>
    <x v="17"/>
    <n v="10309"/>
    <n v="1"/>
    <x v="94"/>
    <n v="28"/>
    <n v="88.68"/>
    <n v="2483.04"/>
    <x v="0"/>
    <m/>
    <s v="Baane Mini Imports"/>
    <s v="Shipped"/>
    <s v="Stavern"/>
    <x v="1"/>
    <x v="2"/>
    <x v="1"/>
  </r>
  <r>
    <x v="114"/>
    <n v="10319"/>
    <n v="6"/>
    <x v="94"/>
    <n v="45"/>
    <n v="77.290000000000006"/>
    <n v="3478.05"/>
    <x v="0"/>
    <m/>
    <s v="Microscale Inc."/>
    <s v="Shipped"/>
    <s v="NYC"/>
    <x v="0"/>
    <x v="0"/>
    <x v="0"/>
  </r>
  <r>
    <x v="159"/>
    <n v="10331"/>
    <n v="5"/>
    <x v="94"/>
    <n v="20"/>
    <n v="100"/>
    <n v="3657.8"/>
    <x v="0"/>
    <m/>
    <s v="Motor Mint Distributors Inc."/>
    <s v="Shipped"/>
    <s v="Philadelphia"/>
    <x v="7"/>
    <x v="0"/>
    <x v="0"/>
  </r>
  <r>
    <x v="20"/>
    <n v="10341"/>
    <n v="3"/>
    <x v="94"/>
    <n v="38"/>
    <n v="100"/>
    <n v="4682.3599999999997"/>
    <x v="0"/>
    <m/>
    <s v="Salzburg Collectables"/>
    <s v="Shipped"/>
    <s v="Salzburg"/>
    <x v="1"/>
    <x v="5"/>
    <x v="1"/>
  </r>
  <r>
    <x v="160"/>
    <n v="10356"/>
    <n v="4"/>
    <x v="94"/>
    <n v="26"/>
    <n v="100"/>
    <n v="3937.7"/>
    <x v="0"/>
    <m/>
    <s v="Lyon Souveniers"/>
    <s v="Shipped"/>
    <s v="Paris"/>
    <x v="1"/>
    <x v="1"/>
    <x v="1"/>
  </r>
  <r>
    <x v="161"/>
    <n v="10365"/>
    <n v="2"/>
    <x v="94"/>
    <n v="44"/>
    <n v="100"/>
    <n v="4984.32"/>
    <x v="0"/>
    <m/>
    <s v="Mini Creations Ltd."/>
    <s v="Shipped"/>
    <s v="New Bedford"/>
    <x v="6"/>
    <x v="0"/>
    <x v="0"/>
  </r>
  <r>
    <x v="22"/>
    <n v="10375"/>
    <n v="8"/>
    <x v="94"/>
    <n v="49"/>
    <n v="100"/>
    <n v="5406.66"/>
    <x v="0"/>
    <m/>
    <s v="La Rochelle Gifts"/>
    <s v="Shipped"/>
    <s v="Nantes"/>
    <x v="1"/>
    <x v="1"/>
    <x v="1"/>
  </r>
  <r>
    <x v="162"/>
    <n v="10390"/>
    <n v="13"/>
    <x v="94"/>
    <n v="22"/>
    <n v="100"/>
    <n v="3491.18"/>
    <x v="0"/>
    <m/>
    <s v="Mini Gifts Distributors Ltd."/>
    <s v="Shipped"/>
    <s v="San Rafael"/>
    <x v="2"/>
    <x v="0"/>
    <x v="0"/>
  </r>
  <r>
    <x v="24"/>
    <n v="10403"/>
    <n v="3"/>
    <x v="94"/>
    <n v="31"/>
    <n v="68.34"/>
    <n v="2118.54"/>
    <x v="0"/>
    <m/>
    <s v="UK Collectables, Ltd."/>
    <s v="Shipped"/>
    <s v="Liverpool"/>
    <x v="1"/>
    <x v="6"/>
    <x v="1"/>
  </r>
  <r>
    <x v="62"/>
    <n v="10105"/>
    <n v="5"/>
    <x v="95"/>
    <n v="41"/>
    <n v="70.67"/>
    <n v="2897.47"/>
    <x v="5"/>
    <m/>
    <s v="Danish Wholesale Imports"/>
    <s v="Shipped"/>
    <s v="Kobenhavn"/>
    <x v="1"/>
    <x v="13"/>
    <x v="1"/>
  </r>
  <r>
    <x v="63"/>
    <n v="10119"/>
    <n v="14"/>
    <x v="95"/>
    <n v="25"/>
    <n v="76.67"/>
    <n v="1916.75"/>
    <x v="5"/>
    <m/>
    <s v="Salzburg Collectables"/>
    <s v="Shipped"/>
    <s v="Salzburg"/>
    <x v="1"/>
    <x v="5"/>
    <x v="1"/>
  </r>
  <r>
    <x v="64"/>
    <n v="10129"/>
    <n v="5"/>
    <x v="95"/>
    <n v="31"/>
    <n v="60"/>
    <n v="1860"/>
    <x v="5"/>
    <m/>
    <s v="Stylish Desk Decors, Co."/>
    <s v="Shipped"/>
    <s v="London"/>
    <x v="1"/>
    <x v="6"/>
    <x v="1"/>
  </r>
  <r>
    <x v="119"/>
    <n v="10142"/>
    <n v="2"/>
    <x v="95"/>
    <n v="41"/>
    <n v="64"/>
    <n v="2624"/>
    <x v="5"/>
    <m/>
    <s v="Mini Gifts Distributors Ltd."/>
    <s v="Shipped"/>
    <s v="San Rafael"/>
    <x v="2"/>
    <x v="0"/>
    <x v="0"/>
  </r>
  <r>
    <x v="120"/>
    <n v="10153"/>
    <n v="1"/>
    <x v="95"/>
    <n v="43"/>
    <n v="64.67"/>
    <n v="2780.81"/>
    <x v="5"/>
    <m/>
    <s v="Euro Shopping Channel"/>
    <s v="Shipped"/>
    <s v="Madrid"/>
    <x v="1"/>
    <x v="7"/>
    <x v="1"/>
  </r>
  <r>
    <x v="67"/>
    <n v="10167"/>
    <n v="12"/>
    <x v="95"/>
    <n v="43"/>
    <n v="75.34"/>
    <n v="3239.62"/>
    <x v="5"/>
    <m/>
    <s v="Scandinavian Gift Ideas"/>
    <s v="Cancelled"/>
    <s v="Boras"/>
    <x v="1"/>
    <x v="8"/>
    <x v="1"/>
  </r>
  <r>
    <x v="219"/>
    <n v="10177"/>
    <n v="3"/>
    <x v="95"/>
    <n v="24"/>
    <n v="76"/>
    <n v="1824"/>
    <x v="5"/>
    <m/>
    <s v="CAF Imports"/>
    <s v="Shipped"/>
    <s v="Madrid"/>
    <x v="1"/>
    <x v="7"/>
    <x v="1"/>
  </r>
  <r>
    <x v="69"/>
    <n v="10185"/>
    <n v="3"/>
    <x v="95"/>
    <n v="21"/>
    <n v="54"/>
    <n v="1134"/>
    <x v="5"/>
    <m/>
    <s v="Mini Creations Ltd."/>
    <s v="Shipped"/>
    <s v="New Bedford"/>
    <x v="6"/>
    <x v="0"/>
    <x v="0"/>
  </r>
  <r>
    <x v="70"/>
    <n v="10197"/>
    <n v="9"/>
    <x v="95"/>
    <n v="23"/>
    <n v="64.67"/>
    <n v="1487.41"/>
    <x v="5"/>
    <m/>
    <s v="Enaco Distributors"/>
    <s v="Shipped"/>
    <s v="Barcelona"/>
    <x v="1"/>
    <x v="7"/>
    <x v="1"/>
  </r>
  <r>
    <x v="122"/>
    <n v="10208"/>
    <n v="3"/>
    <x v="95"/>
    <n v="38"/>
    <n v="74.67"/>
    <n v="2837.46"/>
    <x v="5"/>
    <m/>
    <s v="Saveley &amp; Henriot, Co."/>
    <s v="Shipped"/>
    <s v="Lyon"/>
    <x v="1"/>
    <x v="1"/>
    <x v="1"/>
  </r>
  <r>
    <x v="72"/>
    <n v="10222"/>
    <n v="15"/>
    <x v="95"/>
    <n v="31"/>
    <n v="62.67"/>
    <n v="1942.77"/>
    <x v="5"/>
    <m/>
    <s v="Collectable Mini Designs Co."/>
    <s v="Shipped"/>
    <s v="San Diego"/>
    <x v="2"/>
    <x v="0"/>
    <x v="0"/>
  </r>
  <r>
    <x v="243"/>
    <n v="10233"/>
    <n v="3"/>
    <x v="95"/>
    <n v="36"/>
    <n v="70.67"/>
    <n v="2544.12"/>
    <x v="5"/>
    <m/>
    <s v="Tekni Collectables Inc."/>
    <s v="Shipped"/>
    <s v="Newark"/>
    <x v="4"/>
    <x v="0"/>
    <x v="0"/>
  </r>
  <r>
    <x v="73"/>
    <n v="10248"/>
    <n v="6"/>
    <x v="95"/>
    <n v="36"/>
    <n v="71.34"/>
    <n v="2568.2399999999998"/>
    <x v="5"/>
    <m/>
    <s v="Land of Toys Inc."/>
    <s v="Cancelled"/>
    <s v="NYC"/>
    <x v="0"/>
    <x v="0"/>
    <x v="0"/>
  </r>
  <r>
    <x v="74"/>
    <n v="10261"/>
    <n v="4"/>
    <x v="95"/>
    <n v="34"/>
    <n v="62"/>
    <n v="2108"/>
    <x v="5"/>
    <m/>
    <s v="Quebec Home Shopping Network"/>
    <s v="Shipped"/>
    <s v="Montreal"/>
    <x v="13"/>
    <x v="10"/>
    <x v="0"/>
  </r>
  <r>
    <x v="75"/>
    <n v="10273"/>
    <n v="7"/>
    <x v="95"/>
    <n v="21"/>
    <n v="65.34"/>
    <n v="1372.14"/>
    <x v="5"/>
    <m/>
    <s v="Petit Auto"/>
    <s v="Shipped"/>
    <s v="Bruxelles"/>
    <x v="1"/>
    <x v="14"/>
    <x v="1"/>
  </r>
  <r>
    <x v="76"/>
    <n v="10283"/>
    <n v="9"/>
    <x v="95"/>
    <n v="45"/>
    <n v="78.67"/>
    <n v="3540.15"/>
    <x v="5"/>
    <m/>
    <s v="Royal Canadian Collectables, Ltd."/>
    <s v="Shipped"/>
    <s v="Tsawassen"/>
    <x v="10"/>
    <x v="10"/>
    <x v="0"/>
  </r>
  <r>
    <x v="77"/>
    <n v="10295"/>
    <n v="4"/>
    <x v="95"/>
    <n v="26"/>
    <n v="75.34"/>
    <n v="1958.84"/>
    <x v="5"/>
    <m/>
    <s v="Gifts4AllAges.com"/>
    <s v="Shipped"/>
    <s v="Boston"/>
    <x v="6"/>
    <x v="0"/>
    <x v="0"/>
  </r>
  <r>
    <x v="78"/>
    <n v="10306"/>
    <n v="3"/>
    <x v="95"/>
    <n v="50"/>
    <n v="54"/>
    <n v="2700"/>
    <x v="5"/>
    <m/>
    <s v="AV Stores, Co."/>
    <s v="Shipped"/>
    <s v="Manchester"/>
    <x v="1"/>
    <x v="6"/>
    <x v="1"/>
  </r>
  <r>
    <x v="237"/>
    <n v="10315"/>
    <n v="2"/>
    <x v="95"/>
    <n v="41"/>
    <n v="62"/>
    <n v="2542"/>
    <x v="5"/>
    <m/>
    <s v="La Rochelle Gifts"/>
    <s v="Shipped"/>
    <s v="Nantes"/>
    <x v="1"/>
    <x v="1"/>
    <x v="1"/>
  </r>
  <r>
    <x v="223"/>
    <n v="10326"/>
    <n v="1"/>
    <x v="95"/>
    <n v="39"/>
    <n v="60"/>
    <n v="2340"/>
    <x v="5"/>
    <m/>
    <s v="Volvo Model Replicas, Co"/>
    <s v="Shipped"/>
    <s v="Lule"/>
    <x v="1"/>
    <x v="8"/>
    <x v="1"/>
  </r>
  <r>
    <x v="58"/>
    <n v="10339"/>
    <n v="5"/>
    <x v="95"/>
    <n v="22"/>
    <n v="100"/>
    <n v="2816.44"/>
    <x v="5"/>
    <m/>
    <s v="Tokyo Collectables, Ltd"/>
    <s v="Shipped"/>
    <s v="Minato-ku"/>
    <x v="11"/>
    <x v="11"/>
    <x v="3"/>
  </r>
  <r>
    <x v="82"/>
    <n v="10350"/>
    <n v="11"/>
    <x v="95"/>
    <n v="46"/>
    <n v="76.67"/>
    <n v="3526.82"/>
    <x v="5"/>
    <m/>
    <s v="Euro Shopping Channel"/>
    <s v="Shipped"/>
    <s v="Madrid"/>
    <x v="1"/>
    <x v="7"/>
    <x v="1"/>
  </r>
  <r>
    <x v="84"/>
    <n v="10373"/>
    <n v="14"/>
    <x v="95"/>
    <n v="44"/>
    <n v="100"/>
    <n v="4627.92"/>
    <x v="5"/>
    <m/>
    <s v="Oulu Toy Supplies, Inc."/>
    <s v="Shipped"/>
    <s v="Oulu"/>
    <x v="1"/>
    <x v="4"/>
    <x v="1"/>
  </r>
  <r>
    <x v="244"/>
    <n v="10385"/>
    <n v="1"/>
    <x v="95"/>
    <n v="25"/>
    <n v="77.34"/>
    <n v="1933.5"/>
    <x v="5"/>
    <m/>
    <s v="Mini Gifts Distributors Ltd."/>
    <s v="Shipped"/>
    <s v="San Rafael"/>
    <x v="2"/>
    <x v="0"/>
    <x v="0"/>
  </r>
  <r>
    <x v="141"/>
    <n v="10396"/>
    <n v="1"/>
    <x v="95"/>
    <n v="39"/>
    <n v="66.67"/>
    <n v="2600.13"/>
    <x v="5"/>
    <m/>
    <s v="Mini Gifts Distributors Ltd."/>
    <s v="Shipped"/>
    <s v="San Rafael"/>
    <x v="2"/>
    <x v="0"/>
    <x v="0"/>
  </r>
  <r>
    <x v="88"/>
    <n v="10414"/>
    <n v="6"/>
    <x v="95"/>
    <n v="37"/>
    <n v="71.34"/>
    <n v="2639.58"/>
    <x v="5"/>
    <m/>
    <s v="Gifts4AllAges.com"/>
    <s v="On Hold"/>
    <s v="Boston"/>
    <x v="6"/>
    <x v="0"/>
    <x v="0"/>
  </r>
  <r>
    <x v="186"/>
    <n v="10106"/>
    <n v="7"/>
    <x v="96"/>
    <n v="31"/>
    <n v="100"/>
    <n v="3312.97"/>
    <x v="4"/>
    <m/>
    <s v="Rovelli Gifts"/>
    <s v="Shipped"/>
    <s v="Bergamo"/>
    <x v="1"/>
    <x v="12"/>
    <x v="1"/>
  </r>
  <r>
    <x v="54"/>
    <n v="10120"/>
    <n v="13"/>
    <x v="96"/>
    <n v="47"/>
    <n v="82.21"/>
    <n v="3863.87"/>
    <x v="4"/>
    <m/>
    <s v="Australian Collectors, Co."/>
    <s v="Shipped"/>
    <s v="Melbourne"/>
    <x v="3"/>
    <x v="3"/>
    <x v="2"/>
  </r>
  <r>
    <x v="209"/>
    <n v="10133"/>
    <n v="8"/>
    <x v="96"/>
    <n v="24"/>
    <n v="77.64"/>
    <n v="1863.36"/>
    <x v="4"/>
    <m/>
    <s v="Euro Shopping Channel"/>
    <s v="Shipped"/>
    <s v="Madrid"/>
    <x v="1"/>
    <x v="7"/>
    <x v="1"/>
  </r>
  <r>
    <x v="65"/>
    <n v="10143"/>
    <n v="2"/>
    <x v="96"/>
    <n v="36"/>
    <n v="100"/>
    <n v="3945.96"/>
    <x v="4"/>
    <m/>
    <s v="Mini Creations Ltd."/>
    <s v="Shipped"/>
    <s v="New Bedford"/>
    <x v="6"/>
    <x v="0"/>
    <x v="0"/>
  </r>
  <r>
    <x v="249"/>
    <n v="10156"/>
    <n v="2"/>
    <x v="96"/>
    <n v="48"/>
    <n v="100"/>
    <n v="4954.08"/>
    <x v="4"/>
    <m/>
    <s v="Euro Shopping Channel"/>
    <s v="Shipped"/>
    <s v="Madrid"/>
    <x v="1"/>
    <x v="7"/>
    <x v="1"/>
  </r>
  <r>
    <x v="5"/>
    <n v="10168"/>
    <n v="14"/>
    <x v="96"/>
    <n v="28"/>
    <n v="98.65"/>
    <n v="2762.2"/>
    <x v="4"/>
    <m/>
    <s v="Technics Stores Inc."/>
    <s v="Shipped"/>
    <s v="Burlingame"/>
    <x v="2"/>
    <x v="0"/>
    <x v="0"/>
  </r>
  <r>
    <x v="8"/>
    <n v="10199"/>
    <n v="2"/>
    <x v="96"/>
    <n v="48"/>
    <n v="83.12"/>
    <n v="3989.76"/>
    <x v="4"/>
    <m/>
    <s v="West Coast Collectables Co."/>
    <s v="Shipped"/>
    <s v="Burbank"/>
    <x v="2"/>
    <x v="0"/>
    <x v="0"/>
  </r>
  <r>
    <x v="55"/>
    <n v="10210"/>
    <n v="12"/>
    <x v="96"/>
    <n v="21"/>
    <n v="78.55"/>
    <n v="1649.55"/>
    <x v="4"/>
    <m/>
    <s v="Osaka Souveniers Co."/>
    <s v="Shipped"/>
    <s v="Osaka"/>
    <x v="14"/>
    <x v="11"/>
    <x v="3"/>
  </r>
  <r>
    <x v="10"/>
    <n v="10223"/>
    <n v="14"/>
    <x v="96"/>
    <n v="25"/>
    <n v="100"/>
    <n v="2534.75"/>
    <x v="4"/>
    <m/>
    <s v="Australian Collectors, Co."/>
    <s v="Shipped"/>
    <s v="Melbourne"/>
    <x v="3"/>
    <x v="3"/>
    <x v="2"/>
  </r>
  <r>
    <x v="210"/>
    <n v="10235"/>
    <n v="8"/>
    <x v="96"/>
    <n v="25"/>
    <n v="100"/>
    <n v="2580.25"/>
    <x v="4"/>
    <m/>
    <s v="Royal Canadian Collectables, Ltd."/>
    <s v="Shipped"/>
    <s v="Tsawassen"/>
    <x v="10"/>
    <x v="10"/>
    <x v="0"/>
  </r>
  <r>
    <x v="189"/>
    <n v="10250"/>
    <n v="9"/>
    <x v="96"/>
    <n v="31"/>
    <n v="91.34"/>
    <n v="2831.54"/>
    <x v="4"/>
    <m/>
    <s v="The Sharp Gifts Warehouse"/>
    <s v="Shipped"/>
    <s v="San Jose"/>
    <x v="2"/>
    <x v="0"/>
    <x v="0"/>
  </r>
  <r>
    <x v="190"/>
    <n v="10262"/>
    <n v="4"/>
    <x v="96"/>
    <n v="40"/>
    <n v="84.03"/>
    <n v="3361.2"/>
    <x v="4"/>
    <m/>
    <s v="Euro Shopping Channel"/>
    <s v="Cancelled"/>
    <s v="Madrid"/>
    <x v="1"/>
    <x v="7"/>
    <x v="1"/>
  </r>
  <r>
    <x v="14"/>
    <n v="10275"/>
    <n v="14"/>
    <x v="96"/>
    <n v="32"/>
    <n v="89.51"/>
    <n v="2864.32"/>
    <x v="4"/>
    <m/>
    <s v="La Rochelle Gifts"/>
    <s v="Shipped"/>
    <s v="Nantes"/>
    <x v="1"/>
    <x v="1"/>
    <x v="1"/>
  </r>
  <r>
    <x v="191"/>
    <n v="10284"/>
    <n v="6"/>
    <x v="96"/>
    <n v="24"/>
    <n v="83.12"/>
    <n v="1994.88"/>
    <x v="4"/>
    <m/>
    <s v="Norway Gifts By Mail, Co."/>
    <s v="Shipped"/>
    <s v="Oslo"/>
    <x v="1"/>
    <x v="2"/>
    <x v="1"/>
  </r>
  <r>
    <x v="192"/>
    <n v="10296"/>
    <n v="2"/>
    <x v="96"/>
    <n v="42"/>
    <n v="100"/>
    <n v="4296.6000000000004"/>
    <x v="4"/>
    <m/>
    <s v="Bavarian Collectables Imports, Co."/>
    <s v="Shipped"/>
    <s v="Munich"/>
    <x v="1"/>
    <x v="16"/>
    <x v="1"/>
  </r>
  <r>
    <x v="17"/>
    <n v="10308"/>
    <n v="12"/>
    <x v="96"/>
    <n v="21"/>
    <n v="100"/>
    <n v="2224.9499999999998"/>
    <x v="4"/>
    <m/>
    <s v="Mini Classics"/>
    <s v="Shipped"/>
    <s v="White Plains"/>
    <x v="0"/>
    <x v="0"/>
    <x v="0"/>
  </r>
  <r>
    <x v="79"/>
    <n v="10316"/>
    <n v="4"/>
    <x v="96"/>
    <n v="34"/>
    <n v="82.21"/>
    <n v="2795.14"/>
    <x v="4"/>
    <m/>
    <s v="giftsbymail.co.uk"/>
    <s v="Shipped"/>
    <s v="Cowes"/>
    <x v="15"/>
    <x v="6"/>
    <x v="1"/>
  </r>
  <r>
    <x v="233"/>
    <n v="10328"/>
    <n v="8"/>
    <x v="96"/>
    <n v="27"/>
    <n v="100"/>
    <n v="2762.1"/>
    <x v="4"/>
    <m/>
    <s v="Rovelli Gifts"/>
    <s v="Shipped"/>
    <s v="Bergamo"/>
    <x v="1"/>
    <x v="12"/>
    <x v="1"/>
  </r>
  <r>
    <x v="20"/>
    <n v="10340"/>
    <n v="5"/>
    <x v="96"/>
    <n v="30"/>
    <n v="88.6"/>
    <n v="2658"/>
    <x v="4"/>
    <m/>
    <s v="Enaco Distributors"/>
    <s v="Shipped"/>
    <s v="Barcelona"/>
    <x v="1"/>
    <x v="7"/>
    <x v="1"/>
  </r>
  <r>
    <x v="212"/>
    <n v="10353"/>
    <n v="9"/>
    <x v="96"/>
    <n v="39"/>
    <n v="100"/>
    <n v="5043.87"/>
    <x v="4"/>
    <m/>
    <s v="Gift Ideas Corp."/>
    <s v="Shipped"/>
    <s v="Glendale"/>
    <x v="5"/>
    <x v="0"/>
    <x v="0"/>
  </r>
  <r>
    <x v="21"/>
    <n v="10361"/>
    <n v="4"/>
    <x v="96"/>
    <n v="20"/>
    <n v="60.54"/>
    <n v="1210.8"/>
    <x v="4"/>
    <m/>
    <s v="Souveniers And Things Co."/>
    <s v="Shipped"/>
    <s v="Chatswood"/>
    <x v="8"/>
    <x v="3"/>
    <x v="2"/>
  </r>
  <r>
    <x v="22"/>
    <n v="10375"/>
    <n v="6"/>
    <x v="96"/>
    <n v="37"/>
    <n v="81.87"/>
    <n v="3029.19"/>
    <x v="4"/>
    <m/>
    <s v="La Rochelle Gifts"/>
    <s v="Shipped"/>
    <s v="Nantes"/>
    <x v="1"/>
    <x v="1"/>
    <x v="1"/>
  </r>
  <r>
    <x v="23"/>
    <n v="10388"/>
    <n v="2"/>
    <x v="96"/>
    <n v="46"/>
    <n v="100"/>
    <n v="10066.6"/>
    <x v="4"/>
    <m/>
    <s v="FunGiftIdeas.com"/>
    <s v="Shipped"/>
    <s v="New Bedford"/>
    <x v="6"/>
    <x v="0"/>
    <x v="0"/>
  </r>
  <r>
    <x v="197"/>
    <n v="10398"/>
    <n v="6"/>
    <x v="96"/>
    <n v="47"/>
    <n v="87.69"/>
    <n v="4121.43"/>
    <x v="4"/>
    <m/>
    <s v="Reims Collectables"/>
    <s v="Shipped"/>
    <s v="Reims"/>
    <x v="1"/>
    <x v="1"/>
    <x v="1"/>
  </r>
  <r>
    <x v="213"/>
    <n v="10401"/>
    <n v="8"/>
    <x v="96"/>
    <n v="11"/>
    <n v="100"/>
    <n v="1135.31"/>
    <x v="4"/>
    <m/>
    <s v="Tekni Collectables Inc."/>
    <s v="On Hold"/>
    <s v="Newark"/>
    <x v="4"/>
    <x v="0"/>
    <x v="0"/>
  </r>
  <r>
    <x v="198"/>
    <n v="10416"/>
    <n v="9"/>
    <x v="96"/>
    <n v="23"/>
    <n v="91.34"/>
    <n v="2100.8200000000002"/>
    <x v="4"/>
    <m/>
    <s v="Lordine Souveniers"/>
    <s v="Shipped"/>
    <s v="Reggio Emilia"/>
    <x v="1"/>
    <x v="12"/>
    <x v="1"/>
  </r>
  <r>
    <x v="62"/>
    <n v="10105"/>
    <n v="12"/>
    <x v="97"/>
    <n v="29"/>
    <n v="70.150000000000006"/>
    <n v="2034.35"/>
    <x v="5"/>
    <m/>
    <s v="Danish Wholesale Imports"/>
    <s v="Shipped"/>
    <s v="Kobenhavn"/>
    <x v="1"/>
    <x v="13"/>
    <x v="1"/>
  </r>
  <r>
    <x v="117"/>
    <n v="10117"/>
    <n v="6"/>
    <x v="97"/>
    <n v="38"/>
    <n v="79.680000000000007"/>
    <n v="3027.84"/>
    <x v="5"/>
    <m/>
    <s v="Dragon Souveniers, Ltd."/>
    <s v="Shipped"/>
    <s v="Singapore"/>
    <x v="1"/>
    <x v="9"/>
    <x v="3"/>
  </r>
  <r>
    <x v="218"/>
    <n v="10128"/>
    <n v="3"/>
    <x v="97"/>
    <n v="32"/>
    <n v="97"/>
    <n v="3104"/>
    <x v="5"/>
    <m/>
    <s v="Euro Shopping Channel"/>
    <s v="Shipped"/>
    <s v="Madrid"/>
    <x v="1"/>
    <x v="7"/>
    <x v="1"/>
  </r>
  <r>
    <x v="119"/>
    <n v="10142"/>
    <n v="9"/>
    <x v="97"/>
    <n v="43"/>
    <n v="84.01"/>
    <n v="3612.43"/>
    <x v="5"/>
    <m/>
    <s v="Mini Gifts Distributors Ltd."/>
    <s v="Shipped"/>
    <s v="San Rafael"/>
    <x v="2"/>
    <x v="0"/>
    <x v="0"/>
  </r>
  <r>
    <x v="120"/>
    <n v="10153"/>
    <n v="8"/>
    <x v="97"/>
    <n v="31"/>
    <n v="87.48"/>
    <n v="2711.88"/>
    <x v="5"/>
    <m/>
    <s v="Euro Shopping Channel"/>
    <s v="Shipped"/>
    <s v="Madrid"/>
    <x v="1"/>
    <x v="7"/>
    <x v="1"/>
  </r>
  <r>
    <x v="90"/>
    <n v="10166"/>
    <n v="3"/>
    <x v="97"/>
    <n v="29"/>
    <n v="100"/>
    <n v="3013.97"/>
    <x v="5"/>
    <m/>
    <s v="FunGiftIdeas.com"/>
    <s v="Shipped"/>
    <s v="New Bedford"/>
    <x v="6"/>
    <x v="0"/>
    <x v="0"/>
  </r>
  <r>
    <x v="219"/>
    <n v="10177"/>
    <n v="10"/>
    <x v="97"/>
    <n v="31"/>
    <n v="88.34"/>
    <n v="2738.54"/>
    <x v="5"/>
    <m/>
    <s v="CAF Imports"/>
    <s v="Shipped"/>
    <s v="Madrid"/>
    <x v="1"/>
    <x v="7"/>
    <x v="1"/>
  </r>
  <r>
    <x v="69"/>
    <n v="10185"/>
    <n v="10"/>
    <x v="97"/>
    <n v="30"/>
    <n v="94.4"/>
    <n v="2832"/>
    <x v="5"/>
    <m/>
    <s v="Mini Creations Ltd."/>
    <s v="Shipped"/>
    <s v="New Bedford"/>
    <x v="6"/>
    <x v="0"/>
    <x v="0"/>
  </r>
  <r>
    <x v="70"/>
    <n v="10196"/>
    <n v="2"/>
    <x v="97"/>
    <n v="50"/>
    <n v="94.4"/>
    <n v="4720"/>
    <x v="5"/>
    <m/>
    <s v="Super Scale Inc."/>
    <s v="Shipped"/>
    <s v="New Haven"/>
    <x v="5"/>
    <x v="0"/>
    <x v="0"/>
  </r>
  <r>
    <x v="122"/>
    <n v="10208"/>
    <n v="10"/>
    <x v="97"/>
    <n v="40"/>
    <n v="80.55"/>
    <n v="3222"/>
    <x v="5"/>
    <m/>
    <s v="Saveley &amp; Henriot, Co."/>
    <s v="Shipped"/>
    <s v="Lyon"/>
    <x v="1"/>
    <x v="1"/>
    <x v="1"/>
  </r>
  <r>
    <x v="220"/>
    <n v="10221"/>
    <n v="4"/>
    <x v="97"/>
    <n v="23"/>
    <n v="97"/>
    <n v="2231"/>
    <x v="5"/>
    <m/>
    <s v="Petit Auto"/>
    <s v="Shipped"/>
    <s v="Bruxelles"/>
    <x v="1"/>
    <x v="14"/>
    <x v="1"/>
  </r>
  <r>
    <x v="221"/>
    <n v="10232"/>
    <n v="7"/>
    <x v="97"/>
    <n v="26"/>
    <n v="88.34"/>
    <n v="2296.84"/>
    <x v="5"/>
    <m/>
    <s v="giftsbymail.co.uk"/>
    <s v="Shipped"/>
    <s v="Cowes"/>
    <x v="15"/>
    <x v="6"/>
    <x v="1"/>
  </r>
  <r>
    <x v="73"/>
    <n v="10248"/>
    <n v="13"/>
    <x v="97"/>
    <n v="40"/>
    <n v="100"/>
    <n v="4157.2"/>
    <x v="5"/>
    <m/>
    <s v="Land of Toys Inc."/>
    <s v="Cancelled"/>
    <s v="NYC"/>
    <x v="0"/>
    <x v="0"/>
    <x v="0"/>
  </r>
  <r>
    <x v="75"/>
    <n v="10273"/>
    <n v="14"/>
    <x v="97"/>
    <n v="21"/>
    <n v="100"/>
    <n v="2146.1999999999998"/>
    <x v="5"/>
    <m/>
    <s v="Petit Auto"/>
    <s v="Shipped"/>
    <s v="Bruxelles"/>
    <x v="1"/>
    <x v="14"/>
    <x v="1"/>
  </r>
  <r>
    <x v="76"/>
    <n v="10282"/>
    <n v="2"/>
    <x v="97"/>
    <n v="43"/>
    <n v="86.61"/>
    <n v="3724.23"/>
    <x v="5"/>
    <m/>
    <s v="Mini Gifts Distributors Ltd."/>
    <s v="Shipped"/>
    <s v="San Rafael"/>
    <x v="2"/>
    <x v="0"/>
    <x v="0"/>
  </r>
  <r>
    <x v="127"/>
    <n v="10293"/>
    <n v="5"/>
    <x v="97"/>
    <n v="29"/>
    <n v="71.89"/>
    <n v="2084.81"/>
    <x v="5"/>
    <m/>
    <s v="Amica Models &amp; Co."/>
    <s v="Shipped"/>
    <s v="Torino"/>
    <x v="1"/>
    <x v="12"/>
    <x v="1"/>
  </r>
  <r>
    <x v="78"/>
    <n v="10306"/>
    <n v="10"/>
    <x v="97"/>
    <n v="38"/>
    <n v="91.81"/>
    <n v="3488.78"/>
    <x v="5"/>
    <m/>
    <s v="AV Stores, Co."/>
    <s v="Shipped"/>
    <s v="Manchester"/>
    <x v="1"/>
    <x v="6"/>
    <x v="1"/>
  </r>
  <r>
    <x v="96"/>
    <n v="10314"/>
    <n v="2"/>
    <x v="97"/>
    <n v="23"/>
    <n v="76.22"/>
    <n v="1753.06"/>
    <x v="5"/>
    <m/>
    <s v="Heintze Collectables"/>
    <s v="Shipped"/>
    <s v="Aaarhus"/>
    <x v="1"/>
    <x v="13"/>
    <x v="1"/>
  </r>
  <r>
    <x v="193"/>
    <n v="10327"/>
    <n v="7"/>
    <x v="97"/>
    <n v="20"/>
    <n v="100"/>
    <n v="3469.2"/>
    <x v="5"/>
    <m/>
    <s v="Danish Wholesale Imports"/>
    <s v="Resolved"/>
    <s v="Kobenhavn"/>
    <x v="1"/>
    <x v="13"/>
    <x v="1"/>
  </r>
  <r>
    <x v="81"/>
    <n v="10337"/>
    <n v="9"/>
    <x v="97"/>
    <n v="36"/>
    <n v="70.3"/>
    <n v="2530.8000000000002"/>
    <x v="5"/>
    <m/>
    <s v="Classic Legends Inc."/>
    <s v="Shipped"/>
    <s v="NYC"/>
    <x v="0"/>
    <x v="0"/>
    <x v="0"/>
  </r>
  <r>
    <x v="82"/>
    <n v="10350"/>
    <n v="4"/>
    <x v="97"/>
    <n v="28"/>
    <n v="100"/>
    <n v="2924.32"/>
    <x v="5"/>
    <m/>
    <s v="Euro Shopping Channel"/>
    <s v="Shipped"/>
    <s v="Madrid"/>
    <x v="1"/>
    <x v="7"/>
    <x v="1"/>
  </r>
  <r>
    <x v="136"/>
    <n v="10372"/>
    <n v="2"/>
    <x v="97"/>
    <n v="44"/>
    <n v="100"/>
    <n v="4496.8"/>
    <x v="5"/>
    <m/>
    <s v="Tokyo Collectables, Ltd"/>
    <s v="Shipped"/>
    <s v="Minato-ku"/>
    <x v="11"/>
    <x v="11"/>
    <x v="3"/>
  </r>
  <r>
    <x v="85"/>
    <n v="10384"/>
    <n v="1"/>
    <x v="97"/>
    <n v="49"/>
    <n v="100"/>
    <n v="6397.44"/>
    <x v="5"/>
    <m/>
    <s v="Corporate Gift Ideas Co."/>
    <s v="Shipped"/>
    <s v="San Francisco"/>
    <x v="2"/>
    <x v="0"/>
    <x v="0"/>
  </r>
  <r>
    <x v="250"/>
    <n v="10397"/>
    <n v="5"/>
    <x v="97"/>
    <n v="32"/>
    <n v="80.55"/>
    <n v="2577.6"/>
    <x v="5"/>
    <m/>
    <s v="Alpha Cognac"/>
    <s v="Shipped"/>
    <s v="Toulouse"/>
    <x v="1"/>
    <x v="1"/>
    <x v="1"/>
  </r>
  <r>
    <x v="88"/>
    <n v="10414"/>
    <n v="13"/>
    <x v="97"/>
    <n v="34"/>
    <n v="100"/>
    <n v="3533.62"/>
    <x v="5"/>
    <m/>
    <s v="Gifts4AllAges.com"/>
    <s v="On Hold"/>
    <s v="Boston"/>
    <x v="6"/>
    <x v="0"/>
    <x v="0"/>
  </r>
  <r>
    <x v="186"/>
    <n v="10106"/>
    <n v="16"/>
    <x v="98"/>
    <n v="30"/>
    <n v="100"/>
    <n v="3177.3"/>
    <x v="5"/>
    <m/>
    <s v="Rovelli Gifts"/>
    <s v="Shipped"/>
    <s v="Bergamo"/>
    <x v="1"/>
    <x v="12"/>
    <x v="1"/>
  </r>
  <r>
    <x v="63"/>
    <n v="10119"/>
    <n v="7"/>
    <x v="98"/>
    <n v="29"/>
    <n v="94.14"/>
    <n v="2730.06"/>
    <x v="5"/>
    <m/>
    <s v="Salzburg Collectables"/>
    <s v="Shipped"/>
    <s v="Salzburg"/>
    <x v="1"/>
    <x v="5"/>
    <x v="1"/>
  </r>
  <r>
    <x v="187"/>
    <n v="10131"/>
    <n v="8"/>
    <x v="98"/>
    <n v="22"/>
    <n v="85.99"/>
    <n v="1891.78"/>
    <x v="5"/>
    <m/>
    <s v="Gift Ideas Corp."/>
    <s v="Shipped"/>
    <s v="Glendale"/>
    <x v="5"/>
    <x v="0"/>
    <x v="0"/>
  </r>
  <r>
    <x v="65"/>
    <n v="10143"/>
    <n v="11"/>
    <x v="98"/>
    <n v="26"/>
    <n v="100"/>
    <n v="2612.48"/>
    <x v="5"/>
    <m/>
    <s v="Mini Creations Ltd."/>
    <s v="Shipped"/>
    <s v="New Bedford"/>
    <x v="6"/>
    <x v="0"/>
    <x v="0"/>
  </r>
  <r>
    <x v="66"/>
    <n v="10155"/>
    <n v="9"/>
    <x v="98"/>
    <n v="32"/>
    <n v="91.43"/>
    <n v="2925.76"/>
    <x v="5"/>
    <m/>
    <s v="Toys of Finland, Co."/>
    <s v="Shipped"/>
    <s v="Helsinki"/>
    <x v="1"/>
    <x v="4"/>
    <x v="1"/>
  </r>
  <r>
    <x v="67"/>
    <n v="10167"/>
    <n v="5"/>
    <x v="98"/>
    <n v="29"/>
    <n v="100"/>
    <n v="2940.02"/>
    <x v="5"/>
    <m/>
    <s v="Scandinavian Gift Ideas"/>
    <s v="Cancelled"/>
    <s v="Boras"/>
    <x v="1"/>
    <x v="8"/>
    <x v="1"/>
  </r>
  <r>
    <x v="68"/>
    <n v="10178"/>
    <n v="8"/>
    <x v="98"/>
    <n v="34"/>
    <n v="96.86"/>
    <n v="3293.24"/>
    <x v="5"/>
    <m/>
    <s v="Alpha Cognac"/>
    <s v="Shipped"/>
    <s v="Toulouse"/>
    <x v="1"/>
    <x v="1"/>
    <x v="1"/>
  </r>
  <r>
    <x v="69"/>
    <n v="10186"/>
    <n v="5"/>
    <x v="98"/>
    <n v="24"/>
    <n v="99.57"/>
    <n v="2389.6799999999998"/>
    <x v="5"/>
    <m/>
    <s v="Double Decker Gift Stores, Ltd"/>
    <s v="Shipped"/>
    <s v="London"/>
    <x v="1"/>
    <x v="6"/>
    <x v="1"/>
  </r>
  <r>
    <x v="70"/>
    <n v="10197"/>
    <n v="2"/>
    <x v="98"/>
    <n v="24"/>
    <n v="90.52"/>
    <n v="2172.48"/>
    <x v="5"/>
    <m/>
    <s v="Enaco Distributors"/>
    <s v="Shipped"/>
    <s v="Barcelona"/>
    <x v="1"/>
    <x v="7"/>
    <x v="1"/>
  </r>
  <r>
    <x v="71"/>
    <n v="10209"/>
    <n v="4"/>
    <x v="98"/>
    <n v="33"/>
    <n v="88.71"/>
    <n v="2927.43"/>
    <x v="5"/>
    <m/>
    <s v="Men R US Retailers, Ltd."/>
    <s v="Shipped"/>
    <s v="Los Angeles"/>
    <x v="2"/>
    <x v="0"/>
    <x v="0"/>
  </r>
  <r>
    <x v="72"/>
    <n v="10222"/>
    <n v="8"/>
    <x v="98"/>
    <n v="26"/>
    <n v="100"/>
    <n v="2659.54"/>
    <x v="5"/>
    <m/>
    <s v="Collectable Mini Designs Co."/>
    <s v="Shipped"/>
    <s v="San Diego"/>
    <x v="2"/>
    <x v="0"/>
    <x v="0"/>
  </r>
  <r>
    <x v="232"/>
    <n v="10249"/>
    <n v="4"/>
    <x v="98"/>
    <n v="40"/>
    <n v="95.95"/>
    <n v="3838"/>
    <x v="5"/>
    <m/>
    <s v="Cambridge Collectables Co."/>
    <s v="Shipped"/>
    <s v="Cambridge"/>
    <x v="6"/>
    <x v="0"/>
    <x v="0"/>
  </r>
  <r>
    <x v="190"/>
    <n v="10262"/>
    <n v="13"/>
    <x v="98"/>
    <n v="44"/>
    <n v="94.14"/>
    <n v="4142.16"/>
    <x v="5"/>
    <m/>
    <s v="Euro Shopping Channel"/>
    <s v="Cancelled"/>
    <s v="Madrid"/>
    <x v="1"/>
    <x v="7"/>
    <x v="1"/>
  </r>
  <r>
    <x v="75"/>
    <n v="10274"/>
    <n v="5"/>
    <x v="98"/>
    <n v="24"/>
    <n v="90.52"/>
    <n v="2172.48"/>
    <x v="5"/>
    <m/>
    <s v="Collectables For Less Inc."/>
    <s v="Shipped"/>
    <s v="Brickhaven"/>
    <x v="6"/>
    <x v="0"/>
    <x v="0"/>
  </r>
  <r>
    <x v="76"/>
    <n v="10283"/>
    <n v="2"/>
    <x v="98"/>
    <n v="20"/>
    <n v="94.14"/>
    <n v="1882.8"/>
    <x v="5"/>
    <m/>
    <s v="Royal Canadian Collectables, Ltd."/>
    <s v="Shipped"/>
    <s v="Tsawassen"/>
    <x v="10"/>
    <x v="10"/>
    <x v="0"/>
  </r>
  <r>
    <x v="192"/>
    <n v="10296"/>
    <n v="11"/>
    <x v="98"/>
    <n v="34"/>
    <n v="100"/>
    <n v="3477.86"/>
    <x v="5"/>
    <m/>
    <s v="Bavarian Collectables Imports, Co."/>
    <s v="Shipped"/>
    <s v="Munich"/>
    <x v="1"/>
    <x v="16"/>
    <x v="1"/>
  </r>
  <r>
    <x v="78"/>
    <n v="10307"/>
    <n v="5"/>
    <x v="98"/>
    <n v="34"/>
    <n v="97.76"/>
    <n v="3323.84"/>
    <x v="5"/>
    <m/>
    <s v="Classic Gift Ideas, Inc"/>
    <s v="Shipped"/>
    <s v="Philadelphia"/>
    <x v="7"/>
    <x v="0"/>
    <x v="0"/>
  </r>
  <r>
    <x v="79"/>
    <n v="10316"/>
    <n v="13"/>
    <x v="98"/>
    <n v="45"/>
    <n v="93.24"/>
    <n v="4195.8"/>
    <x v="5"/>
    <m/>
    <s v="giftsbymail.co.uk"/>
    <s v="Shipped"/>
    <s v="Cowes"/>
    <x v="15"/>
    <x v="6"/>
    <x v="1"/>
  </r>
  <r>
    <x v="233"/>
    <n v="10328"/>
    <n v="9"/>
    <x v="98"/>
    <n v="41"/>
    <n v="100"/>
    <n v="4156.58"/>
    <x v="5"/>
    <m/>
    <s v="Rovelli Gifts"/>
    <s v="Shipped"/>
    <s v="Bergamo"/>
    <x v="1"/>
    <x v="12"/>
    <x v="1"/>
  </r>
  <r>
    <x v="58"/>
    <n v="10339"/>
    <n v="15"/>
    <x v="98"/>
    <n v="55"/>
    <n v="71.25"/>
    <n v="3918.75"/>
    <x v="5"/>
    <m/>
    <s v="Tokyo Collectables, Ltd"/>
    <s v="Shipped"/>
    <s v="Minato-ku"/>
    <x v="11"/>
    <x v="11"/>
    <x v="3"/>
  </r>
  <r>
    <x v="195"/>
    <n v="10352"/>
    <n v="3"/>
    <x v="98"/>
    <n v="23"/>
    <n v="100"/>
    <n v="2352.67"/>
    <x v="5"/>
    <m/>
    <s v="Auto-Moto Classics Inc."/>
    <s v="Shipped"/>
    <s v="Brickhaven"/>
    <x v="6"/>
    <x v="0"/>
    <x v="0"/>
  </r>
  <r>
    <x v="21"/>
    <n v="10361"/>
    <n v="14"/>
    <x v="98"/>
    <n v="24"/>
    <n v="45.39"/>
    <n v="1089.3599999999999"/>
    <x v="5"/>
    <m/>
    <s v="Souveniers And Things Co."/>
    <s v="Shipped"/>
    <s v="Chatswood"/>
    <x v="8"/>
    <x v="3"/>
    <x v="2"/>
  </r>
  <r>
    <x v="84"/>
    <n v="10373"/>
    <n v="15"/>
    <x v="98"/>
    <n v="32"/>
    <n v="84.41"/>
    <n v="2701.12"/>
    <x v="5"/>
    <m/>
    <s v="Oulu Toy Supplies, Inc."/>
    <s v="Shipped"/>
    <s v="Oulu"/>
    <x v="1"/>
    <x v="4"/>
    <x v="1"/>
  </r>
  <r>
    <x v="196"/>
    <n v="10386"/>
    <n v="13"/>
    <x v="98"/>
    <n v="29"/>
    <n v="85.76"/>
    <n v="2487.04"/>
    <x v="5"/>
    <m/>
    <s v="Euro Shopping Channel"/>
    <s v="Resolved"/>
    <s v="Madrid"/>
    <x v="1"/>
    <x v="7"/>
    <x v="1"/>
  </r>
  <r>
    <x v="197"/>
    <n v="10398"/>
    <n v="7"/>
    <x v="98"/>
    <n v="36"/>
    <n v="100"/>
    <n v="3910.32"/>
    <x v="5"/>
    <m/>
    <s v="Reims Collectables"/>
    <s v="Shipped"/>
    <s v="Reims"/>
    <x v="1"/>
    <x v="1"/>
    <x v="1"/>
  </r>
  <r>
    <x v="87"/>
    <n v="10400"/>
    <n v="5"/>
    <x v="98"/>
    <n v="46"/>
    <n v="87.8"/>
    <n v="4038.8"/>
    <x v="5"/>
    <m/>
    <s v="The Sharp Gifts Warehouse"/>
    <s v="Shipped"/>
    <s v="San Jose"/>
    <x v="2"/>
    <x v="0"/>
    <x v="0"/>
  </r>
  <r>
    <x v="234"/>
    <n v="10415"/>
    <n v="4"/>
    <x v="98"/>
    <n v="32"/>
    <n v="95.95"/>
    <n v="3070.4"/>
    <x v="5"/>
    <m/>
    <s v="Australian Collectables, Ltd"/>
    <s v="Disputed"/>
    <s v="Glen Waverly"/>
    <x v="3"/>
    <x v="3"/>
    <x v="2"/>
  </r>
  <r>
    <x v="186"/>
    <n v="10106"/>
    <n v="9"/>
    <x v="99"/>
    <n v="34"/>
    <n v="100"/>
    <n v="3763.46"/>
    <x v="4"/>
    <m/>
    <s v="Rovelli Gifts"/>
    <s v="Shipped"/>
    <s v="Bergamo"/>
    <x v="1"/>
    <x v="12"/>
    <x v="1"/>
  </r>
  <r>
    <x v="54"/>
    <n v="10120"/>
    <n v="15"/>
    <x v="99"/>
    <n v="24"/>
    <n v="100"/>
    <n v="2584.8000000000002"/>
    <x v="4"/>
    <m/>
    <s v="Australian Collectors, Co."/>
    <s v="Shipped"/>
    <s v="Melbourne"/>
    <x v="3"/>
    <x v="3"/>
    <x v="2"/>
  </r>
  <r>
    <x v="187"/>
    <n v="10131"/>
    <n v="1"/>
    <x v="99"/>
    <n v="40"/>
    <n v="100"/>
    <n v="4427.6000000000004"/>
    <x v="4"/>
    <m/>
    <s v="Gift Ideas Corp."/>
    <s v="Shipped"/>
    <s v="Glendale"/>
    <x v="5"/>
    <x v="0"/>
    <x v="0"/>
  </r>
  <r>
    <x v="65"/>
    <n v="10143"/>
    <n v="4"/>
    <x v="99"/>
    <n v="26"/>
    <n v="82.77"/>
    <n v="2152.02"/>
    <x v="4"/>
    <m/>
    <s v="Mini Creations Ltd."/>
    <s v="Shipped"/>
    <s v="New Bedford"/>
    <x v="6"/>
    <x v="0"/>
    <x v="0"/>
  </r>
  <r>
    <x v="66"/>
    <n v="10155"/>
    <n v="2"/>
    <x v="99"/>
    <n v="20"/>
    <n v="100"/>
    <n v="2353.4"/>
    <x v="4"/>
    <m/>
    <s v="Toys of Finland, Co."/>
    <s v="Shipped"/>
    <s v="Helsinki"/>
    <x v="1"/>
    <x v="4"/>
    <x v="1"/>
  </r>
  <r>
    <x v="5"/>
    <n v="10168"/>
    <n v="16"/>
    <x v="99"/>
    <n v="31"/>
    <n v="100"/>
    <n v="3431.39"/>
    <x v="4"/>
    <m/>
    <s v="Technics Stores Inc."/>
    <s v="Shipped"/>
    <s v="Burlingame"/>
    <x v="2"/>
    <x v="0"/>
    <x v="0"/>
  </r>
  <r>
    <x v="68"/>
    <n v="10178"/>
    <n v="1"/>
    <x v="99"/>
    <n v="22"/>
    <n v="87.75"/>
    <n v="1930.5"/>
    <x v="4"/>
    <m/>
    <s v="Alpha Cognac"/>
    <s v="Shipped"/>
    <s v="Toulouse"/>
    <x v="1"/>
    <x v="1"/>
    <x v="1"/>
  </r>
  <r>
    <x v="188"/>
    <n v="10198"/>
    <n v="1"/>
    <x v="99"/>
    <n v="42"/>
    <n v="100"/>
    <n v="4774.5600000000004"/>
    <x v="4"/>
    <m/>
    <s v="Cruz &amp; Sons Co."/>
    <s v="Shipped"/>
    <s v="Makati City"/>
    <x v="1"/>
    <x v="15"/>
    <x v="3"/>
  </r>
  <r>
    <x v="55"/>
    <n v="10210"/>
    <n v="14"/>
    <x v="99"/>
    <n v="26"/>
    <n v="99.72"/>
    <n v="2592.7199999999998"/>
    <x v="4"/>
    <m/>
    <s v="Osaka Souveniers Co."/>
    <s v="Shipped"/>
    <s v="Osaka"/>
    <x v="14"/>
    <x v="11"/>
    <x v="3"/>
  </r>
  <r>
    <x v="72"/>
    <n v="10222"/>
    <n v="1"/>
    <x v="99"/>
    <n v="37"/>
    <n v="87.75"/>
    <n v="3246.75"/>
    <x v="4"/>
    <m/>
    <s v="Collectable Mini Designs Co."/>
    <s v="Shipped"/>
    <s v="San Diego"/>
    <x v="2"/>
    <x v="0"/>
    <x v="0"/>
  </r>
  <r>
    <x v="210"/>
    <n v="10235"/>
    <n v="10"/>
    <x v="99"/>
    <n v="38"/>
    <n v="88.75"/>
    <n v="3372.5"/>
    <x v="4"/>
    <m/>
    <s v="Royal Canadian Collectables, Ltd."/>
    <s v="Shipped"/>
    <s v="Tsawassen"/>
    <x v="10"/>
    <x v="10"/>
    <x v="0"/>
  </r>
  <r>
    <x v="189"/>
    <n v="10250"/>
    <n v="11"/>
    <x v="99"/>
    <n v="35"/>
    <n v="100"/>
    <n v="3909.15"/>
    <x v="4"/>
    <m/>
    <s v="The Sharp Gifts Warehouse"/>
    <s v="Shipped"/>
    <s v="San Jose"/>
    <x v="2"/>
    <x v="0"/>
    <x v="0"/>
  </r>
  <r>
    <x v="190"/>
    <n v="10262"/>
    <n v="6"/>
    <x v="99"/>
    <n v="33"/>
    <n v="90.75"/>
    <n v="2994.75"/>
    <x v="4"/>
    <m/>
    <s v="Euro Shopping Channel"/>
    <s v="Cancelled"/>
    <s v="Madrid"/>
    <x v="1"/>
    <x v="7"/>
    <x v="1"/>
  </r>
  <r>
    <x v="14"/>
    <n v="10275"/>
    <n v="16"/>
    <x v="99"/>
    <n v="39"/>
    <n v="100"/>
    <n v="4472.5200000000004"/>
    <x v="4"/>
    <m/>
    <s v="La Rochelle Gifts"/>
    <s v="Shipped"/>
    <s v="Nantes"/>
    <x v="1"/>
    <x v="1"/>
    <x v="1"/>
  </r>
  <r>
    <x v="191"/>
    <n v="10284"/>
    <n v="8"/>
    <x v="99"/>
    <n v="45"/>
    <n v="100"/>
    <n v="4576.95"/>
    <x v="4"/>
    <m/>
    <s v="Norway Gifts By Mail, Co."/>
    <s v="Shipped"/>
    <s v="Oslo"/>
    <x v="1"/>
    <x v="2"/>
    <x v="1"/>
  </r>
  <r>
    <x v="192"/>
    <n v="10296"/>
    <n v="4"/>
    <x v="99"/>
    <n v="24"/>
    <n v="100"/>
    <n v="2441.04"/>
    <x v="4"/>
    <m/>
    <s v="Bavarian Collectables Imports, Co."/>
    <s v="Shipped"/>
    <s v="Munich"/>
    <x v="1"/>
    <x v="16"/>
    <x v="1"/>
  </r>
  <r>
    <x v="17"/>
    <n v="10308"/>
    <n v="14"/>
    <x v="99"/>
    <n v="35"/>
    <n v="88.75"/>
    <n v="3106.25"/>
    <x v="4"/>
    <m/>
    <s v="Mini Classics"/>
    <s v="Shipped"/>
    <s v="White Plains"/>
    <x v="0"/>
    <x v="0"/>
    <x v="0"/>
  </r>
  <r>
    <x v="79"/>
    <n v="10316"/>
    <n v="6"/>
    <x v="99"/>
    <n v="23"/>
    <n v="100"/>
    <n v="2706.41"/>
    <x v="4"/>
    <m/>
    <s v="giftsbymail.co.uk"/>
    <s v="Shipped"/>
    <s v="Cowes"/>
    <x v="15"/>
    <x v="6"/>
    <x v="1"/>
  </r>
  <r>
    <x v="233"/>
    <n v="10328"/>
    <n v="10"/>
    <x v="99"/>
    <n v="37"/>
    <n v="100"/>
    <n v="4021.53"/>
    <x v="4"/>
    <m/>
    <s v="Rovelli Gifts"/>
    <s v="Shipped"/>
    <s v="Bergamo"/>
    <x v="1"/>
    <x v="12"/>
    <x v="1"/>
  </r>
  <r>
    <x v="20"/>
    <n v="10340"/>
    <n v="7"/>
    <x v="99"/>
    <n v="55"/>
    <n v="87.75"/>
    <n v="4826.25"/>
    <x v="4"/>
    <m/>
    <s v="Enaco Distributors"/>
    <s v="Shipped"/>
    <s v="Barcelona"/>
    <x v="1"/>
    <x v="7"/>
    <x v="1"/>
  </r>
  <r>
    <x v="195"/>
    <n v="10352"/>
    <n v="2"/>
    <x v="99"/>
    <n v="49"/>
    <n v="100"/>
    <n v="4935.28"/>
    <x v="4"/>
    <m/>
    <s v="Auto-Moto Classics Inc."/>
    <s v="Shipped"/>
    <s v="Brickhaven"/>
    <x v="6"/>
    <x v="0"/>
    <x v="0"/>
  </r>
  <r>
    <x v="21"/>
    <n v="10361"/>
    <n v="9"/>
    <x v="99"/>
    <n v="26"/>
    <n v="100"/>
    <n v="2754.7"/>
    <x v="4"/>
    <m/>
    <s v="Souveniers And Things Co."/>
    <s v="Shipped"/>
    <s v="Chatswood"/>
    <x v="8"/>
    <x v="3"/>
    <x v="2"/>
  </r>
  <r>
    <x v="22"/>
    <n v="10375"/>
    <n v="1"/>
    <x v="99"/>
    <n v="33"/>
    <n v="100"/>
    <n v="3856.71"/>
    <x v="4"/>
    <m/>
    <s v="La Rochelle Gifts"/>
    <s v="Shipped"/>
    <s v="Nantes"/>
    <x v="1"/>
    <x v="1"/>
    <x v="1"/>
  </r>
  <r>
    <x v="196"/>
    <n v="10386"/>
    <n v="14"/>
    <x v="99"/>
    <n v="37"/>
    <n v="83.84"/>
    <n v="3102.08"/>
    <x v="4"/>
    <m/>
    <s v="Euro Shopping Channel"/>
    <s v="Resolved"/>
    <s v="Madrid"/>
    <x v="1"/>
    <x v="7"/>
    <x v="1"/>
  </r>
  <r>
    <x v="197"/>
    <n v="10398"/>
    <n v="8"/>
    <x v="99"/>
    <n v="22"/>
    <n v="86.76"/>
    <n v="1908.72"/>
    <x v="4"/>
    <m/>
    <s v="Reims Collectables"/>
    <s v="Shipped"/>
    <s v="Reims"/>
    <x v="1"/>
    <x v="1"/>
    <x v="1"/>
  </r>
  <r>
    <x v="213"/>
    <n v="10401"/>
    <n v="10"/>
    <x v="99"/>
    <n v="85"/>
    <n v="88.75"/>
    <n v="7543.75"/>
    <x v="4"/>
    <m/>
    <s v="Tekni Collectables Inc."/>
    <s v="On Hold"/>
    <s v="Newark"/>
    <x v="4"/>
    <x v="0"/>
    <x v="0"/>
  </r>
  <r>
    <x v="198"/>
    <n v="10416"/>
    <n v="11"/>
    <x v="99"/>
    <n v="22"/>
    <n v="100"/>
    <n v="2457.1799999999998"/>
    <x v="4"/>
    <m/>
    <s v="Lordine Souveniers"/>
    <s v="Shipped"/>
    <s v="Reggio Emilia"/>
    <x v="1"/>
    <x v="12"/>
    <x v="1"/>
  </r>
  <r>
    <x v="62"/>
    <n v="10105"/>
    <n v="3"/>
    <x v="100"/>
    <n v="31"/>
    <n v="65.77"/>
    <n v="2038.87"/>
    <x v="5"/>
    <m/>
    <s v="Danish Wholesale Imports"/>
    <s v="Shipped"/>
    <s v="Kobenhavn"/>
    <x v="1"/>
    <x v="13"/>
    <x v="1"/>
  </r>
  <r>
    <x v="63"/>
    <n v="10119"/>
    <n v="12"/>
    <x v="100"/>
    <n v="38"/>
    <n v="65.77"/>
    <n v="2499.2600000000002"/>
    <x v="5"/>
    <m/>
    <s v="Salzburg Collectables"/>
    <s v="Shipped"/>
    <s v="Salzburg"/>
    <x v="1"/>
    <x v="5"/>
    <x v="1"/>
  </r>
  <r>
    <x v="64"/>
    <n v="10129"/>
    <n v="3"/>
    <x v="100"/>
    <n v="45"/>
    <n v="85.29"/>
    <n v="3838.05"/>
    <x v="5"/>
    <m/>
    <s v="Stylish Desk Decors, Co."/>
    <s v="Shipped"/>
    <s v="London"/>
    <x v="1"/>
    <x v="6"/>
    <x v="1"/>
  </r>
  <r>
    <x v="65"/>
    <n v="10143"/>
    <n v="16"/>
    <x v="100"/>
    <n v="31"/>
    <n v="85.29"/>
    <n v="2643.99"/>
    <x v="5"/>
    <m/>
    <s v="Mini Creations Ltd."/>
    <s v="Shipped"/>
    <s v="New Bedford"/>
    <x v="6"/>
    <x v="0"/>
    <x v="0"/>
  </r>
  <r>
    <x v="242"/>
    <n v="10154"/>
    <n v="1"/>
    <x v="100"/>
    <n v="36"/>
    <n v="64.33"/>
    <n v="2315.88"/>
    <x v="5"/>
    <m/>
    <s v="Boards &amp; Toys Co."/>
    <s v="Shipped"/>
    <s v="Glendale"/>
    <x v="2"/>
    <x v="0"/>
    <x v="0"/>
  </r>
  <r>
    <x v="67"/>
    <n v="10167"/>
    <n v="10"/>
    <x v="100"/>
    <n v="46"/>
    <n v="70.11"/>
    <n v="3225.06"/>
    <x v="5"/>
    <m/>
    <s v="Scandinavian Gift Ideas"/>
    <s v="Cancelled"/>
    <s v="Boras"/>
    <x v="1"/>
    <x v="8"/>
    <x v="1"/>
  </r>
  <r>
    <x v="219"/>
    <n v="10177"/>
    <n v="1"/>
    <x v="100"/>
    <n v="32"/>
    <n v="76.62"/>
    <n v="2451.84"/>
    <x v="5"/>
    <m/>
    <s v="CAF Imports"/>
    <s v="Shipped"/>
    <s v="Madrid"/>
    <x v="1"/>
    <x v="7"/>
    <x v="1"/>
  </r>
  <r>
    <x v="69"/>
    <n v="10185"/>
    <n v="1"/>
    <x v="100"/>
    <n v="39"/>
    <n v="57.82"/>
    <n v="2254.98"/>
    <x v="5"/>
    <m/>
    <s v="Mini Creations Ltd."/>
    <s v="Shipped"/>
    <s v="New Bedford"/>
    <x v="6"/>
    <x v="0"/>
    <x v="0"/>
  </r>
  <r>
    <x v="70"/>
    <n v="10197"/>
    <n v="7"/>
    <x v="100"/>
    <n v="50"/>
    <n v="78.790000000000006"/>
    <n v="3939.5"/>
    <x v="5"/>
    <m/>
    <s v="Enaco Distributors"/>
    <s v="Shipped"/>
    <s v="Barcelona"/>
    <x v="1"/>
    <x v="7"/>
    <x v="1"/>
  </r>
  <r>
    <x v="122"/>
    <n v="10208"/>
    <n v="1"/>
    <x v="100"/>
    <n v="46"/>
    <n v="74.45"/>
    <n v="3424.7"/>
    <x v="5"/>
    <m/>
    <s v="Saveley &amp; Henriot, Co."/>
    <s v="Shipped"/>
    <s v="Lyon"/>
    <x v="1"/>
    <x v="1"/>
    <x v="1"/>
  </r>
  <r>
    <x v="72"/>
    <n v="10222"/>
    <n v="13"/>
    <x v="100"/>
    <n v="36"/>
    <n v="80.95"/>
    <n v="2914.2"/>
    <x v="5"/>
    <m/>
    <s v="Collectable Mini Designs Co."/>
    <s v="Shipped"/>
    <s v="San Diego"/>
    <x v="2"/>
    <x v="0"/>
    <x v="0"/>
  </r>
  <r>
    <x v="243"/>
    <n v="10233"/>
    <n v="1"/>
    <x v="100"/>
    <n v="29"/>
    <n v="82.4"/>
    <n v="2389.6"/>
    <x v="5"/>
    <m/>
    <s v="Tekni Collectables Inc."/>
    <s v="Shipped"/>
    <s v="Newark"/>
    <x v="4"/>
    <x v="0"/>
    <x v="0"/>
  </r>
  <r>
    <x v="73"/>
    <n v="10248"/>
    <n v="4"/>
    <x v="100"/>
    <n v="32"/>
    <n v="75.89"/>
    <n v="2428.48"/>
    <x v="5"/>
    <m/>
    <s v="Land of Toys Inc."/>
    <s v="Cancelled"/>
    <s v="NYC"/>
    <x v="0"/>
    <x v="0"/>
    <x v="0"/>
  </r>
  <r>
    <x v="74"/>
    <n v="10261"/>
    <n v="2"/>
    <x v="100"/>
    <n v="44"/>
    <n v="68.67"/>
    <n v="3021.48"/>
    <x v="5"/>
    <m/>
    <s v="Quebec Home Shopping Network"/>
    <s v="Shipped"/>
    <s v="Montreal"/>
    <x v="13"/>
    <x v="10"/>
    <x v="0"/>
  </r>
  <r>
    <x v="75"/>
    <n v="10273"/>
    <n v="5"/>
    <x v="100"/>
    <n v="42"/>
    <n v="62.16"/>
    <n v="2610.7199999999998"/>
    <x v="5"/>
    <m/>
    <s v="Petit Auto"/>
    <s v="Shipped"/>
    <s v="Bruxelles"/>
    <x v="1"/>
    <x v="14"/>
    <x v="1"/>
  </r>
  <r>
    <x v="76"/>
    <n v="10283"/>
    <n v="7"/>
    <x v="100"/>
    <n v="47"/>
    <n v="65.77"/>
    <n v="3091.19"/>
    <x v="5"/>
    <m/>
    <s v="Royal Canadian Collectables, Ltd."/>
    <s v="Shipped"/>
    <s v="Tsawassen"/>
    <x v="10"/>
    <x v="10"/>
    <x v="0"/>
  </r>
  <r>
    <x v="77"/>
    <n v="10295"/>
    <n v="2"/>
    <x v="100"/>
    <n v="44"/>
    <n v="58.55"/>
    <n v="2576.1999999999998"/>
    <x v="5"/>
    <m/>
    <s v="Gifts4AllAges.com"/>
    <s v="Shipped"/>
    <s v="Boston"/>
    <x v="6"/>
    <x v="0"/>
    <x v="0"/>
  </r>
  <r>
    <x v="78"/>
    <n v="10306"/>
    <n v="1"/>
    <x v="100"/>
    <n v="43"/>
    <n v="75.17"/>
    <n v="3232.31"/>
    <x v="5"/>
    <m/>
    <s v="AV Stores, Co."/>
    <s v="Shipped"/>
    <s v="Manchester"/>
    <x v="1"/>
    <x v="6"/>
    <x v="1"/>
  </r>
  <r>
    <x v="79"/>
    <n v="10316"/>
    <n v="18"/>
    <x v="100"/>
    <n v="48"/>
    <n v="74.45"/>
    <n v="3573.6"/>
    <x v="5"/>
    <m/>
    <s v="giftsbymail.co.uk"/>
    <s v="Shipped"/>
    <s v="Cowes"/>
    <x v="15"/>
    <x v="6"/>
    <x v="1"/>
  </r>
  <r>
    <x v="193"/>
    <n v="10327"/>
    <n v="1"/>
    <x v="100"/>
    <n v="21"/>
    <n v="96.31"/>
    <n v="2022.51"/>
    <x v="5"/>
    <m/>
    <s v="Danish Wholesale Imports"/>
    <s v="Resolved"/>
    <s v="Kobenhavn"/>
    <x v="1"/>
    <x v="13"/>
    <x v="1"/>
  </r>
  <r>
    <x v="58"/>
    <n v="10339"/>
    <n v="9"/>
    <x v="100"/>
    <n v="50"/>
    <n v="74.349999999999994"/>
    <n v="3717.5"/>
    <x v="5"/>
    <m/>
    <s v="Tokyo Collectables, Ltd"/>
    <s v="Shipped"/>
    <s v="Minato-ku"/>
    <x v="11"/>
    <x v="11"/>
    <x v="3"/>
  </r>
  <r>
    <x v="82"/>
    <n v="10350"/>
    <n v="12"/>
    <x v="100"/>
    <n v="29"/>
    <n v="75.349999999999994"/>
    <n v="2185.15"/>
    <x v="5"/>
    <m/>
    <s v="Euro Shopping Channel"/>
    <s v="Shipped"/>
    <s v="Madrid"/>
    <x v="1"/>
    <x v="7"/>
    <x v="1"/>
  </r>
  <r>
    <x v="84"/>
    <n v="10373"/>
    <n v="16"/>
    <x v="100"/>
    <n v="41"/>
    <n v="70.33"/>
    <n v="2883.53"/>
    <x v="5"/>
    <m/>
    <s v="Oulu Toy Supplies, Inc."/>
    <s v="Shipped"/>
    <s v="Oulu"/>
    <x v="1"/>
    <x v="4"/>
    <x v="1"/>
  </r>
  <r>
    <x v="196"/>
    <n v="10386"/>
    <n v="10"/>
    <x v="100"/>
    <n v="37"/>
    <n v="100"/>
    <n v="5017.57"/>
    <x v="5"/>
    <m/>
    <s v="Euro Shopping Channel"/>
    <s v="Resolved"/>
    <s v="Madrid"/>
    <x v="1"/>
    <x v="7"/>
    <x v="1"/>
  </r>
  <r>
    <x v="250"/>
    <n v="10397"/>
    <n v="4"/>
    <x v="100"/>
    <n v="22"/>
    <n v="66.5"/>
    <n v="1463"/>
    <x v="5"/>
    <m/>
    <s v="Alpha Cognac"/>
    <s v="Shipped"/>
    <s v="Toulouse"/>
    <x v="1"/>
    <x v="1"/>
    <x v="1"/>
  </r>
  <r>
    <x v="88"/>
    <n v="10414"/>
    <n v="4"/>
    <x v="100"/>
    <n v="31"/>
    <n v="75.89"/>
    <n v="2352.59"/>
    <x v="5"/>
    <m/>
    <s v="Gifts4AllAges.com"/>
    <s v="On Hold"/>
    <s v="Boston"/>
    <x v="6"/>
    <x v="0"/>
    <x v="0"/>
  </r>
  <r>
    <x v="26"/>
    <n v="10103"/>
    <n v="6"/>
    <x v="101"/>
    <n v="42"/>
    <n v="100"/>
    <n v="4460.82"/>
    <x v="1"/>
    <m/>
    <s v="Baane Mini Imports"/>
    <s v="Shipped"/>
    <s v="Stavern"/>
    <x v="1"/>
    <x v="2"/>
    <x v="1"/>
  </r>
  <r>
    <x v="89"/>
    <n v="10114"/>
    <n v="10"/>
    <x v="101"/>
    <n v="42"/>
    <n v="100"/>
    <n v="4758.18"/>
    <x v="1"/>
    <m/>
    <s v="La Corne Dabondance, Co."/>
    <s v="Shipped"/>
    <s v="Paris"/>
    <x v="1"/>
    <x v="1"/>
    <x v="1"/>
  </r>
  <r>
    <x v="28"/>
    <n v="10126"/>
    <n v="6"/>
    <x v="101"/>
    <n v="45"/>
    <n v="100"/>
    <n v="4597.2"/>
    <x v="1"/>
    <m/>
    <s v="Corrida Auto Replicas, Ltd"/>
    <s v="Shipped"/>
    <s v="Madrid"/>
    <x v="1"/>
    <x v="7"/>
    <x v="1"/>
  </r>
  <r>
    <x v="29"/>
    <n v="10140"/>
    <n v="6"/>
    <x v="101"/>
    <n v="36"/>
    <n v="100"/>
    <n v="4114.8"/>
    <x v="1"/>
    <m/>
    <s v="Technics Stores Inc."/>
    <s v="Shipped"/>
    <s v="Burlingame"/>
    <x v="2"/>
    <x v="0"/>
    <x v="0"/>
  </r>
  <r>
    <x v="30"/>
    <n v="10150"/>
    <n v="3"/>
    <x v="101"/>
    <n v="20"/>
    <n v="100"/>
    <n v="2104"/>
    <x v="1"/>
    <m/>
    <s v="Dragon Souveniers, Ltd."/>
    <s v="Shipped"/>
    <s v="Singapore"/>
    <x v="1"/>
    <x v="9"/>
    <x v="3"/>
  </r>
  <r>
    <x v="90"/>
    <n v="10164"/>
    <n v="4"/>
    <x v="101"/>
    <n v="39"/>
    <n v="81.93"/>
    <n v="3195.27"/>
    <x v="1"/>
    <m/>
    <s v="Mini Auto Werke"/>
    <s v="Resolved"/>
    <s v="Graz"/>
    <x v="1"/>
    <x v="5"/>
    <x v="1"/>
  </r>
  <r>
    <x v="32"/>
    <n v="10175"/>
    <n v="11"/>
    <x v="101"/>
    <n v="42"/>
    <n v="85.98"/>
    <n v="3611.16"/>
    <x v="1"/>
    <m/>
    <s v="Stylish Desk Decors, Co."/>
    <s v="Shipped"/>
    <s v="London"/>
    <x v="1"/>
    <x v="6"/>
    <x v="1"/>
  </r>
  <r>
    <x v="33"/>
    <n v="10183"/>
    <n v="3"/>
    <x v="101"/>
    <n v="23"/>
    <n v="86.99"/>
    <n v="2000.77"/>
    <x v="1"/>
    <m/>
    <s v="Classic Gift Ideas, Inc"/>
    <s v="Shipped"/>
    <s v="Philadelphia"/>
    <x v="7"/>
    <x v="0"/>
    <x v="0"/>
  </r>
  <r>
    <x v="34"/>
    <n v="10194"/>
    <n v="6"/>
    <x v="101"/>
    <n v="26"/>
    <n v="89.01"/>
    <n v="2314.2600000000002"/>
    <x v="1"/>
    <m/>
    <s v="Saveley &amp; Henriot, Co."/>
    <s v="Shipped"/>
    <s v="Lyon"/>
    <x v="1"/>
    <x v="1"/>
    <x v="1"/>
  </r>
  <r>
    <x v="35"/>
    <n v="10206"/>
    <n v="1"/>
    <x v="101"/>
    <n v="33"/>
    <n v="100"/>
    <n v="3871.89"/>
    <x v="1"/>
    <m/>
    <s v="Canadian Gift Exchange Network"/>
    <s v="Shipped"/>
    <s v="Vancouver"/>
    <x v="10"/>
    <x v="10"/>
    <x v="0"/>
  </r>
  <r>
    <x v="92"/>
    <n v="10217"/>
    <n v="6"/>
    <x v="101"/>
    <n v="31"/>
    <n v="88"/>
    <n v="2728"/>
    <x v="1"/>
    <m/>
    <s v="Handji Gifts&amp; Co"/>
    <s v="Shipped"/>
    <s v="Singapore"/>
    <x v="1"/>
    <x v="9"/>
    <x v="2"/>
  </r>
  <r>
    <x v="93"/>
    <n v="10229"/>
    <n v="11"/>
    <x v="101"/>
    <n v="50"/>
    <n v="100"/>
    <n v="5614"/>
    <x v="1"/>
    <m/>
    <s v="Mini Gifts Distributors Ltd."/>
    <s v="Shipped"/>
    <s v="San Rafael"/>
    <x v="2"/>
    <x v="0"/>
    <x v="0"/>
  </r>
  <r>
    <x v="38"/>
    <n v="10245"/>
    <n v="4"/>
    <x v="101"/>
    <n v="44"/>
    <n v="100"/>
    <n v="4628.8"/>
    <x v="1"/>
    <m/>
    <s v="Super Scale Inc."/>
    <s v="Shipped"/>
    <s v="New Haven"/>
    <x v="5"/>
    <x v="0"/>
    <x v="0"/>
  </r>
  <r>
    <x v="39"/>
    <n v="10258"/>
    <n v="1"/>
    <x v="101"/>
    <n v="45"/>
    <n v="80.92"/>
    <n v="3641.4"/>
    <x v="1"/>
    <m/>
    <s v="Tokyo Collectables, Ltd"/>
    <s v="Shipped"/>
    <s v="Minato-ku"/>
    <x v="11"/>
    <x v="11"/>
    <x v="3"/>
  </r>
  <r>
    <x v="40"/>
    <n v="10270"/>
    <n v="4"/>
    <x v="101"/>
    <n v="46"/>
    <n v="88"/>
    <n v="4048"/>
    <x v="1"/>
    <m/>
    <s v="Souveniers And Things Co."/>
    <s v="Shipped"/>
    <s v="Chatswood"/>
    <x v="8"/>
    <x v="3"/>
    <x v="2"/>
  </r>
  <r>
    <x v="94"/>
    <n v="10281"/>
    <n v="11"/>
    <x v="101"/>
    <n v="27"/>
    <n v="85.98"/>
    <n v="2321.46"/>
    <x v="1"/>
    <m/>
    <s v="Diecast Classics Inc."/>
    <s v="Shipped"/>
    <s v="Allentown"/>
    <x v="7"/>
    <x v="0"/>
    <x v="0"/>
  </r>
  <r>
    <x v="42"/>
    <n v="10291"/>
    <n v="6"/>
    <x v="101"/>
    <n v="28"/>
    <n v="100"/>
    <n v="3256.96"/>
    <x v="1"/>
    <m/>
    <s v="Scandinavian Gift Ideas"/>
    <s v="Shipped"/>
    <s v="Boras"/>
    <x v="1"/>
    <x v="8"/>
    <x v="1"/>
  </r>
  <r>
    <x v="43"/>
    <n v="10304"/>
    <n v="1"/>
    <x v="101"/>
    <n v="40"/>
    <n v="100"/>
    <n v="4208"/>
    <x v="1"/>
    <m/>
    <s v="Auto Assoc. &amp; Cie."/>
    <s v="Shipped"/>
    <s v="Versailles"/>
    <x v="1"/>
    <x v="1"/>
    <x v="1"/>
  </r>
  <r>
    <x v="96"/>
    <n v="10313"/>
    <n v="9"/>
    <x v="101"/>
    <n v="30"/>
    <n v="99.13"/>
    <n v="2973.9"/>
    <x v="1"/>
    <m/>
    <s v="Canadian Gift Exchange Network"/>
    <s v="Shipped"/>
    <s v="Vancouver"/>
    <x v="10"/>
    <x v="10"/>
    <x v="0"/>
  </r>
  <r>
    <x v="80"/>
    <n v="10324"/>
    <n v="5"/>
    <x v="101"/>
    <n v="34"/>
    <n v="100"/>
    <n v="4248.3"/>
    <x v="1"/>
    <m/>
    <s v="Vitachrome Inc."/>
    <s v="Shipped"/>
    <s v="NYC"/>
    <x v="0"/>
    <x v="0"/>
    <x v="0"/>
  </r>
  <r>
    <x v="128"/>
    <n v="10336"/>
    <n v="2"/>
    <x v="101"/>
    <n v="46"/>
    <n v="100"/>
    <n v="9558.7999999999993"/>
    <x v="1"/>
    <m/>
    <s v="La Corne Dabondance, Co."/>
    <s v="Shipped"/>
    <s v="Paris"/>
    <x v="1"/>
    <x v="1"/>
    <x v="1"/>
  </r>
  <r>
    <x v="79"/>
    <n v="10348"/>
    <n v="7"/>
    <x v="101"/>
    <n v="32"/>
    <n v="82.83"/>
    <n v="2650.56"/>
    <x v="1"/>
    <m/>
    <s v="Corrida Auto Replicas, Ltd"/>
    <s v="Shipped"/>
    <s v="Madrid"/>
    <x v="1"/>
    <x v="7"/>
    <x v="1"/>
  </r>
  <r>
    <x v="48"/>
    <n v="10358"/>
    <n v="3"/>
    <x v="101"/>
    <n v="27"/>
    <n v="100"/>
    <n v="3761.37"/>
    <x v="1"/>
    <m/>
    <s v="Euro Shopping Channel"/>
    <s v="Shipped"/>
    <s v="Madrid"/>
    <x v="1"/>
    <x v="7"/>
    <x v="1"/>
  </r>
  <r>
    <x v="129"/>
    <n v="10371"/>
    <n v="3"/>
    <x v="101"/>
    <n v="34"/>
    <n v="100"/>
    <n v="4301.34"/>
    <x v="1"/>
    <m/>
    <s v="Mini Gifts Distributors Ltd."/>
    <s v="Shipped"/>
    <s v="San Rafael"/>
    <x v="2"/>
    <x v="0"/>
    <x v="0"/>
  </r>
  <r>
    <x v="50"/>
    <n v="10382"/>
    <n v="9"/>
    <x v="101"/>
    <n v="34"/>
    <n v="54.84"/>
    <n v="1864.56"/>
    <x v="1"/>
    <m/>
    <s v="Mini Gifts Distributors Ltd."/>
    <s v="Shipped"/>
    <s v="San Rafael"/>
    <x v="2"/>
    <x v="0"/>
    <x v="0"/>
  </r>
  <r>
    <x v="52"/>
    <n v="10411"/>
    <n v="4"/>
    <x v="101"/>
    <n v="34"/>
    <n v="100"/>
    <n v="3576.8"/>
    <x v="1"/>
    <m/>
    <s v="Quebec Home Shopping Network"/>
    <s v="Shipped"/>
    <s v="Montreal"/>
    <x v="13"/>
    <x v="10"/>
    <x v="0"/>
  </r>
  <r>
    <x v="53"/>
    <n v="10424"/>
    <n v="1"/>
    <x v="101"/>
    <n v="46"/>
    <n v="80.92"/>
    <n v="3722.32"/>
    <x v="1"/>
    <m/>
    <s v="Euro Shopping Channel"/>
    <s v="In Process"/>
    <s v="Madrid"/>
    <x v="1"/>
    <x v="7"/>
    <x v="1"/>
  </r>
  <r>
    <x v="186"/>
    <n v="10106"/>
    <n v="1"/>
    <x v="102"/>
    <n v="32"/>
    <n v="100"/>
    <n v="3986.56"/>
    <x v="4"/>
    <m/>
    <s v="Rovelli Gifts"/>
    <s v="Shipped"/>
    <s v="Bergamo"/>
    <x v="1"/>
    <x v="12"/>
    <x v="1"/>
  </r>
  <r>
    <x v="54"/>
    <n v="10120"/>
    <n v="7"/>
    <x v="102"/>
    <n v="24"/>
    <n v="100"/>
    <n v="3417.12"/>
    <x v="4"/>
    <m/>
    <s v="Australian Collectors, Co."/>
    <s v="Shipped"/>
    <s v="Melbourne"/>
    <x v="3"/>
    <x v="3"/>
    <x v="2"/>
  </r>
  <r>
    <x v="209"/>
    <n v="10133"/>
    <n v="2"/>
    <x v="102"/>
    <n v="27"/>
    <n v="99.67"/>
    <n v="2691.09"/>
    <x v="4"/>
    <m/>
    <s v="Euro Shopping Channel"/>
    <s v="Shipped"/>
    <s v="Madrid"/>
    <x v="1"/>
    <x v="7"/>
    <x v="1"/>
  </r>
  <r>
    <x v="3"/>
    <n v="10145"/>
    <n v="13"/>
    <x v="102"/>
    <n v="20"/>
    <n v="100"/>
    <n v="2752.6"/>
    <x v="4"/>
    <m/>
    <s v="Toys4GrownUps.com"/>
    <s v="Shipped"/>
    <s v="Pasadena"/>
    <x v="2"/>
    <x v="0"/>
    <x v="0"/>
  </r>
  <r>
    <x v="5"/>
    <n v="10168"/>
    <n v="8"/>
    <x v="102"/>
    <n v="36"/>
    <n v="100"/>
    <n v="4527.72"/>
    <x v="4"/>
    <m/>
    <s v="Technics Stores Inc."/>
    <s v="Shipped"/>
    <s v="Burlingame"/>
    <x v="2"/>
    <x v="0"/>
    <x v="0"/>
  </r>
  <r>
    <x v="7"/>
    <n v="10188"/>
    <n v="8"/>
    <x v="102"/>
    <n v="29"/>
    <n v="100"/>
    <n v="3957.05"/>
    <x v="4"/>
    <m/>
    <s v="Herkku Gifts"/>
    <s v="Shipped"/>
    <s v="Bergen"/>
    <x v="1"/>
    <x v="2"/>
    <x v="1"/>
  </r>
  <r>
    <x v="55"/>
    <n v="10210"/>
    <n v="6"/>
    <x v="102"/>
    <n v="25"/>
    <n v="100"/>
    <n v="2818"/>
    <x v="4"/>
    <m/>
    <s v="Osaka Souveniers Co."/>
    <s v="Shipped"/>
    <s v="Osaka"/>
    <x v="14"/>
    <x v="11"/>
    <x v="3"/>
  </r>
  <r>
    <x v="10"/>
    <n v="10223"/>
    <n v="8"/>
    <x v="102"/>
    <n v="29"/>
    <n v="100"/>
    <n v="3199.86"/>
    <x v="4"/>
    <m/>
    <s v="Australian Collectors, Co."/>
    <s v="Shipped"/>
    <s v="Melbourne"/>
    <x v="3"/>
    <x v="3"/>
    <x v="2"/>
  </r>
  <r>
    <x v="210"/>
    <n v="10235"/>
    <n v="2"/>
    <x v="102"/>
    <n v="25"/>
    <n v="96.11"/>
    <n v="2402.75"/>
    <x v="4"/>
    <m/>
    <s v="Royal Canadian Collectables, Ltd."/>
    <s v="Shipped"/>
    <s v="Tsawassen"/>
    <x v="10"/>
    <x v="10"/>
    <x v="0"/>
  </r>
  <r>
    <x v="189"/>
    <n v="10250"/>
    <n v="3"/>
    <x v="102"/>
    <n v="44"/>
    <n v="100"/>
    <n v="6055.72"/>
    <x v="4"/>
    <m/>
    <s v="The Sharp Gifts Warehouse"/>
    <s v="Shipped"/>
    <s v="San Jose"/>
    <x v="2"/>
    <x v="0"/>
    <x v="0"/>
  </r>
  <r>
    <x v="13"/>
    <n v="10263"/>
    <n v="9"/>
    <x v="102"/>
    <n v="47"/>
    <n v="100"/>
    <n v="5465.16"/>
    <x v="4"/>
    <m/>
    <s v="Gift Depot Inc."/>
    <s v="Shipped"/>
    <s v="Bridgewater"/>
    <x v="5"/>
    <x v="0"/>
    <x v="0"/>
  </r>
  <r>
    <x v="14"/>
    <n v="10275"/>
    <n v="8"/>
    <x v="102"/>
    <n v="48"/>
    <n v="100"/>
    <n v="6378.72"/>
    <x v="4"/>
    <m/>
    <s v="La Rochelle Gifts"/>
    <s v="Shipped"/>
    <s v="Nantes"/>
    <x v="1"/>
    <x v="1"/>
    <x v="1"/>
  </r>
  <r>
    <x v="15"/>
    <n v="10285"/>
    <n v="13"/>
    <x v="102"/>
    <n v="45"/>
    <n v="100"/>
    <n v="5392.8"/>
    <x v="4"/>
    <m/>
    <s v="Martas Replicas Co."/>
    <s v="Shipped"/>
    <s v="Cambridge"/>
    <x v="6"/>
    <x v="0"/>
    <x v="0"/>
  </r>
  <r>
    <x v="211"/>
    <n v="10297"/>
    <n v="3"/>
    <x v="102"/>
    <n v="35"/>
    <n v="100"/>
    <n v="3986.5"/>
    <x v="4"/>
    <m/>
    <s v="Clover Collections, Co."/>
    <s v="Shipped"/>
    <s v="Dublin"/>
    <x v="1"/>
    <x v="18"/>
    <x v="1"/>
  </r>
  <r>
    <x v="17"/>
    <n v="10308"/>
    <n v="6"/>
    <x v="102"/>
    <n v="31"/>
    <n v="100"/>
    <n v="4009.23"/>
    <x v="4"/>
    <m/>
    <s v="Mini Classics"/>
    <s v="Shipped"/>
    <s v="White Plains"/>
    <x v="0"/>
    <x v="0"/>
    <x v="0"/>
  </r>
  <r>
    <x v="18"/>
    <n v="10318"/>
    <n v="8"/>
    <x v="102"/>
    <n v="50"/>
    <n v="100"/>
    <n v="7119"/>
    <x v="4"/>
    <m/>
    <s v="Diecast Classics Inc."/>
    <s v="Shipped"/>
    <s v="Allentown"/>
    <x v="7"/>
    <x v="0"/>
    <x v="0"/>
  </r>
  <r>
    <x v="233"/>
    <n v="10328"/>
    <n v="11"/>
    <x v="102"/>
    <n v="33"/>
    <n v="100"/>
    <n v="4072.2"/>
    <x v="4"/>
    <m/>
    <s v="Rovelli Gifts"/>
    <s v="Shipped"/>
    <s v="Bergamo"/>
    <x v="1"/>
    <x v="12"/>
    <x v="1"/>
  </r>
  <r>
    <x v="20"/>
    <n v="10340"/>
    <n v="6"/>
    <x v="102"/>
    <n v="29"/>
    <n v="100"/>
    <n v="4094.51"/>
    <x v="4"/>
    <m/>
    <s v="Enaco Distributors"/>
    <s v="Shipped"/>
    <s v="Barcelona"/>
    <x v="1"/>
    <x v="7"/>
    <x v="1"/>
  </r>
  <r>
    <x v="212"/>
    <n v="10353"/>
    <n v="4"/>
    <x v="102"/>
    <n v="48"/>
    <n v="68.8"/>
    <n v="3302.4"/>
    <x v="4"/>
    <m/>
    <s v="Gift Ideas Corp."/>
    <s v="Shipped"/>
    <s v="Glendale"/>
    <x v="5"/>
    <x v="0"/>
    <x v="0"/>
  </r>
  <r>
    <x v="21"/>
    <n v="10361"/>
    <n v="5"/>
    <x v="102"/>
    <n v="44"/>
    <n v="72.42"/>
    <n v="3186.48"/>
    <x v="4"/>
    <m/>
    <s v="Souveniers And Things Co."/>
    <s v="Shipped"/>
    <s v="Chatswood"/>
    <x v="8"/>
    <x v="3"/>
    <x v="2"/>
  </r>
  <r>
    <x v="22"/>
    <n v="10375"/>
    <n v="10"/>
    <x v="102"/>
    <n v="25"/>
    <n v="66.73"/>
    <n v="1668.25"/>
    <x v="4"/>
    <m/>
    <s v="La Rochelle Gifts"/>
    <s v="Shipped"/>
    <s v="Nantes"/>
    <x v="1"/>
    <x v="1"/>
    <x v="1"/>
  </r>
  <r>
    <x v="23"/>
    <n v="10388"/>
    <n v="3"/>
    <x v="102"/>
    <n v="50"/>
    <n v="100"/>
    <n v="7154.5"/>
    <x v="4"/>
    <m/>
    <s v="FunGiftIdeas.com"/>
    <s v="Shipped"/>
    <s v="New Bedford"/>
    <x v="6"/>
    <x v="0"/>
    <x v="0"/>
  </r>
  <r>
    <x v="197"/>
    <n v="10398"/>
    <n v="9"/>
    <x v="102"/>
    <n v="23"/>
    <n v="100"/>
    <n v="2810.83"/>
    <x v="4"/>
    <m/>
    <s v="Reims Collectables"/>
    <s v="Shipped"/>
    <s v="Reims"/>
    <x v="1"/>
    <x v="1"/>
    <x v="1"/>
  </r>
  <r>
    <x v="213"/>
    <n v="10401"/>
    <n v="2"/>
    <x v="102"/>
    <n v="21"/>
    <n v="96.11"/>
    <n v="2018.31"/>
    <x v="4"/>
    <m/>
    <s v="Tekni Collectables Inc."/>
    <s v="On Hold"/>
    <s v="Newark"/>
    <x v="4"/>
    <x v="0"/>
    <x v="0"/>
  </r>
  <r>
    <x v="198"/>
    <n v="10416"/>
    <n v="3"/>
    <x v="102"/>
    <n v="41"/>
    <n v="100"/>
    <n v="5642.83"/>
    <x v="4"/>
    <m/>
    <s v="Lordine Souveniers"/>
    <s v="Shipped"/>
    <s v="Reggio Emilia"/>
    <x v="1"/>
    <x v="12"/>
    <x v="1"/>
  </r>
  <r>
    <x v="186"/>
    <n v="10106"/>
    <n v="8"/>
    <x v="103"/>
    <n v="44"/>
    <n v="74.400000000000006"/>
    <n v="3273.6"/>
    <x v="4"/>
    <m/>
    <s v="Rovelli Gifts"/>
    <s v="Shipped"/>
    <s v="Bergamo"/>
    <x v="1"/>
    <x v="12"/>
    <x v="1"/>
  </r>
  <r>
    <x v="54"/>
    <n v="10120"/>
    <n v="14"/>
    <x v="103"/>
    <n v="43"/>
    <n v="76"/>
    <n v="3268"/>
    <x v="4"/>
    <m/>
    <s v="Australian Collectors, Co."/>
    <s v="Shipped"/>
    <s v="Melbourne"/>
    <x v="3"/>
    <x v="3"/>
    <x v="2"/>
  </r>
  <r>
    <x v="65"/>
    <n v="10143"/>
    <n v="3"/>
    <x v="103"/>
    <n v="28"/>
    <n v="96"/>
    <n v="2688"/>
    <x v="4"/>
    <m/>
    <s v="Mini Creations Ltd."/>
    <s v="Shipped"/>
    <s v="New Bedford"/>
    <x v="6"/>
    <x v="0"/>
    <x v="0"/>
  </r>
  <r>
    <x v="66"/>
    <n v="10155"/>
    <n v="1"/>
    <x v="103"/>
    <n v="43"/>
    <n v="86.4"/>
    <n v="3715.2"/>
    <x v="4"/>
    <m/>
    <s v="Toys of Finland, Co."/>
    <s v="Shipped"/>
    <s v="Helsinki"/>
    <x v="1"/>
    <x v="4"/>
    <x v="1"/>
  </r>
  <r>
    <x v="5"/>
    <n v="10168"/>
    <n v="15"/>
    <x v="103"/>
    <n v="48"/>
    <n v="96"/>
    <n v="4608"/>
    <x v="4"/>
    <m/>
    <s v="Technics Stores Inc."/>
    <s v="Shipped"/>
    <s v="Burlingame"/>
    <x v="2"/>
    <x v="0"/>
    <x v="0"/>
  </r>
  <r>
    <x v="8"/>
    <n v="10199"/>
    <n v="3"/>
    <x v="103"/>
    <n v="38"/>
    <n v="82.4"/>
    <n v="3131.2"/>
    <x v="4"/>
    <m/>
    <s v="West Coast Collectables Co."/>
    <s v="Shipped"/>
    <s v="Burbank"/>
    <x v="2"/>
    <x v="0"/>
    <x v="0"/>
  </r>
  <r>
    <x v="55"/>
    <n v="10210"/>
    <n v="13"/>
    <x v="103"/>
    <n v="31"/>
    <n v="86.4"/>
    <n v="2678.4"/>
    <x v="4"/>
    <m/>
    <s v="Osaka Souveniers Co."/>
    <s v="Shipped"/>
    <s v="Osaka"/>
    <x v="14"/>
    <x v="11"/>
    <x v="3"/>
  </r>
  <r>
    <x v="10"/>
    <n v="10223"/>
    <n v="15"/>
    <x v="103"/>
    <n v="26"/>
    <n v="67.2"/>
    <n v="1747.2"/>
    <x v="4"/>
    <m/>
    <s v="Australian Collectors, Co."/>
    <s v="Shipped"/>
    <s v="Melbourne"/>
    <x v="3"/>
    <x v="3"/>
    <x v="2"/>
  </r>
  <r>
    <x v="210"/>
    <n v="10235"/>
    <n v="9"/>
    <x v="103"/>
    <n v="32"/>
    <n v="92"/>
    <n v="2944"/>
    <x v="4"/>
    <m/>
    <s v="Royal Canadian Collectables, Ltd."/>
    <s v="Shipped"/>
    <s v="Tsawassen"/>
    <x v="10"/>
    <x v="10"/>
    <x v="0"/>
  </r>
  <r>
    <x v="189"/>
    <n v="10250"/>
    <n v="10"/>
    <x v="103"/>
    <n v="44"/>
    <n v="67.2"/>
    <n v="2956.8"/>
    <x v="4"/>
    <m/>
    <s v="The Sharp Gifts Warehouse"/>
    <s v="Shipped"/>
    <s v="San Jose"/>
    <x v="2"/>
    <x v="0"/>
    <x v="0"/>
  </r>
  <r>
    <x v="190"/>
    <n v="10262"/>
    <n v="5"/>
    <x v="103"/>
    <n v="27"/>
    <n v="76"/>
    <n v="2052"/>
    <x v="4"/>
    <m/>
    <s v="Euro Shopping Channel"/>
    <s v="Cancelled"/>
    <s v="Madrid"/>
    <x v="1"/>
    <x v="7"/>
    <x v="1"/>
  </r>
  <r>
    <x v="14"/>
    <n v="10275"/>
    <n v="15"/>
    <x v="103"/>
    <n v="43"/>
    <n v="73.599999999999994"/>
    <n v="3164.8"/>
    <x v="4"/>
    <m/>
    <s v="La Rochelle Gifts"/>
    <s v="Shipped"/>
    <s v="Nantes"/>
    <x v="1"/>
    <x v="1"/>
    <x v="1"/>
  </r>
  <r>
    <x v="191"/>
    <n v="10284"/>
    <n v="7"/>
    <x v="103"/>
    <n v="25"/>
    <n v="69.599999999999994"/>
    <n v="1740"/>
    <x v="4"/>
    <m/>
    <s v="Norway Gifts By Mail, Co."/>
    <s v="Shipped"/>
    <s v="Oslo"/>
    <x v="1"/>
    <x v="2"/>
    <x v="1"/>
  </r>
  <r>
    <x v="192"/>
    <n v="10296"/>
    <n v="3"/>
    <x v="103"/>
    <n v="22"/>
    <n v="80.8"/>
    <n v="1777.6"/>
    <x v="4"/>
    <m/>
    <s v="Bavarian Collectables Imports, Co."/>
    <s v="Shipped"/>
    <s v="Munich"/>
    <x v="1"/>
    <x v="16"/>
    <x v="1"/>
  </r>
  <r>
    <x v="17"/>
    <n v="10308"/>
    <n v="13"/>
    <x v="103"/>
    <n v="21"/>
    <n v="87.2"/>
    <n v="1831.2"/>
    <x v="4"/>
    <m/>
    <s v="Mini Classics"/>
    <s v="Shipped"/>
    <s v="White Plains"/>
    <x v="0"/>
    <x v="0"/>
    <x v="0"/>
  </r>
  <r>
    <x v="79"/>
    <n v="10316"/>
    <n v="5"/>
    <x v="103"/>
    <n v="48"/>
    <n v="75.2"/>
    <n v="3609.6"/>
    <x v="4"/>
    <m/>
    <s v="giftsbymail.co.uk"/>
    <s v="Shipped"/>
    <s v="Cowes"/>
    <x v="15"/>
    <x v="6"/>
    <x v="1"/>
  </r>
  <r>
    <x v="233"/>
    <n v="10328"/>
    <n v="13"/>
    <x v="103"/>
    <n v="33"/>
    <n v="64"/>
    <n v="2112"/>
    <x v="4"/>
    <m/>
    <s v="Rovelli Gifts"/>
    <s v="Shipped"/>
    <s v="Bergamo"/>
    <x v="1"/>
    <x v="12"/>
    <x v="1"/>
  </r>
  <r>
    <x v="20"/>
    <n v="10341"/>
    <n v="5"/>
    <x v="103"/>
    <n v="34"/>
    <n v="100"/>
    <n v="3644.12"/>
    <x v="4"/>
    <m/>
    <s v="Salzburg Collectables"/>
    <s v="Shipped"/>
    <s v="Salzburg"/>
    <x v="1"/>
    <x v="5"/>
    <x v="1"/>
  </r>
  <r>
    <x v="212"/>
    <n v="10353"/>
    <n v="6"/>
    <x v="103"/>
    <n v="43"/>
    <n v="81.95"/>
    <n v="3523.85"/>
    <x v="4"/>
    <m/>
    <s v="Gift Ideas Corp."/>
    <s v="Shipped"/>
    <s v="Glendale"/>
    <x v="5"/>
    <x v="0"/>
    <x v="0"/>
  </r>
  <r>
    <x v="21"/>
    <n v="10361"/>
    <n v="10"/>
    <x v="103"/>
    <n v="44"/>
    <n v="100"/>
    <n v="5001.92"/>
    <x v="4"/>
    <m/>
    <s v="Souveniers And Things Co."/>
    <s v="Shipped"/>
    <s v="Chatswood"/>
    <x v="8"/>
    <x v="3"/>
    <x v="2"/>
  </r>
  <r>
    <x v="22"/>
    <n v="10375"/>
    <n v="11"/>
    <x v="103"/>
    <n v="44"/>
    <n v="100"/>
    <n v="5208.72"/>
    <x v="4"/>
    <m/>
    <s v="La Rochelle Gifts"/>
    <s v="Shipped"/>
    <s v="Nantes"/>
    <x v="1"/>
    <x v="1"/>
    <x v="1"/>
  </r>
  <r>
    <x v="196"/>
    <n v="10386"/>
    <n v="17"/>
    <x v="103"/>
    <n v="32"/>
    <n v="94.34"/>
    <n v="3018.88"/>
    <x v="4"/>
    <m/>
    <s v="Euro Shopping Channel"/>
    <s v="Resolved"/>
    <s v="Madrid"/>
    <x v="1"/>
    <x v="7"/>
    <x v="1"/>
  </r>
  <r>
    <x v="197"/>
    <n v="10398"/>
    <n v="10"/>
    <x v="103"/>
    <n v="29"/>
    <n v="65.599999999999994"/>
    <n v="1902.4"/>
    <x v="4"/>
    <m/>
    <s v="Reims Collectables"/>
    <s v="Shipped"/>
    <s v="Reims"/>
    <x v="1"/>
    <x v="1"/>
    <x v="1"/>
  </r>
  <r>
    <x v="213"/>
    <n v="10401"/>
    <n v="9"/>
    <x v="103"/>
    <n v="77"/>
    <n v="92"/>
    <n v="7084"/>
    <x v="4"/>
    <m/>
    <s v="Tekni Collectables Inc."/>
    <s v="On Hold"/>
    <s v="Newark"/>
    <x v="4"/>
    <x v="0"/>
    <x v="0"/>
  </r>
  <r>
    <x v="198"/>
    <n v="10416"/>
    <n v="10"/>
    <x v="103"/>
    <n v="39"/>
    <n v="67.2"/>
    <n v="2620.8000000000002"/>
    <x v="4"/>
    <m/>
    <s v="Lordine Souveniers"/>
    <s v="Shipped"/>
    <s v="Reggio Emilia"/>
    <x v="1"/>
    <x v="12"/>
    <x v="1"/>
  </r>
  <r>
    <x v="62"/>
    <n v="10105"/>
    <n v="6"/>
    <x v="104"/>
    <n v="39"/>
    <n v="81.14"/>
    <n v="3164.46"/>
    <x v="5"/>
    <m/>
    <s v="Danish Wholesale Imports"/>
    <s v="Shipped"/>
    <s v="Kobenhavn"/>
    <x v="1"/>
    <x v="13"/>
    <x v="1"/>
  </r>
  <r>
    <x v="251"/>
    <n v="10118"/>
    <n v="1"/>
    <x v="104"/>
    <n v="36"/>
    <n v="100"/>
    <n v="4219.2"/>
    <x v="5"/>
    <m/>
    <s v="Enaco Distributors"/>
    <s v="Shipped"/>
    <s v="Barcelona"/>
    <x v="1"/>
    <x v="7"/>
    <x v="1"/>
  </r>
  <r>
    <x v="64"/>
    <n v="10129"/>
    <n v="6"/>
    <x v="104"/>
    <n v="42"/>
    <n v="91.15"/>
    <n v="3828.3"/>
    <x v="5"/>
    <m/>
    <s v="Stylish Desk Decors, Co."/>
    <s v="Shipped"/>
    <s v="London"/>
    <x v="1"/>
    <x v="6"/>
    <x v="1"/>
  </r>
  <r>
    <x v="119"/>
    <n v="10142"/>
    <n v="3"/>
    <x v="104"/>
    <n v="21"/>
    <n v="100"/>
    <n v="2334.9899999999998"/>
    <x v="5"/>
    <m/>
    <s v="Mini Gifts Distributors Ltd."/>
    <s v="Shipped"/>
    <s v="San Rafael"/>
    <x v="2"/>
    <x v="0"/>
    <x v="0"/>
  </r>
  <r>
    <x v="120"/>
    <n v="10153"/>
    <n v="2"/>
    <x v="104"/>
    <n v="50"/>
    <n v="88.15"/>
    <n v="4407.5"/>
    <x v="5"/>
    <m/>
    <s v="Euro Shopping Channel"/>
    <s v="Shipped"/>
    <s v="Madrid"/>
    <x v="1"/>
    <x v="7"/>
    <x v="1"/>
  </r>
  <r>
    <x v="67"/>
    <n v="10167"/>
    <n v="13"/>
    <x v="104"/>
    <n v="24"/>
    <n v="100"/>
    <n v="2812.8"/>
    <x v="5"/>
    <m/>
    <s v="Scandinavian Gift Ideas"/>
    <s v="Cancelled"/>
    <s v="Boras"/>
    <x v="1"/>
    <x v="8"/>
    <x v="1"/>
  </r>
  <r>
    <x v="219"/>
    <n v="10177"/>
    <n v="4"/>
    <x v="104"/>
    <n v="44"/>
    <n v="92.16"/>
    <n v="4055.04"/>
    <x v="5"/>
    <m/>
    <s v="CAF Imports"/>
    <s v="Shipped"/>
    <s v="Madrid"/>
    <x v="1"/>
    <x v="7"/>
    <x v="1"/>
  </r>
  <r>
    <x v="69"/>
    <n v="10185"/>
    <n v="4"/>
    <x v="104"/>
    <n v="37"/>
    <n v="100"/>
    <n v="3891.66"/>
    <x v="5"/>
    <m/>
    <s v="Mini Creations Ltd."/>
    <s v="Shipped"/>
    <s v="New Bedford"/>
    <x v="6"/>
    <x v="0"/>
    <x v="0"/>
  </r>
  <r>
    <x v="70"/>
    <n v="10197"/>
    <n v="10"/>
    <x v="104"/>
    <n v="27"/>
    <n v="92.16"/>
    <n v="2488.3200000000002"/>
    <x v="5"/>
    <m/>
    <s v="Enaco Distributors"/>
    <s v="Shipped"/>
    <s v="Barcelona"/>
    <x v="1"/>
    <x v="7"/>
    <x v="1"/>
  </r>
  <r>
    <x v="122"/>
    <n v="10208"/>
    <n v="4"/>
    <x v="104"/>
    <n v="37"/>
    <n v="100"/>
    <n v="4447.3999999999996"/>
    <x v="5"/>
    <m/>
    <s v="Saveley &amp; Henriot, Co."/>
    <s v="Shipped"/>
    <s v="Lyon"/>
    <x v="1"/>
    <x v="1"/>
    <x v="1"/>
  </r>
  <r>
    <x v="72"/>
    <n v="10222"/>
    <n v="16"/>
    <x v="104"/>
    <n v="38"/>
    <n v="100"/>
    <n v="4187.22"/>
    <x v="5"/>
    <m/>
    <s v="Collectable Mini Designs Co."/>
    <s v="Shipped"/>
    <s v="San Diego"/>
    <x v="2"/>
    <x v="0"/>
    <x v="0"/>
  </r>
  <r>
    <x v="221"/>
    <n v="10232"/>
    <n v="1"/>
    <x v="104"/>
    <n v="48"/>
    <n v="96.16"/>
    <n v="4615.68"/>
    <x v="5"/>
    <m/>
    <s v="giftsbymail.co.uk"/>
    <s v="Shipped"/>
    <s v="Cowes"/>
    <x v="15"/>
    <x v="6"/>
    <x v="1"/>
  </r>
  <r>
    <x v="73"/>
    <n v="10248"/>
    <n v="7"/>
    <x v="104"/>
    <n v="30"/>
    <n v="100"/>
    <n v="3245.4"/>
    <x v="5"/>
    <m/>
    <s v="Land of Toys Inc."/>
    <s v="Cancelled"/>
    <s v="NYC"/>
    <x v="0"/>
    <x v="0"/>
    <x v="0"/>
  </r>
  <r>
    <x v="74"/>
    <n v="10261"/>
    <n v="5"/>
    <x v="104"/>
    <n v="25"/>
    <n v="88.15"/>
    <n v="2203.75"/>
    <x v="5"/>
    <m/>
    <s v="Quebec Home Shopping Network"/>
    <s v="Shipped"/>
    <s v="Montreal"/>
    <x v="13"/>
    <x v="10"/>
    <x v="0"/>
  </r>
  <r>
    <x v="75"/>
    <n v="10273"/>
    <n v="8"/>
    <x v="104"/>
    <n v="40"/>
    <n v="86.15"/>
    <n v="3446"/>
    <x v="5"/>
    <m/>
    <s v="Petit Auto"/>
    <s v="Shipped"/>
    <s v="Bruxelles"/>
    <x v="1"/>
    <x v="14"/>
    <x v="1"/>
  </r>
  <r>
    <x v="76"/>
    <n v="10283"/>
    <n v="10"/>
    <x v="104"/>
    <n v="22"/>
    <n v="88.15"/>
    <n v="1939.3"/>
    <x v="5"/>
    <m/>
    <s v="Royal Canadian Collectables, Ltd."/>
    <s v="Shipped"/>
    <s v="Tsawassen"/>
    <x v="10"/>
    <x v="10"/>
    <x v="0"/>
  </r>
  <r>
    <x v="77"/>
    <n v="10295"/>
    <n v="5"/>
    <x v="104"/>
    <n v="34"/>
    <n v="100"/>
    <n v="3473.78"/>
    <x v="5"/>
    <m/>
    <s v="Gifts4AllAges.com"/>
    <s v="Shipped"/>
    <s v="Boston"/>
    <x v="6"/>
    <x v="0"/>
    <x v="0"/>
  </r>
  <r>
    <x v="78"/>
    <n v="10306"/>
    <n v="4"/>
    <x v="104"/>
    <n v="32"/>
    <n v="90.15"/>
    <n v="2884.8"/>
    <x v="5"/>
    <m/>
    <s v="AV Stores, Co."/>
    <s v="Shipped"/>
    <s v="Manchester"/>
    <x v="1"/>
    <x v="6"/>
    <x v="1"/>
  </r>
  <r>
    <x v="237"/>
    <n v="10315"/>
    <n v="3"/>
    <x v="104"/>
    <n v="31"/>
    <n v="86.15"/>
    <n v="2670.65"/>
    <x v="5"/>
    <m/>
    <s v="La Rochelle Gifts"/>
    <s v="Shipped"/>
    <s v="Nantes"/>
    <x v="1"/>
    <x v="1"/>
    <x v="1"/>
  </r>
  <r>
    <x v="193"/>
    <n v="10327"/>
    <n v="2"/>
    <x v="104"/>
    <n v="43"/>
    <n v="80"/>
    <n v="3440"/>
    <x v="5"/>
    <m/>
    <s v="Danish Wholesale Imports"/>
    <s v="Resolved"/>
    <s v="Kobenhavn"/>
    <x v="1"/>
    <x v="13"/>
    <x v="1"/>
  </r>
  <r>
    <x v="81"/>
    <n v="10337"/>
    <n v="1"/>
    <x v="104"/>
    <n v="31"/>
    <n v="89.38"/>
    <n v="2770.78"/>
    <x v="5"/>
    <m/>
    <s v="Classic Legends Inc."/>
    <s v="Shipped"/>
    <s v="NYC"/>
    <x v="0"/>
    <x v="0"/>
    <x v="0"/>
  </r>
  <r>
    <x v="82"/>
    <n v="10350"/>
    <n v="13"/>
    <x v="104"/>
    <n v="31"/>
    <n v="77.34"/>
    <n v="2397.54"/>
    <x v="5"/>
    <m/>
    <s v="Euro Shopping Channel"/>
    <s v="Shipped"/>
    <s v="Madrid"/>
    <x v="1"/>
    <x v="7"/>
    <x v="1"/>
  </r>
  <r>
    <x v="84"/>
    <n v="10373"/>
    <n v="2"/>
    <x v="104"/>
    <n v="34"/>
    <n v="96.34"/>
    <n v="3275.56"/>
    <x v="5"/>
    <m/>
    <s v="Oulu Toy Supplies, Inc."/>
    <s v="Shipped"/>
    <s v="Oulu"/>
    <x v="1"/>
    <x v="4"/>
    <x v="1"/>
  </r>
  <r>
    <x v="196"/>
    <n v="10386"/>
    <n v="2"/>
    <x v="104"/>
    <n v="45"/>
    <n v="92.08"/>
    <n v="4143.6000000000004"/>
    <x v="5"/>
    <m/>
    <s v="Euro Shopping Channel"/>
    <s v="Resolved"/>
    <s v="Madrid"/>
    <x v="1"/>
    <x v="7"/>
    <x v="1"/>
  </r>
  <r>
    <x v="250"/>
    <n v="10397"/>
    <n v="3"/>
    <x v="104"/>
    <n v="48"/>
    <n v="100"/>
    <n v="5192.6400000000003"/>
    <x v="5"/>
    <m/>
    <s v="Alpha Cognac"/>
    <s v="Shipped"/>
    <s v="Toulouse"/>
    <x v="1"/>
    <x v="1"/>
    <x v="1"/>
  </r>
  <r>
    <x v="88"/>
    <n v="10414"/>
    <n v="7"/>
    <x v="104"/>
    <n v="28"/>
    <n v="100"/>
    <n v="3029.04"/>
    <x v="5"/>
    <m/>
    <s v="Gifts4AllAges.com"/>
    <s v="On Hold"/>
    <s v="Boston"/>
    <x v="6"/>
    <x v="0"/>
    <x v="0"/>
  </r>
  <r>
    <x v="62"/>
    <n v="10105"/>
    <n v="7"/>
    <x v="105"/>
    <n v="22"/>
    <n v="100"/>
    <n v="2556.1799999999998"/>
    <x v="5"/>
    <m/>
    <s v="Danish Wholesale Imports"/>
    <s v="Shipped"/>
    <s v="Kobenhavn"/>
    <x v="1"/>
    <x v="13"/>
    <x v="1"/>
  </r>
  <r>
    <x v="117"/>
    <n v="10117"/>
    <n v="1"/>
    <x v="105"/>
    <n v="45"/>
    <n v="83.42"/>
    <n v="3753.9"/>
    <x v="5"/>
    <m/>
    <s v="Dragon Souveniers, Ltd."/>
    <s v="Shipped"/>
    <s v="Singapore"/>
    <x v="1"/>
    <x v="9"/>
    <x v="3"/>
  </r>
  <r>
    <x v="64"/>
    <n v="10129"/>
    <n v="7"/>
    <x v="105"/>
    <n v="30"/>
    <n v="85.41"/>
    <n v="2562.3000000000002"/>
    <x v="5"/>
    <m/>
    <s v="Stylish Desk Decors, Co."/>
    <s v="Shipped"/>
    <s v="London"/>
    <x v="1"/>
    <x v="6"/>
    <x v="1"/>
  </r>
  <r>
    <x v="119"/>
    <n v="10142"/>
    <n v="4"/>
    <x v="105"/>
    <n v="38"/>
    <n v="85.41"/>
    <n v="3245.58"/>
    <x v="5"/>
    <m/>
    <s v="Mini Gifts Distributors Ltd."/>
    <s v="Shipped"/>
    <s v="San Rafael"/>
    <x v="2"/>
    <x v="0"/>
    <x v="0"/>
  </r>
  <r>
    <x v="120"/>
    <n v="10153"/>
    <n v="3"/>
    <x v="105"/>
    <n v="20"/>
    <n v="100"/>
    <n v="2204.6"/>
    <x v="5"/>
    <m/>
    <s v="Euro Shopping Channel"/>
    <s v="Shipped"/>
    <s v="Madrid"/>
    <x v="1"/>
    <x v="7"/>
    <x v="1"/>
  </r>
  <r>
    <x v="67"/>
    <n v="10167"/>
    <n v="14"/>
    <x v="105"/>
    <n v="28"/>
    <n v="100"/>
    <n v="3003"/>
    <x v="5"/>
    <m/>
    <s v="Scandinavian Gift Ideas"/>
    <s v="Cancelled"/>
    <s v="Boras"/>
    <x v="1"/>
    <x v="8"/>
    <x v="1"/>
  </r>
  <r>
    <x v="219"/>
    <n v="10177"/>
    <n v="5"/>
    <x v="105"/>
    <n v="24"/>
    <n v="100"/>
    <n v="2526.48"/>
    <x v="5"/>
    <m/>
    <s v="CAF Imports"/>
    <s v="Shipped"/>
    <s v="Madrid"/>
    <x v="1"/>
    <x v="7"/>
    <x v="1"/>
  </r>
  <r>
    <x v="69"/>
    <n v="10185"/>
    <n v="5"/>
    <x v="105"/>
    <n v="22"/>
    <n v="79.45"/>
    <n v="1747.9"/>
    <x v="5"/>
    <m/>
    <s v="Mini Creations Ltd."/>
    <s v="Shipped"/>
    <s v="New Bedford"/>
    <x v="6"/>
    <x v="0"/>
    <x v="0"/>
  </r>
  <r>
    <x v="70"/>
    <n v="10197"/>
    <n v="11"/>
    <x v="105"/>
    <n v="35"/>
    <n v="93.35"/>
    <n v="3267.25"/>
    <x v="5"/>
    <m/>
    <s v="Enaco Distributors"/>
    <s v="Shipped"/>
    <s v="Barcelona"/>
    <x v="1"/>
    <x v="7"/>
    <x v="1"/>
  </r>
  <r>
    <x v="122"/>
    <n v="10208"/>
    <n v="5"/>
    <x v="105"/>
    <n v="33"/>
    <n v="85.41"/>
    <n v="2818.53"/>
    <x v="5"/>
    <m/>
    <s v="Saveley &amp; Henriot, Co."/>
    <s v="Shipped"/>
    <s v="Lyon"/>
    <x v="1"/>
    <x v="1"/>
    <x v="1"/>
  </r>
  <r>
    <x v="72"/>
    <n v="10222"/>
    <n v="17"/>
    <x v="105"/>
    <n v="31"/>
    <n v="95.34"/>
    <n v="2955.54"/>
    <x v="5"/>
    <m/>
    <s v="Collectable Mini Designs Co."/>
    <s v="Shipped"/>
    <s v="San Diego"/>
    <x v="2"/>
    <x v="0"/>
    <x v="0"/>
  </r>
  <r>
    <x v="221"/>
    <n v="10232"/>
    <n v="2"/>
    <x v="105"/>
    <n v="35"/>
    <n v="82.43"/>
    <n v="2885.05"/>
    <x v="5"/>
    <m/>
    <s v="giftsbymail.co.uk"/>
    <s v="Shipped"/>
    <s v="Cowes"/>
    <x v="15"/>
    <x v="6"/>
    <x v="1"/>
  </r>
  <r>
    <x v="73"/>
    <n v="10248"/>
    <n v="8"/>
    <x v="105"/>
    <n v="35"/>
    <n v="90.37"/>
    <n v="3162.95"/>
    <x v="5"/>
    <m/>
    <s v="Land of Toys Inc."/>
    <s v="Cancelled"/>
    <s v="NYC"/>
    <x v="0"/>
    <x v="0"/>
    <x v="0"/>
  </r>
  <r>
    <x v="74"/>
    <n v="10261"/>
    <n v="6"/>
    <x v="105"/>
    <n v="50"/>
    <n v="81.430000000000007"/>
    <n v="4071.5"/>
    <x v="5"/>
    <m/>
    <s v="Quebec Home Shopping Network"/>
    <s v="Shipped"/>
    <s v="Montreal"/>
    <x v="13"/>
    <x v="10"/>
    <x v="0"/>
  </r>
  <r>
    <x v="75"/>
    <n v="10273"/>
    <n v="9"/>
    <x v="105"/>
    <n v="26"/>
    <n v="100"/>
    <n v="2969.46"/>
    <x v="5"/>
    <m/>
    <s v="Petit Auto"/>
    <s v="Shipped"/>
    <s v="Bruxelles"/>
    <x v="1"/>
    <x v="14"/>
    <x v="1"/>
  </r>
  <r>
    <x v="76"/>
    <n v="10283"/>
    <n v="11"/>
    <x v="105"/>
    <n v="38"/>
    <n v="89.38"/>
    <n v="3396.44"/>
    <x v="5"/>
    <m/>
    <s v="Royal Canadian Collectables, Ltd."/>
    <s v="Shipped"/>
    <s v="Tsawassen"/>
    <x v="10"/>
    <x v="10"/>
    <x v="0"/>
  </r>
  <r>
    <x v="77"/>
    <n v="10294"/>
    <n v="1"/>
    <x v="105"/>
    <n v="45"/>
    <n v="100"/>
    <n v="4692.6000000000004"/>
    <x v="5"/>
    <m/>
    <s v="Online Mini Collectables"/>
    <s v="Shipped"/>
    <s v="Brickhaven"/>
    <x v="6"/>
    <x v="0"/>
    <x v="0"/>
  </r>
  <r>
    <x v="78"/>
    <n v="10306"/>
    <n v="5"/>
    <x v="105"/>
    <n v="30"/>
    <n v="100"/>
    <n v="3515.7"/>
    <x v="5"/>
    <m/>
    <s v="AV Stores, Co."/>
    <s v="Shipped"/>
    <s v="Manchester"/>
    <x v="1"/>
    <x v="6"/>
    <x v="1"/>
  </r>
  <r>
    <x v="237"/>
    <n v="10315"/>
    <n v="4"/>
    <x v="105"/>
    <n v="37"/>
    <n v="91.37"/>
    <n v="3380.69"/>
    <x v="5"/>
    <m/>
    <s v="La Rochelle Gifts"/>
    <s v="Shipped"/>
    <s v="Nantes"/>
    <x v="1"/>
    <x v="1"/>
    <x v="1"/>
  </r>
  <r>
    <x v="193"/>
    <n v="10327"/>
    <n v="3"/>
    <x v="105"/>
    <n v="37"/>
    <n v="86.61"/>
    <n v="3204.57"/>
    <x v="5"/>
    <m/>
    <s v="Danish Wholesale Imports"/>
    <s v="Resolved"/>
    <s v="Kobenhavn"/>
    <x v="1"/>
    <x v="13"/>
    <x v="1"/>
  </r>
  <r>
    <x v="81"/>
    <n v="10337"/>
    <n v="7"/>
    <x v="105"/>
    <n v="36"/>
    <n v="71.89"/>
    <n v="2588.04"/>
    <x v="5"/>
    <m/>
    <s v="Classic Legends Inc."/>
    <s v="Shipped"/>
    <s v="NYC"/>
    <x v="0"/>
    <x v="0"/>
    <x v="0"/>
  </r>
  <r>
    <x v="82"/>
    <n v="10350"/>
    <n v="16"/>
    <x v="105"/>
    <n v="25"/>
    <n v="100"/>
    <n v="2854.75"/>
    <x v="5"/>
    <m/>
    <s v="Euro Shopping Channel"/>
    <s v="Shipped"/>
    <s v="Madrid"/>
    <x v="1"/>
    <x v="7"/>
    <x v="1"/>
  </r>
  <r>
    <x v="84"/>
    <n v="10373"/>
    <n v="8"/>
    <x v="105"/>
    <n v="37"/>
    <n v="100"/>
    <n v="4025.6"/>
    <x v="5"/>
    <m/>
    <s v="Oulu Toy Supplies, Inc."/>
    <s v="Shipped"/>
    <s v="Oulu"/>
    <x v="1"/>
    <x v="4"/>
    <x v="1"/>
  </r>
  <r>
    <x v="196"/>
    <n v="10386"/>
    <n v="3"/>
    <x v="105"/>
    <n v="30"/>
    <n v="95.48"/>
    <n v="2864.4"/>
    <x v="5"/>
    <m/>
    <s v="Euro Shopping Channel"/>
    <s v="Resolved"/>
    <s v="Madrid"/>
    <x v="1"/>
    <x v="7"/>
    <x v="1"/>
  </r>
  <r>
    <x v="250"/>
    <n v="10397"/>
    <n v="2"/>
    <x v="105"/>
    <n v="36"/>
    <n v="100"/>
    <n v="3789.72"/>
    <x v="5"/>
    <m/>
    <s v="Alpha Cognac"/>
    <s v="Shipped"/>
    <s v="Toulouse"/>
    <x v="1"/>
    <x v="1"/>
    <x v="1"/>
  </r>
  <r>
    <x v="88"/>
    <n v="10414"/>
    <n v="8"/>
    <x v="105"/>
    <n v="27"/>
    <n v="90.37"/>
    <n v="2439.9899999999998"/>
    <x v="5"/>
    <m/>
    <s v="Gifts4AllAges.com"/>
    <s v="On Hold"/>
    <s v="Boston"/>
    <x v="6"/>
    <x v="0"/>
    <x v="0"/>
  </r>
  <r>
    <x v="186"/>
    <n v="10106"/>
    <n v="10"/>
    <x v="106"/>
    <n v="48"/>
    <n v="61.44"/>
    <n v="2949.12"/>
    <x v="4"/>
    <m/>
    <s v="Rovelli Gifts"/>
    <s v="Shipped"/>
    <s v="Bergamo"/>
    <x v="1"/>
    <x v="12"/>
    <x v="1"/>
  </r>
  <r>
    <x v="63"/>
    <n v="10119"/>
    <n v="1"/>
    <x v="106"/>
    <n v="26"/>
    <n v="59.22"/>
    <n v="1539.72"/>
    <x v="4"/>
    <m/>
    <s v="Salzburg Collectables"/>
    <s v="Shipped"/>
    <s v="Salzburg"/>
    <x v="1"/>
    <x v="5"/>
    <x v="1"/>
  </r>
  <r>
    <x v="187"/>
    <n v="10131"/>
    <n v="2"/>
    <x v="106"/>
    <n v="26"/>
    <n v="85.13"/>
    <n v="2213.38"/>
    <x v="4"/>
    <m/>
    <s v="Gift Ideas Corp."/>
    <s v="Shipped"/>
    <s v="Glendale"/>
    <x v="5"/>
    <x v="0"/>
    <x v="0"/>
  </r>
  <r>
    <x v="65"/>
    <n v="10143"/>
    <n v="5"/>
    <x v="106"/>
    <n v="34"/>
    <n v="85.87"/>
    <n v="2919.58"/>
    <x v="4"/>
    <m/>
    <s v="Mini Creations Ltd."/>
    <s v="Shipped"/>
    <s v="New Bedford"/>
    <x v="6"/>
    <x v="0"/>
    <x v="0"/>
  </r>
  <r>
    <x v="66"/>
    <n v="10155"/>
    <n v="3"/>
    <x v="106"/>
    <n v="44"/>
    <n v="85.87"/>
    <n v="3778.28"/>
    <x v="4"/>
    <m/>
    <s v="Toys of Finland, Co."/>
    <s v="Shipped"/>
    <s v="Helsinki"/>
    <x v="1"/>
    <x v="4"/>
    <x v="1"/>
  </r>
  <r>
    <x v="5"/>
    <n v="10168"/>
    <n v="17"/>
    <x v="106"/>
    <n v="39"/>
    <n v="82.91"/>
    <n v="3233.49"/>
    <x v="4"/>
    <m/>
    <s v="Technics Stores Inc."/>
    <s v="Shipped"/>
    <s v="Burlingame"/>
    <x v="2"/>
    <x v="0"/>
    <x v="0"/>
  </r>
  <r>
    <x v="68"/>
    <n v="10178"/>
    <n v="2"/>
    <x v="106"/>
    <n v="45"/>
    <n v="76.25"/>
    <n v="3431.25"/>
    <x v="4"/>
    <m/>
    <s v="Alpha Cognac"/>
    <s v="Shipped"/>
    <s v="Toulouse"/>
    <x v="1"/>
    <x v="1"/>
    <x v="1"/>
  </r>
  <r>
    <x v="188"/>
    <n v="10198"/>
    <n v="2"/>
    <x v="106"/>
    <n v="40"/>
    <n v="63.67"/>
    <n v="2546.8000000000002"/>
    <x v="4"/>
    <m/>
    <s v="Cruz &amp; Sons Co."/>
    <s v="Shipped"/>
    <s v="Makati City"/>
    <x v="1"/>
    <x v="15"/>
    <x v="3"/>
  </r>
  <r>
    <x v="55"/>
    <n v="10210"/>
    <n v="15"/>
    <x v="106"/>
    <n v="42"/>
    <n v="70.33"/>
    <n v="2953.86"/>
    <x v="4"/>
    <m/>
    <s v="Osaka Souveniers Co."/>
    <s v="Shipped"/>
    <s v="Osaka"/>
    <x v="14"/>
    <x v="11"/>
    <x v="3"/>
  </r>
  <r>
    <x v="72"/>
    <n v="10222"/>
    <n v="2"/>
    <x v="106"/>
    <n v="43"/>
    <n v="74.03"/>
    <n v="3183.29"/>
    <x v="4"/>
    <m/>
    <s v="Collectable Mini Designs Co."/>
    <s v="Shipped"/>
    <s v="San Diego"/>
    <x v="2"/>
    <x v="0"/>
    <x v="0"/>
  </r>
  <r>
    <x v="210"/>
    <n v="10235"/>
    <n v="11"/>
    <x v="106"/>
    <n v="34"/>
    <n v="72.55"/>
    <n v="2466.6999999999998"/>
    <x v="4"/>
    <m/>
    <s v="Royal Canadian Collectables, Ltd."/>
    <s v="Shipped"/>
    <s v="Tsawassen"/>
    <x v="10"/>
    <x v="10"/>
    <x v="0"/>
  </r>
  <r>
    <x v="189"/>
    <n v="10250"/>
    <n v="12"/>
    <x v="106"/>
    <n v="38"/>
    <n v="62.19"/>
    <n v="2363.2199999999998"/>
    <x v="4"/>
    <m/>
    <s v="The Sharp Gifts Warehouse"/>
    <s v="Shipped"/>
    <s v="San Jose"/>
    <x v="2"/>
    <x v="0"/>
    <x v="0"/>
  </r>
  <r>
    <x v="190"/>
    <n v="10262"/>
    <n v="7"/>
    <x v="106"/>
    <n v="35"/>
    <n v="71.069999999999993"/>
    <n v="2487.4499999999998"/>
    <x v="4"/>
    <m/>
    <s v="Euro Shopping Channel"/>
    <s v="Cancelled"/>
    <s v="Madrid"/>
    <x v="1"/>
    <x v="7"/>
    <x v="1"/>
  </r>
  <r>
    <x v="14"/>
    <n v="10275"/>
    <n v="17"/>
    <x v="106"/>
    <n v="31"/>
    <n v="72.55"/>
    <n v="2249.0500000000002"/>
    <x v="4"/>
    <m/>
    <s v="La Rochelle Gifts"/>
    <s v="Shipped"/>
    <s v="Nantes"/>
    <x v="1"/>
    <x v="1"/>
    <x v="1"/>
  </r>
  <r>
    <x v="191"/>
    <n v="10284"/>
    <n v="9"/>
    <x v="106"/>
    <n v="32"/>
    <n v="64.41"/>
    <n v="2061.12"/>
    <x v="4"/>
    <m/>
    <s v="Norway Gifts By Mail, Co."/>
    <s v="Shipped"/>
    <s v="Oslo"/>
    <x v="1"/>
    <x v="2"/>
    <x v="1"/>
  </r>
  <r>
    <x v="192"/>
    <n v="10296"/>
    <n v="5"/>
    <x v="106"/>
    <n v="47"/>
    <n v="86.62"/>
    <n v="4071.14"/>
    <x v="4"/>
    <m/>
    <s v="Bavarian Collectables Imports, Co."/>
    <s v="Shipped"/>
    <s v="Munich"/>
    <x v="1"/>
    <x v="16"/>
    <x v="1"/>
  </r>
  <r>
    <x v="17"/>
    <n v="10308"/>
    <n v="15"/>
    <x v="106"/>
    <n v="39"/>
    <n v="68.11"/>
    <n v="2656.29"/>
    <x v="4"/>
    <m/>
    <s v="Mini Classics"/>
    <s v="Shipped"/>
    <s v="White Plains"/>
    <x v="0"/>
    <x v="0"/>
    <x v="0"/>
  </r>
  <r>
    <x v="79"/>
    <n v="10316"/>
    <n v="7"/>
    <x v="106"/>
    <n v="44"/>
    <n v="62.19"/>
    <n v="2736.36"/>
    <x v="4"/>
    <m/>
    <s v="giftsbymail.co.uk"/>
    <s v="Shipped"/>
    <s v="Cowes"/>
    <x v="15"/>
    <x v="6"/>
    <x v="1"/>
  </r>
  <r>
    <x v="233"/>
    <n v="10328"/>
    <n v="12"/>
    <x v="106"/>
    <n v="39"/>
    <n v="85.87"/>
    <n v="3348.93"/>
    <x v="4"/>
    <m/>
    <s v="Rovelli Gifts"/>
    <s v="Shipped"/>
    <s v="Bergamo"/>
    <x v="1"/>
    <x v="12"/>
    <x v="1"/>
  </r>
  <r>
    <x v="58"/>
    <n v="10339"/>
    <n v="8"/>
    <x v="106"/>
    <n v="50"/>
    <n v="57.86"/>
    <n v="2893"/>
    <x v="4"/>
    <m/>
    <s v="Tokyo Collectables, Ltd"/>
    <s v="Shipped"/>
    <s v="Minato-ku"/>
    <x v="11"/>
    <x v="11"/>
    <x v="3"/>
  </r>
  <r>
    <x v="195"/>
    <n v="10352"/>
    <n v="1"/>
    <x v="106"/>
    <n v="22"/>
    <n v="75.510000000000005"/>
    <n v="1661.22"/>
    <x v="4"/>
    <m/>
    <s v="Auto-Moto Classics Inc."/>
    <s v="Shipped"/>
    <s v="Brickhaven"/>
    <x v="6"/>
    <x v="0"/>
    <x v="0"/>
  </r>
  <r>
    <x v="21"/>
    <n v="10361"/>
    <n v="11"/>
    <x v="106"/>
    <n v="35"/>
    <n v="100"/>
    <n v="4277.3500000000004"/>
    <x v="4"/>
    <m/>
    <s v="Souveniers And Things Co."/>
    <s v="Shipped"/>
    <s v="Chatswood"/>
    <x v="8"/>
    <x v="3"/>
    <x v="2"/>
  </r>
  <r>
    <x v="84"/>
    <n v="10373"/>
    <n v="17"/>
    <x v="106"/>
    <n v="45"/>
    <n v="55.62"/>
    <n v="2502.9"/>
    <x v="4"/>
    <m/>
    <s v="Oulu Toy Supplies, Inc."/>
    <s v="Shipped"/>
    <s v="Oulu"/>
    <x v="1"/>
    <x v="4"/>
    <x v="1"/>
  </r>
  <r>
    <x v="196"/>
    <n v="10386"/>
    <n v="15"/>
    <x v="106"/>
    <n v="44"/>
    <n v="86.4"/>
    <n v="3801.6"/>
    <x v="4"/>
    <m/>
    <s v="Euro Shopping Channel"/>
    <s v="Resolved"/>
    <s v="Madrid"/>
    <x v="1"/>
    <x v="7"/>
    <x v="1"/>
  </r>
  <r>
    <x v="197"/>
    <n v="10398"/>
    <n v="12"/>
    <x v="106"/>
    <n v="36"/>
    <n v="87.36"/>
    <n v="3144.96"/>
    <x v="4"/>
    <m/>
    <s v="Reims Collectables"/>
    <s v="Shipped"/>
    <s v="Reims"/>
    <x v="1"/>
    <x v="1"/>
    <x v="1"/>
  </r>
  <r>
    <x v="213"/>
    <n v="10401"/>
    <n v="11"/>
    <x v="106"/>
    <n v="28"/>
    <n v="72.55"/>
    <n v="2031.4"/>
    <x v="4"/>
    <m/>
    <s v="Tekni Collectables Inc."/>
    <s v="On Hold"/>
    <s v="Newark"/>
    <x v="4"/>
    <x v="0"/>
    <x v="0"/>
  </r>
  <r>
    <x v="198"/>
    <n v="10416"/>
    <n v="12"/>
    <x v="106"/>
    <n v="43"/>
    <n v="62.19"/>
    <n v="2674.17"/>
    <x v="4"/>
    <m/>
    <s v="Lordine Souveniers"/>
    <s v="Shipped"/>
    <s v="Reggio Emilia"/>
    <x v="1"/>
    <x v="12"/>
    <x v="1"/>
  </r>
  <r>
    <x v="186"/>
    <n v="10106"/>
    <n v="15"/>
    <x v="107"/>
    <n v="48"/>
    <n v="52.64"/>
    <n v="2526.7199999999998"/>
    <x v="4"/>
    <m/>
    <s v="Rovelli Gifts"/>
    <s v="Shipped"/>
    <s v="Bergamo"/>
    <x v="1"/>
    <x v="12"/>
    <x v="1"/>
  </r>
  <r>
    <x v="63"/>
    <n v="10119"/>
    <n v="6"/>
    <x v="107"/>
    <n v="28"/>
    <n v="48.17"/>
    <n v="1348.76"/>
    <x v="4"/>
    <m/>
    <s v="Salzburg Collectables"/>
    <s v="Shipped"/>
    <s v="Salzburg"/>
    <x v="1"/>
    <x v="5"/>
    <x v="1"/>
  </r>
  <r>
    <x v="187"/>
    <n v="10131"/>
    <n v="7"/>
    <x v="107"/>
    <n v="21"/>
    <n v="41.71"/>
    <n v="875.91"/>
    <x v="4"/>
    <m/>
    <s v="Gift Ideas Corp."/>
    <s v="Shipped"/>
    <s v="Glendale"/>
    <x v="5"/>
    <x v="0"/>
    <x v="0"/>
  </r>
  <r>
    <x v="65"/>
    <n v="10143"/>
    <n v="10"/>
    <x v="107"/>
    <n v="37"/>
    <n v="50.65"/>
    <n v="1874.05"/>
    <x v="4"/>
    <m/>
    <s v="Mini Creations Ltd."/>
    <s v="Shipped"/>
    <s v="New Bedford"/>
    <x v="6"/>
    <x v="0"/>
    <x v="0"/>
  </r>
  <r>
    <x v="66"/>
    <n v="10155"/>
    <n v="8"/>
    <x v="107"/>
    <n v="34"/>
    <n v="49.16"/>
    <n v="1671.44"/>
    <x v="4"/>
    <m/>
    <s v="Toys of Finland, Co."/>
    <s v="Shipped"/>
    <s v="Helsinki"/>
    <x v="1"/>
    <x v="4"/>
    <x v="1"/>
  </r>
  <r>
    <x v="67"/>
    <n v="10167"/>
    <n v="4"/>
    <x v="107"/>
    <n v="40"/>
    <n v="41.71"/>
    <n v="1668.4"/>
    <x v="4"/>
    <m/>
    <s v="Scandinavian Gift Ideas"/>
    <s v="Cancelled"/>
    <s v="Boras"/>
    <x v="1"/>
    <x v="8"/>
    <x v="1"/>
  </r>
  <r>
    <x v="68"/>
    <n v="10178"/>
    <n v="7"/>
    <x v="107"/>
    <n v="45"/>
    <n v="51.15"/>
    <n v="2301.75"/>
    <x v="4"/>
    <m/>
    <s v="Alpha Cognac"/>
    <s v="Shipped"/>
    <s v="Toulouse"/>
    <x v="1"/>
    <x v="1"/>
    <x v="1"/>
  </r>
  <r>
    <x v="69"/>
    <n v="10186"/>
    <n v="4"/>
    <x v="107"/>
    <n v="28"/>
    <n v="52.14"/>
    <n v="1459.92"/>
    <x v="4"/>
    <m/>
    <s v="Double Decker Gift Stores, Ltd"/>
    <s v="Shipped"/>
    <s v="London"/>
    <x v="1"/>
    <x v="6"/>
    <x v="1"/>
  </r>
  <r>
    <x v="70"/>
    <n v="10197"/>
    <n v="1"/>
    <x v="107"/>
    <n v="29"/>
    <n v="41.71"/>
    <n v="1209.5899999999999"/>
    <x v="4"/>
    <m/>
    <s v="Enaco Distributors"/>
    <s v="Shipped"/>
    <s v="Barcelona"/>
    <x v="1"/>
    <x v="7"/>
    <x v="1"/>
  </r>
  <r>
    <x v="71"/>
    <n v="10209"/>
    <n v="3"/>
    <x v="107"/>
    <n v="48"/>
    <n v="44.69"/>
    <n v="2145.12"/>
    <x v="4"/>
    <m/>
    <s v="Men R US Retailers, Ltd."/>
    <s v="Shipped"/>
    <s v="Los Angeles"/>
    <x v="2"/>
    <x v="0"/>
    <x v="0"/>
  </r>
  <r>
    <x v="72"/>
    <n v="10222"/>
    <n v="7"/>
    <x v="107"/>
    <n v="31"/>
    <n v="45.69"/>
    <n v="1416.39"/>
    <x v="4"/>
    <m/>
    <s v="Collectable Mini Designs Co."/>
    <s v="Shipped"/>
    <s v="San Diego"/>
    <x v="2"/>
    <x v="0"/>
    <x v="0"/>
  </r>
  <r>
    <x v="232"/>
    <n v="10249"/>
    <n v="3"/>
    <x v="107"/>
    <n v="32"/>
    <n v="57.61"/>
    <n v="1843.52"/>
    <x v="4"/>
    <m/>
    <s v="Cambridge Collectables Co."/>
    <s v="Shipped"/>
    <s v="Cambridge"/>
    <x v="6"/>
    <x v="0"/>
    <x v="0"/>
  </r>
  <r>
    <x v="190"/>
    <n v="10262"/>
    <n v="12"/>
    <x v="107"/>
    <n v="21"/>
    <n v="57.11"/>
    <n v="1199.31"/>
    <x v="4"/>
    <m/>
    <s v="Euro Shopping Channel"/>
    <s v="Cancelled"/>
    <s v="Madrid"/>
    <x v="1"/>
    <x v="7"/>
    <x v="1"/>
  </r>
  <r>
    <x v="75"/>
    <n v="10274"/>
    <n v="4"/>
    <x v="107"/>
    <n v="32"/>
    <n v="58.6"/>
    <n v="1875.2"/>
    <x v="4"/>
    <m/>
    <s v="Collectables For Less Inc."/>
    <s v="Shipped"/>
    <s v="Brickhaven"/>
    <x v="6"/>
    <x v="0"/>
    <x v="0"/>
  </r>
  <r>
    <x v="76"/>
    <n v="10283"/>
    <n v="1"/>
    <x v="107"/>
    <n v="43"/>
    <n v="57.61"/>
    <n v="2477.23"/>
    <x v="4"/>
    <m/>
    <s v="Royal Canadian Collectables, Ltd."/>
    <s v="Shipped"/>
    <s v="Tsawassen"/>
    <x v="10"/>
    <x v="10"/>
    <x v="0"/>
  </r>
  <r>
    <x v="192"/>
    <n v="10296"/>
    <n v="10"/>
    <x v="107"/>
    <n v="21"/>
    <n v="45.19"/>
    <n v="948.99"/>
    <x v="4"/>
    <m/>
    <s v="Bavarian Collectables Imports, Co."/>
    <s v="Shipped"/>
    <s v="Munich"/>
    <x v="1"/>
    <x v="16"/>
    <x v="1"/>
  </r>
  <r>
    <x v="78"/>
    <n v="10307"/>
    <n v="4"/>
    <x v="107"/>
    <n v="34"/>
    <n v="53.63"/>
    <n v="1823.42"/>
    <x v="4"/>
    <m/>
    <s v="Classic Gift Ideas, Inc"/>
    <s v="Shipped"/>
    <s v="Philadelphia"/>
    <x v="7"/>
    <x v="0"/>
    <x v="0"/>
  </r>
  <r>
    <x v="79"/>
    <n v="10316"/>
    <n v="12"/>
    <x v="107"/>
    <n v="34"/>
    <n v="43.7"/>
    <n v="1485.8"/>
    <x v="4"/>
    <m/>
    <s v="giftsbymail.co.uk"/>
    <s v="Shipped"/>
    <s v="Cowes"/>
    <x v="15"/>
    <x v="6"/>
    <x v="1"/>
  </r>
  <r>
    <x v="19"/>
    <n v="10329"/>
    <n v="8"/>
    <x v="107"/>
    <n v="44"/>
    <n v="86.13"/>
    <n v="3789.72"/>
    <x v="4"/>
    <m/>
    <s v="Land of Toys Inc."/>
    <s v="Shipped"/>
    <s v="NYC"/>
    <x v="0"/>
    <x v="0"/>
    <x v="0"/>
  </r>
  <r>
    <x v="58"/>
    <n v="10339"/>
    <n v="6"/>
    <x v="107"/>
    <n v="27"/>
    <n v="76.31"/>
    <n v="2060.37"/>
    <x v="4"/>
    <m/>
    <s v="Tokyo Collectables, Ltd"/>
    <s v="Shipped"/>
    <s v="Minato-ku"/>
    <x v="11"/>
    <x v="11"/>
    <x v="3"/>
  </r>
  <r>
    <x v="195"/>
    <n v="10352"/>
    <n v="4"/>
    <x v="107"/>
    <n v="49"/>
    <n v="52.64"/>
    <n v="2579.36"/>
    <x v="4"/>
    <m/>
    <s v="Auto-Moto Classics Inc."/>
    <s v="Shipped"/>
    <s v="Brickhaven"/>
    <x v="6"/>
    <x v="0"/>
    <x v="0"/>
  </r>
  <r>
    <x v="21"/>
    <n v="10361"/>
    <n v="12"/>
    <x v="107"/>
    <n v="23"/>
    <n v="95.2"/>
    <n v="2189.6"/>
    <x v="4"/>
    <m/>
    <s v="Souveniers And Things Co."/>
    <s v="Shipped"/>
    <s v="Chatswood"/>
    <x v="8"/>
    <x v="3"/>
    <x v="2"/>
  </r>
  <r>
    <x v="84"/>
    <n v="10373"/>
    <n v="9"/>
    <x v="107"/>
    <n v="25"/>
    <n v="64.97"/>
    <n v="1624.25"/>
    <x v="4"/>
    <m/>
    <s v="Oulu Toy Supplies, Inc."/>
    <s v="Shipped"/>
    <s v="Oulu"/>
    <x v="1"/>
    <x v="4"/>
    <x v="1"/>
  </r>
  <r>
    <x v="196"/>
    <n v="10386"/>
    <n v="16"/>
    <x v="107"/>
    <n v="50"/>
    <n v="87.15"/>
    <n v="4357.5"/>
    <x v="4"/>
    <m/>
    <s v="Euro Shopping Channel"/>
    <s v="Resolved"/>
    <s v="Madrid"/>
    <x v="1"/>
    <x v="7"/>
    <x v="1"/>
  </r>
  <r>
    <x v="197"/>
    <n v="10398"/>
    <n v="1"/>
    <x v="107"/>
    <n v="34"/>
    <n v="40.22"/>
    <n v="1367.48"/>
    <x v="4"/>
    <m/>
    <s v="Reims Collectables"/>
    <s v="Shipped"/>
    <s v="Reims"/>
    <x v="1"/>
    <x v="1"/>
    <x v="1"/>
  </r>
  <r>
    <x v="87"/>
    <n v="10400"/>
    <n v="4"/>
    <x v="107"/>
    <n v="20"/>
    <n v="56.12"/>
    <n v="1122.4000000000001"/>
    <x v="4"/>
    <m/>
    <s v="The Sharp Gifts Warehouse"/>
    <s v="Shipped"/>
    <s v="San Jose"/>
    <x v="2"/>
    <x v="0"/>
    <x v="0"/>
  </r>
  <r>
    <x v="234"/>
    <n v="10415"/>
    <n v="3"/>
    <x v="107"/>
    <n v="42"/>
    <n v="57.61"/>
    <n v="2419.62"/>
    <x v="4"/>
    <m/>
    <s v="Australian Collectables, Ltd"/>
    <s v="Disputed"/>
    <s v="Glen Waverly"/>
    <x v="3"/>
    <x v="3"/>
    <x v="2"/>
  </r>
  <r>
    <x v="62"/>
    <n v="10105"/>
    <n v="8"/>
    <x v="108"/>
    <n v="25"/>
    <n v="56.78"/>
    <n v="1419.5"/>
    <x v="5"/>
    <m/>
    <s v="Danish Wholesale Imports"/>
    <s v="Shipped"/>
    <s v="Kobenhavn"/>
    <x v="1"/>
    <x v="13"/>
    <x v="1"/>
  </r>
  <r>
    <x v="117"/>
    <n v="10117"/>
    <n v="2"/>
    <x v="108"/>
    <n v="50"/>
    <n v="43.68"/>
    <n v="2184"/>
    <x v="5"/>
    <m/>
    <s v="Dragon Souveniers, Ltd."/>
    <s v="Shipped"/>
    <s v="Singapore"/>
    <x v="1"/>
    <x v="9"/>
    <x v="3"/>
  </r>
  <r>
    <x v="64"/>
    <n v="10129"/>
    <n v="8"/>
    <x v="108"/>
    <n v="32"/>
    <n v="64.97"/>
    <n v="2079.04"/>
    <x v="5"/>
    <m/>
    <s v="Stylish Desk Decors, Co."/>
    <s v="Shipped"/>
    <s v="London"/>
    <x v="1"/>
    <x v="6"/>
    <x v="1"/>
  </r>
  <r>
    <x v="119"/>
    <n v="10142"/>
    <n v="5"/>
    <x v="108"/>
    <n v="39"/>
    <n v="44.23"/>
    <n v="1724.97"/>
    <x v="5"/>
    <m/>
    <s v="Mini Gifts Distributors Ltd."/>
    <s v="Shipped"/>
    <s v="San Rafael"/>
    <x v="2"/>
    <x v="0"/>
    <x v="0"/>
  </r>
  <r>
    <x v="120"/>
    <n v="10153"/>
    <n v="4"/>
    <x v="108"/>
    <n v="50"/>
    <n v="60.06"/>
    <n v="3003"/>
    <x v="5"/>
    <m/>
    <s v="Euro Shopping Channel"/>
    <s v="Shipped"/>
    <s v="Madrid"/>
    <x v="1"/>
    <x v="7"/>
    <x v="1"/>
  </r>
  <r>
    <x v="67"/>
    <n v="10167"/>
    <n v="15"/>
    <x v="108"/>
    <n v="38"/>
    <n v="48.59"/>
    <n v="1846.42"/>
    <x v="5"/>
    <m/>
    <s v="Scandinavian Gift Ideas"/>
    <s v="Cancelled"/>
    <s v="Boras"/>
    <x v="1"/>
    <x v="8"/>
    <x v="1"/>
  </r>
  <r>
    <x v="219"/>
    <n v="10177"/>
    <n v="6"/>
    <x v="108"/>
    <n v="40"/>
    <n v="50.23"/>
    <n v="2009.2"/>
    <x v="5"/>
    <m/>
    <s v="CAF Imports"/>
    <s v="Shipped"/>
    <s v="Madrid"/>
    <x v="1"/>
    <x v="7"/>
    <x v="1"/>
  </r>
  <r>
    <x v="69"/>
    <n v="10185"/>
    <n v="6"/>
    <x v="108"/>
    <n v="28"/>
    <n v="64.430000000000007"/>
    <n v="1804.04"/>
    <x v="5"/>
    <m/>
    <s v="Mini Creations Ltd."/>
    <s v="Shipped"/>
    <s v="New Bedford"/>
    <x v="6"/>
    <x v="0"/>
    <x v="0"/>
  </r>
  <r>
    <x v="70"/>
    <n v="10197"/>
    <n v="12"/>
    <x v="108"/>
    <n v="42"/>
    <n v="50.23"/>
    <n v="2109.66"/>
    <x v="5"/>
    <m/>
    <s v="Enaco Distributors"/>
    <s v="Shipped"/>
    <s v="Barcelona"/>
    <x v="1"/>
    <x v="7"/>
    <x v="1"/>
  </r>
  <r>
    <x v="122"/>
    <n v="10208"/>
    <n v="6"/>
    <x v="108"/>
    <n v="42"/>
    <n v="63.88"/>
    <n v="2682.96"/>
    <x v="5"/>
    <m/>
    <s v="Saveley &amp; Henriot, Co."/>
    <s v="Shipped"/>
    <s v="Lyon"/>
    <x v="1"/>
    <x v="1"/>
    <x v="1"/>
  </r>
  <r>
    <x v="72"/>
    <n v="10222"/>
    <n v="18"/>
    <x v="108"/>
    <n v="36"/>
    <n v="63.34"/>
    <n v="2280.2399999999998"/>
    <x v="5"/>
    <m/>
    <s v="Collectable Mini Designs Co."/>
    <s v="Shipped"/>
    <s v="San Diego"/>
    <x v="2"/>
    <x v="0"/>
    <x v="0"/>
  </r>
  <r>
    <x v="221"/>
    <n v="10232"/>
    <n v="3"/>
    <x v="108"/>
    <n v="24"/>
    <n v="49.69"/>
    <n v="1192.56"/>
    <x v="5"/>
    <m/>
    <s v="giftsbymail.co.uk"/>
    <s v="Shipped"/>
    <s v="Cowes"/>
    <x v="15"/>
    <x v="6"/>
    <x v="1"/>
  </r>
  <r>
    <x v="73"/>
    <n v="10248"/>
    <n v="9"/>
    <x v="108"/>
    <n v="23"/>
    <n v="65.52"/>
    <n v="1506.96"/>
    <x v="5"/>
    <m/>
    <s v="Land of Toys Inc."/>
    <s v="Cancelled"/>
    <s v="NYC"/>
    <x v="0"/>
    <x v="0"/>
    <x v="0"/>
  </r>
  <r>
    <x v="74"/>
    <n v="10261"/>
    <n v="7"/>
    <x v="108"/>
    <n v="29"/>
    <n v="50.78"/>
    <n v="1472.62"/>
    <x v="5"/>
    <m/>
    <s v="Quebec Home Shopping Network"/>
    <s v="Shipped"/>
    <s v="Montreal"/>
    <x v="13"/>
    <x v="10"/>
    <x v="0"/>
  </r>
  <r>
    <x v="75"/>
    <n v="10273"/>
    <n v="10"/>
    <x v="108"/>
    <n v="37"/>
    <n v="45.86"/>
    <n v="1696.82"/>
    <x v="5"/>
    <m/>
    <s v="Petit Auto"/>
    <s v="Shipped"/>
    <s v="Bruxelles"/>
    <x v="1"/>
    <x v="14"/>
    <x v="1"/>
  </r>
  <r>
    <x v="76"/>
    <n v="10283"/>
    <n v="12"/>
    <x v="108"/>
    <n v="33"/>
    <n v="51.32"/>
    <n v="1693.56"/>
    <x v="5"/>
    <m/>
    <s v="Royal Canadian Collectables, Ltd."/>
    <s v="Shipped"/>
    <s v="Tsawassen"/>
    <x v="10"/>
    <x v="10"/>
    <x v="0"/>
  </r>
  <r>
    <x v="127"/>
    <n v="10293"/>
    <n v="1"/>
    <x v="108"/>
    <n v="32"/>
    <n v="60.06"/>
    <n v="1921.92"/>
    <x v="5"/>
    <m/>
    <s v="Amica Models &amp; Co."/>
    <s v="Shipped"/>
    <s v="Torino"/>
    <x v="1"/>
    <x v="12"/>
    <x v="1"/>
  </r>
  <r>
    <x v="78"/>
    <n v="10306"/>
    <n v="6"/>
    <x v="108"/>
    <n v="35"/>
    <n v="59.51"/>
    <n v="2082.85"/>
    <x v="5"/>
    <m/>
    <s v="AV Stores, Co."/>
    <s v="Shipped"/>
    <s v="Manchester"/>
    <x v="1"/>
    <x v="6"/>
    <x v="1"/>
  </r>
  <r>
    <x v="237"/>
    <n v="10315"/>
    <n v="5"/>
    <x v="108"/>
    <n v="40"/>
    <n v="55.69"/>
    <n v="2227.6"/>
    <x v="5"/>
    <m/>
    <s v="La Rochelle Gifts"/>
    <s v="Shipped"/>
    <s v="Nantes"/>
    <x v="1"/>
    <x v="1"/>
    <x v="1"/>
  </r>
  <r>
    <x v="193"/>
    <n v="10327"/>
    <n v="4"/>
    <x v="108"/>
    <n v="37"/>
    <n v="86.74"/>
    <n v="3209.38"/>
    <x v="5"/>
    <m/>
    <s v="Danish Wholesale Imports"/>
    <s v="Resolved"/>
    <s v="Kobenhavn"/>
    <x v="1"/>
    <x v="13"/>
    <x v="1"/>
  </r>
  <r>
    <x v="81"/>
    <n v="10337"/>
    <n v="5"/>
    <x v="108"/>
    <n v="42"/>
    <n v="97.16"/>
    <n v="4080.72"/>
    <x v="5"/>
    <m/>
    <s v="Classic Legends Inc."/>
    <s v="Shipped"/>
    <s v="NYC"/>
    <x v="0"/>
    <x v="0"/>
    <x v="0"/>
  </r>
  <r>
    <x v="82"/>
    <n v="10350"/>
    <n v="15"/>
    <x v="108"/>
    <n v="20"/>
    <n v="100"/>
    <n v="2244.4"/>
    <x v="5"/>
    <m/>
    <s v="Euro Shopping Channel"/>
    <s v="Shipped"/>
    <s v="Madrid"/>
    <x v="1"/>
    <x v="7"/>
    <x v="1"/>
  </r>
  <r>
    <x v="84"/>
    <n v="10373"/>
    <n v="1"/>
    <x v="108"/>
    <n v="29"/>
    <n v="100"/>
    <n v="3978.51"/>
    <x v="5"/>
    <m/>
    <s v="Oulu Toy Supplies, Inc."/>
    <s v="Shipped"/>
    <s v="Oulu"/>
    <x v="1"/>
    <x v="4"/>
    <x v="1"/>
  </r>
  <r>
    <x v="196"/>
    <n v="10386"/>
    <n v="4"/>
    <x v="108"/>
    <n v="43"/>
    <n v="100"/>
    <n v="5417.57"/>
    <x v="5"/>
    <m/>
    <s v="Euro Shopping Channel"/>
    <s v="Resolved"/>
    <s v="Madrid"/>
    <x v="1"/>
    <x v="7"/>
    <x v="1"/>
  </r>
  <r>
    <x v="250"/>
    <n v="10397"/>
    <n v="1"/>
    <x v="108"/>
    <n v="34"/>
    <n v="62.24"/>
    <n v="2116.16"/>
    <x v="5"/>
    <m/>
    <s v="Alpha Cognac"/>
    <s v="Shipped"/>
    <s v="Toulouse"/>
    <x v="1"/>
    <x v="1"/>
    <x v="1"/>
  </r>
  <r>
    <x v="88"/>
    <n v="10414"/>
    <n v="9"/>
    <x v="108"/>
    <n v="47"/>
    <n v="65.52"/>
    <n v="3079.44"/>
    <x v="5"/>
    <m/>
    <s v="Gifts4AllAges.com"/>
    <s v="On Hold"/>
    <s v="Boston"/>
    <x v="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3B6408-5A5B-4D8D-BCB0-ED3A0D99E500}" name="PivotTable1" cacheId="18" applyNumberFormats="0" applyBorderFormats="0" applyFontFormats="0" applyPatternFormats="0" applyAlignmentFormats="0" applyWidthHeightFormats="1" dataCaption="Values" updatedVersion="8" minRefreshableVersion="3" itemPrintTitles="1" createdVersion="8" indent="0" compact="0" compactData="0" multipleFieldFilters="0" chartFormat="16">
  <location ref="B3:AL10" firstHeaderRow="1" firstDataRow="3" firstDataCol="1"/>
  <pivotFields count="18">
    <pivotField compact="0" numFmtId="15" outline="0" subtotalTop="0"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compact="0" outline="0" subtotalTop="0" showAll="0"/>
    <pivotField compact="0" outline="0" subtotalTop="0" showAll="0"/>
    <pivotField compact="0" outline="0" subtotalTop="0" showAll="0"/>
    <pivotField compact="0" outline="0" subtotalTop="0" showAll="0"/>
    <pivotField compact="0" numFmtId="8" outline="0" subtotalTop="0" showAll="0"/>
    <pivotField dataField="1" compact="0" numFmtId="8" outline="0" subtotalTop="0" showAll="0"/>
    <pivotField compact="0" outline="0" subtotalTop="0" showAll="0">
      <items count="8">
        <item h="1" x="1"/>
        <item h="1" x="0"/>
        <item x="4"/>
        <item h="1" x="5"/>
        <item h="1" x="6"/>
        <item h="1" x="2"/>
        <item h="1" x="3"/>
        <item t="default"/>
      </items>
    </pivotField>
    <pivotField compact="0" outline="0" subtotalTop="0" showAll="0"/>
    <pivotField compact="0" outline="0" subtotalTop="0" showAll="0" sortType="descending">
      <autoSortScope>
        <pivotArea dataOnly="0" outline="0" fieldPosition="0">
          <references count="1">
            <reference field="4294967294" count="1" selected="0">
              <x v="1"/>
            </reference>
          </references>
        </pivotArea>
      </autoSortScope>
    </pivotField>
    <pivotField compact="0" outline="0" subtotalTop="0" showAll="0"/>
    <pivotField compact="0" outline="0" subtotalTop="0" showAll="0"/>
    <pivotField compact="0" outline="0" subtotalTop="0" showAll="0"/>
    <pivotField axis="axisCol" compact="0" outline="0" subtotalTop="0" showAll="0">
      <items count="20">
        <item x="3"/>
        <item x="5"/>
        <item x="14"/>
        <item x="10"/>
        <item x="13"/>
        <item x="4"/>
        <item x="1"/>
        <item x="16"/>
        <item x="18"/>
        <item x="12"/>
        <item x="11"/>
        <item x="2"/>
        <item x="15"/>
        <item x="9"/>
        <item x="7"/>
        <item x="8"/>
        <item x="17"/>
        <item x="6"/>
        <item x="0"/>
        <item t="default"/>
      </items>
    </pivotField>
    <pivotField axis="axisRow" compact="0" outline="0" subtotalTop="0" showAll="0">
      <items count="5">
        <item sd="0" x="2"/>
        <item sd="0" x="1"/>
        <item sd="0" x="3"/>
        <item sd="0"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6">
        <item x="0"/>
        <item x="1"/>
        <item x="2"/>
        <item x="3"/>
        <item x="4"/>
        <item t="default"/>
      </items>
    </pivotField>
  </pivotFields>
  <rowFields count="1">
    <field x="14"/>
  </rowFields>
  <rowItems count="5">
    <i>
      <x/>
    </i>
    <i>
      <x v="1"/>
    </i>
    <i>
      <x v="2"/>
    </i>
    <i>
      <x v="3"/>
    </i>
    <i t="grand">
      <x/>
    </i>
  </rowItems>
  <colFields count="2">
    <field x="-2"/>
    <field x="13"/>
  </colFields>
  <colItems count="36">
    <i>
      <x/>
      <x/>
    </i>
    <i r="1">
      <x v="1"/>
    </i>
    <i r="1">
      <x v="2"/>
    </i>
    <i r="1">
      <x v="3"/>
    </i>
    <i r="1">
      <x v="4"/>
    </i>
    <i r="1">
      <x v="5"/>
    </i>
    <i r="1">
      <x v="6"/>
    </i>
    <i r="1">
      <x v="7"/>
    </i>
    <i r="1">
      <x v="8"/>
    </i>
    <i r="1">
      <x v="9"/>
    </i>
    <i r="1">
      <x v="10"/>
    </i>
    <i r="1">
      <x v="11"/>
    </i>
    <i r="1">
      <x v="12"/>
    </i>
    <i r="1">
      <x v="14"/>
    </i>
    <i r="1">
      <x v="15"/>
    </i>
    <i r="1">
      <x v="17"/>
    </i>
    <i r="1">
      <x v="18"/>
    </i>
    <i i="1">
      <x v="1"/>
      <x/>
    </i>
    <i r="1" i="1">
      <x v="1"/>
    </i>
    <i r="1" i="1">
      <x v="2"/>
    </i>
    <i r="1" i="1">
      <x v="3"/>
    </i>
    <i r="1" i="1">
      <x v="4"/>
    </i>
    <i r="1" i="1">
      <x v="5"/>
    </i>
    <i r="1" i="1">
      <x v="6"/>
    </i>
    <i r="1" i="1">
      <x v="7"/>
    </i>
    <i r="1" i="1">
      <x v="8"/>
    </i>
    <i r="1" i="1">
      <x v="9"/>
    </i>
    <i r="1" i="1">
      <x v="10"/>
    </i>
    <i r="1" i="1">
      <x v="11"/>
    </i>
    <i r="1" i="1">
      <x v="12"/>
    </i>
    <i r="1" i="1">
      <x v="14"/>
    </i>
    <i r="1" i="1">
      <x v="15"/>
    </i>
    <i r="1" i="1">
      <x v="17"/>
    </i>
    <i r="1" i="1">
      <x v="18"/>
    </i>
    <i t="grand">
      <x/>
    </i>
    <i t="grand" i="1">
      <x/>
    </i>
  </colItems>
  <dataFields count="2">
    <dataField name="Sum of $ Total" fld="6" baseField="0" baseItem="0" numFmtId="172"/>
    <dataField name="Sum of $ Total2" fld="6" baseField="0" baseItem="4294967295" numFmtId="10">
      <extLst>
        <ext xmlns:x14="http://schemas.microsoft.com/office/spreadsheetml/2009/9/main" uri="{E15A36E0-9728-4e99-A89B-3F7291B0FE68}">
          <x14:dataField pivotShowAs="percentOfParentRow"/>
        </ext>
      </extLst>
    </dataField>
  </dataFields>
  <conditionalFormats count="1">
    <conditionalFormat priority="2">
      <pivotAreas count="1">
        <pivotArea type="data" outline="0" collapsedLevelsAreSubtotals="1" fieldPosition="0">
          <references count="2">
            <reference field="4294967294" count="1" selected="0">
              <x v="1"/>
            </reference>
            <reference field="14" count="1" selected="0">
              <x v="0"/>
            </reference>
          </references>
        </pivotArea>
      </pivotAreas>
    </conditionalFormat>
  </conditionalFormats>
  <chartFormats count="6">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2" format="184" series="1">
      <pivotArea type="data" outline="0" fieldPosition="0">
        <references count="2">
          <reference field="4294967294" count="1" selected="0">
            <x v="1"/>
          </reference>
          <reference field="13" count="1" selected="0">
            <x v="14"/>
          </reference>
        </references>
      </pivotArea>
    </chartFormat>
    <chartFormat chart="12" format="185" series="1">
      <pivotArea type="data" outline="0" fieldPosition="0">
        <references count="2">
          <reference field="4294967294" count="1" selected="0">
            <x v="1"/>
          </reference>
          <reference field="13" count="1" selected="0">
            <x v="15"/>
          </reference>
        </references>
      </pivotArea>
    </chartFormat>
    <chartFormat chart="12" format="186" series="1">
      <pivotArea type="data" outline="0" fieldPosition="0">
        <references count="2">
          <reference field="4294967294" count="1" selected="0">
            <x v="1"/>
          </reference>
          <reference field="13" count="1" selected="0">
            <x v="17"/>
          </reference>
        </references>
      </pivotArea>
    </chartFormat>
    <chartFormat chart="12" format="187" series="1">
      <pivotArea type="data" outline="0" fieldPosition="0">
        <references count="2">
          <reference field="4294967294" count="1" selected="0">
            <x v="1"/>
          </reference>
          <reference field="13" count="1" selected="0">
            <x v="18"/>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CB4DAF-92C4-4E61-8C45-F95BDE71E4C4}"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AU9" firstHeaderRow="1" firstDataRow="3" firstDataCol="1" rowPageCount="1" colPageCount="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showAll="0"/>
    <pivotField numFmtId="8" showAll="0"/>
    <pivotField dataField="1" numFmtId="8" showAll="0"/>
    <pivotField axis="axisCol" showAll="0">
      <items count="8">
        <item x="1"/>
        <item x="0"/>
        <item x="4"/>
        <item x="5"/>
        <item x="6"/>
        <item x="2"/>
        <item x="3"/>
        <item t="default"/>
      </items>
    </pivotField>
    <pivotField showAll="0"/>
    <pivotField showAll="0"/>
    <pivotField showAll="0"/>
    <pivotField showAll="0"/>
    <pivotField axis="axisCol" showAll="0">
      <items count="18">
        <item x="10"/>
        <item sd="0" x="2"/>
        <item x="5"/>
        <item x="15"/>
        <item x="6"/>
        <item x="12"/>
        <item x="4"/>
        <item x="8"/>
        <item x="16"/>
        <item x="0"/>
        <item x="14"/>
        <item x="7"/>
        <item x="13"/>
        <item x="9"/>
        <item x="11"/>
        <item x="3"/>
        <item x="1"/>
        <item t="default"/>
      </items>
    </pivotField>
    <pivotField axis="axisPage" multipleItemSelectionAllowed="1" showAll="0">
      <items count="20">
        <item h="1" x="3"/>
        <item h="1" x="5"/>
        <item h="1" x="14"/>
        <item h="1" x="10"/>
        <item h="1" x="13"/>
        <item h="1" x="4"/>
        <item h="1" x="1"/>
        <item h="1" x="16"/>
        <item h="1" x="18"/>
        <item h="1" x="12"/>
        <item h="1" x="11"/>
        <item h="1" x="2"/>
        <item h="1" x="15"/>
        <item h="1" x="9"/>
        <item h="1" x="7"/>
        <item h="1" x="8"/>
        <item h="1" x="17"/>
        <item h="1" x="6"/>
        <item x="0"/>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2">
    <field x="17"/>
    <field x="15"/>
  </rowFields>
  <rowItems count="4">
    <i>
      <x v="1"/>
    </i>
    <i>
      <x v="2"/>
    </i>
    <i>
      <x v="3"/>
    </i>
    <i t="grand">
      <x/>
    </i>
  </rowItems>
  <colFields count="2">
    <field x="12"/>
    <field x="7"/>
  </colFields>
  <colItems count="46">
    <i>
      <x v="1"/>
    </i>
    <i>
      <x v="2"/>
      <x/>
    </i>
    <i r="1">
      <x v="1"/>
    </i>
    <i r="1">
      <x v="2"/>
    </i>
    <i r="1">
      <x v="3"/>
    </i>
    <i r="1">
      <x v="4"/>
    </i>
    <i r="1">
      <x v="5"/>
    </i>
    <i r="1">
      <x v="6"/>
    </i>
    <i t="default">
      <x v="2"/>
    </i>
    <i>
      <x v="4"/>
      <x/>
    </i>
    <i r="1">
      <x v="1"/>
    </i>
    <i r="1">
      <x v="2"/>
    </i>
    <i r="1">
      <x v="3"/>
    </i>
    <i r="1">
      <x v="4"/>
    </i>
    <i r="1">
      <x v="5"/>
    </i>
    <i r="1">
      <x v="6"/>
    </i>
    <i t="default">
      <x v="4"/>
    </i>
    <i>
      <x v="5"/>
      <x/>
    </i>
    <i r="1">
      <x v="5"/>
    </i>
    <i r="1">
      <x v="6"/>
    </i>
    <i t="default">
      <x v="5"/>
    </i>
    <i>
      <x v="6"/>
      <x v="1"/>
    </i>
    <i r="1">
      <x v="2"/>
    </i>
    <i r="1">
      <x v="3"/>
    </i>
    <i r="1">
      <x v="6"/>
    </i>
    <i t="default">
      <x v="6"/>
    </i>
    <i>
      <x v="8"/>
      <x/>
    </i>
    <i r="1">
      <x v="6"/>
    </i>
    <i t="default">
      <x v="8"/>
    </i>
    <i>
      <x v="9"/>
      <x/>
    </i>
    <i r="1">
      <x v="1"/>
    </i>
    <i r="1">
      <x v="2"/>
    </i>
    <i r="1">
      <x v="3"/>
    </i>
    <i r="1">
      <x v="4"/>
    </i>
    <i r="1">
      <x v="5"/>
    </i>
    <i r="1">
      <x v="6"/>
    </i>
    <i t="default">
      <x v="9"/>
    </i>
    <i>
      <x v="11"/>
      <x/>
    </i>
    <i r="1">
      <x v="1"/>
    </i>
    <i r="1">
      <x v="2"/>
    </i>
    <i r="1">
      <x v="3"/>
    </i>
    <i r="1">
      <x v="4"/>
    </i>
    <i r="1">
      <x v="5"/>
    </i>
    <i r="1">
      <x v="6"/>
    </i>
    <i t="default">
      <x v="11"/>
    </i>
    <i t="grand">
      <x/>
    </i>
  </colItems>
  <pageFields count="1">
    <pageField fld="13" hier="-1"/>
  </pageFields>
  <dataFields count="1">
    <dataField name="Sum of $ Total" fld="6" baseField="0" baseItem="0" numFmtId="173"/>
  </dataFields>
  <formats count="22">
    <format dxfId="22">
      <pivotArea type="all" dataOnly="0" outline="0" fieldPosition="0"/>
    </format>
    <format dxfId="23">
      <pivotArea outline="0" collapsedLevelsAreSubtotals="1" fieldPosition="0"/>
    </format>
    <format dxfId="24">
      <pivotArea type="origin" dataOnly="0" labelOnly="1" outline="0" fieldPosition="0"/>
    </format>
    <format dxfId="25">
      <pivotArea field="12" type="button" dataOnly="0" labelOnly="1" outline="0" axis="axisCol" fieldPosition="0"/>
    </format>
    <format dxfId="26">
      <pivotArea field="17" type="button" dataOnly="0" labelOnly="1" outline="0" axis="axisRow" fieldPosition="0"/>
    </format>
    <format dxfId="27">
      <pivotArea field="16" type="button" dataOnly="0" labelOnly="1" outline="0"/>
    </format>
    <format dxfId="28">
      <pivotArea field="15" type="button" dataOnly="0" labelOnly="1" outline="0" axis="axisRow" fieldPosition="1"/>
    </format>
    <format dxfId="29">
      <pivotArea field="0" type="button" dataOnly="0" labelOnly="1" outline="0"/>
    </format>
    <format dxfId="30">
      <pivotArea type="topRight" dataOnly="0" labelOnly="1" outline="0" fieldPosition="0"/>
    </format>
    <format dxfId="31">
      <pivotArea field="3" type="button" dataOnly="0" labelOnly="1" outline="0"/>
    </format>
    <format dxfId="32">
      <pivotArea dataOnly="0" labelOnly="1" grandRow="1" outline="0" fieldPosition="0"/>
    </format>
    <format dxfId="33">
      <pivotArea dataOnly="0" labelOnly="1" fieldPosition="0">
        <references count="1">
          <reference field="12" count="8">
            <x v="1"/>
            <x v="2"/>
            <x v="4"/>
            <x v="5"/>
            <x v="6"/>
            <x v="8"/>
            <x v="9"/>
            <x v="11"/>
          </reference>
        </references>
      </pivotArea>
    </format>
    <format dxfId="34">
      <pivotArea dataOnly="0" labelOnly="1" fieldPosition="0">
        <references count="1">
          <reference field="12" count="8" defaultSubtotal="1">
            <x v="1"/>
            <x v="2"/>
            <x v="4"/>
            <x v="5"/>
            <x v="6"/>
            <x v="8"/>
            <x v="9"/>
            <x v="11"/>
          </reference>
        </references>
      </pivotArea>
    </format>
    <format dxfId="35">
      <pivotArea dataOnly="0" labelOnly="1" grandCol="1" outline="0" fieldPosition="0"/>
    </format>
    <format dxfId="36">
      <pivotArea dataOnly="0" labelOnly="1" fieldPosition="0">
        <references count="2">
          <reference field="12" count="1" selected="0">
            <x v="1"/>
          </reference>
          <reference field="17" count="3">
            <x v="1"/>
            <x v="2"/>
            <x v="3"/>
          </reference>
        </references>
      </pivotArea>
    </format>
    <format dxfId="37">
      <pivotArea dataOnly="0" labelOnly="1" fieldPosition="0">
        <references count="2">
          <reference field="12" count="1" selected="0">
            <x v="2"/>
          </reference>
          <reference field="17" count="3">
            <x v="1"/>
            <x v="2"/>
            <x v="3"/>
          </reference>
        </references>
      </pivotArea>
    </format>
    <format dxfId="38">
      <pivotArea dataOnly="0" labelOnly="1" fieldPosition="0">
        <references count="2">
          <reference field="12" count="1" selected="0">
            <x v="4"/>
          </reference>
          <reference field="17" count="3">
            <x v="1"/>
            <x v="2"/>
            <x v="3"/>
          </reference>
        </references>
      </pivotArea>
    </format>
    <format dxfId="39">
      <pivotArea dataOnly="0" labelOnly="1" fieldPosition="0">
        <references count="2">
          <reference field="12" count="1" selected="0">
            <x v="5"/>
          </reference>
          <reference field="17" count="2">
            <x v="1"/>
            <x v="2"/>
          </reference>
        </references>
      </pivotArea>
    </format>
    <format dxfId="40">
      <pivotArea dataOnly="0" labelOnly="1" fieldPosition="0">
        <references count="2">
          <reference field="12" count="1" selected="0">
            <x v="6"/>
          </reference>
          <reference field="17" count="2">
            <x v="2"/>
            <x v="3"/>
          </reference>
        </references>
      </pivotArea>
    </format>
    <format dxfId="41">
      <pivotArea dataOnly="0" labelOnly="1" fieldPosition="0">
        <references count="2">
          <reference field="12" count="1" selected="0">
            <x v="8"/>
          </reference>
          <reference field="17" count="2">
            <x v="1"/>
            <x v="2"/>
          </reference>
        </references>
      </pivotArea>
    </format>
    <format dxfId="42">
      <pivotArea dataOnly="0" labelOnly="1" fieldPosition="0">
        <references count="2">
          <reference field="12" count="1" selected="0">
            <x v="9"/>
          </reference>
          <reference field="17" count="2">
            <x v="1"/>
            <x v="2"/>
          </reference>
        </references>
      </pivotArea>
    </format>
    <format dxfId="43">
      <pivotArea dataOnly="0" labelOnly="1" fieldPosition="0">
        <references count="2">
          <reference field="12" count="1" selected="0">
            <x v="11"/>
          </reference>
          <reference field="17" count="3">
            <x v="1"/>
            <x v="2"/>
            <x v="3"/>
          </reference>
        </references>
      </pivotArea>
    </format>
  </formats>
  <chartFormats count="55">
    <chartFormat chart="9" format="0" series="1">
      <pivotArea type="data" outline="0" fieldPosition="0">
        <references count="2">
          <reference field="4294967294" count="1" selected="0">
            <x v="0"/>
          </reference>
          <reference field="12" count="1" selected="0">
            <x v="1"/>
          </reference>
        </references>
      </pivotArea>
    </chartFormat>
    <chartFormat chart="9" format="1" series="1">
      <pivotArea type="data" outline="0" fieldPosition="0">
        <references count="3">
          <reference field="4294967294" count="1" selected="0">
            <x v="0"/>
          </reference>
          <reference field="12" count="1" selected="0">
            <x v="2"/>
          </reference>
          <reference field="17" count="1" selected="0">
            <x v="1"/>
          </reference>
        </references>
      </pivotArea>
    </chartFormat>
    <chartFormat chart="9" format="2" series="1">
      <pivotArea type="data" outline="0" fieldPosition="0">
        <references count="3">
          <reference field="4294967294" count="1" selected="0">
            <x v="0"/>
          </reference>
          <reference field="12" count="1" selected="0">
            <x v="2"/>
          </reference>
          <reference field="17" count="1" selected="0">
            <x v="2"/>
          </reference>
        </references>
      </pivotArea>
    </chartFormat>
    <chartFormat chart="9" format="3" series="1">
      <pivotArea type="data" outline="0" fieldPosition="0">
        <references count="3">
          <reference field="4294967294" count="1" selected="0">
            <x v="0"/>
          </reference>
          <reference field="12" count="1" selected="0">
            <x v="2"/>
          </reference>
          <reference field="17" count="1" selected="0">
            <x v="3"/>
          </reference>
        </references>
      </pivotArea>
    </chartFormat>
    <chartFormat chart="9" format="4" series="1">
      <pivotArea type="data" outline="0" fieldPosition="0">
        <references count="3">
          <reference field="4294967294" count="1" selected="0">
            <x v="0"/>
          </reference>
          <reference field="12" count="1" selected="0">
            <x v="4"/>
          </reference>
          <reference field="17" count="1" selected="0">
            <x v="1"/>
          </reference>
        </references>
      </pivotArea>
    </chartFormat>
    <chartFormat chart="9" format="5" series="1">
      <pivotArea type="data" outline="0" fieldPosition="0">
        <references count="3">
          <reference field="4294967294" count="1" selected="0">
            <x v="0"/>
          </reference>
          <reference field="12" count="1" selected="0">
            <x v="4"/>
          </reference>
          <reference field="17" count="1" selected="0">
            <x v="2"/>
          </reference>
        </references>
      </pivotArea>
    </chartFormat>
    <chartFormat chart="9" format="6" series="1">
      <pivotArea type="data" outline="0" fieldPosition="0">
        <references count="3">
          <reference field="4294967294" count="1" selected="0">
            <x v="0"/>
          </reference>
          <reference field="12" count="1" selected="0">
            <x v="4"/>
          </reference>
          <reference field="17" count="1" selected="0">
            <x v="3"/>
          </reference>
        </references>
      </pivotArea>
    </chartFormat>
    <chartFormat chart="9" format="7" series="1">
      <pivotArea type="data" outline="0" fieldPosition="0">
        <references count="3">
          <reference field="4294967294" count="1" selected="0">
            <x v="0"/>
          </reference>
          <reference field="12" count="1" selected="0">
            <x v="5"/>
          </reference>
          <reference field="17" count="1" selected="0">
            <x v="1"/>
          </reference>
        </references>
      </pivotArea>
    </chartFormat>
    <chartFormat chart="9" format="8" series="1">
      <pivotArea type="data" outline="0" fieldPosition="0">
        <references count="3">
          <reference field="4294967294" count="1" selected="0">
            <x v="0"/>
          </reference>
          <reference field="12" count="1" selected="0">
            <x v="5"/>
          </reference>
          <reference field="17" count="1" selected="0">
            <x v="2"/>
          </reference>
        </references>
      </pivotArea>
    </chartFormat>
    <chartFormat chart="9" format="9" series="1">
      <pivotArea type="data" outline="0" fieldPosition="0">
        <references count="3">
          <reference field="4294967294" count="1" selected="0">
            <x v="0"/>
          </reference>
          <reference field="12" count="1" selected="0">
            <x v="6"/>
          </reference>
          <reference field="17" count="1" selected="0">
            <x v="2"/>
          </reference>
        </references>
      </pivotArea>
    </chartFormat>
    <chartFormat chart="9" format="10" series="1">
      <pivotArea type="data" outline="0" fieldPosition="0">
        <references count="3">
          <reference field="4294967294" count="1" selected="0">
            <x v="0"/>
          </reference>
          <reference field="12" count="1" selected="0">
            <x v="6"/>
          </reference>
          <reference field="17" count="1" selected="0">
            <x v="3"/>
          </reference>
        </references>
      </pivotArea>
    </chartFormat>
    <chartFormat chart="9" format="11" series="1">
      <pivotArea type="data" outline="0" fieldPosition="0">
        <references count="3">
          <reference field="4294967294" count="1" selected="0">
            <x v="0"/>
          </reference>
          <reference field="12" count="1" selected="0">
            <x v="8"/>
          </reference>
          <reference field="17" count="1" selected="0">
            <x v="1"/>
          </reference>
        </references>
      </pivotArea>
    </chartFormat>
    <chartFormat chart="9" format="12" series="1">
      <pivotArea type="data" outline="0" fieldPosition="0">
        <references count="3">
          <reference field="4294967294" count="1" selected="0">
            <x v="0"/>
          </reference>
          <reference field="12" count="1" selected="0">
            <x v="8"/>
          </reference>
          <reference field="17" count="1" selected="0">
            <x v="2"/>
          </reference>
        </references>
      </pivotArea>
    </chartFormat>
    <chartFormat chart="9" format="13" series="1">
      <pivotArea type="data" outline="0" fieldPosition="0">
        <references count="3">
          <reference field="4294967294" count="1" selected="0">
            <x v="0"/>
          </reference>
          <reference field="12" count="1" selected="0">
            <x v="9"/>
          </reference>
          <reference field="17" count="1" selected="0">
            <x v="1"/>
          </reference>
        </references>
      </pivotArea>
    </chartFormat>
    <chartFormat chart="9" format="14" series="1">
      <pivotArea type="data" outline="0" fieldPosition="0">
        <references count="3">
          <reference field="4294967294" count="1" selected="0">
            <x v="0"/>
          </reference>
          <reference field="12" count="1" selected="0">
            <x v="9"/>
          </reference>
          <reference field="17" count="1" selected="0">
            <x v="2"/>
          </reference>
        </references>
      </pivotArea>
    </chartFormat>
    <chartFormat chart="9" format="15" series="1">
      <pivotArea type="data" outline="0" fieldPosition="0">
        <references count="3">
          <reference field="4294967294" count="1" selected="0">
            <x v="0"/>
          </reference>
          <reference field="12" count="1" selected="0">
            <x v="11"/>
          </reference>
          <reference field="17" count="1" selected="0">
            <x v="1"/>
          </reference>
        </references>
      </pivotArea>
    </chartFormat>
    <chartFormat chart="9" format="16" series="1">
      <pivotArea type="data" outline="0" fieldPosition="0">
        <references count="3">
          <reference field="4294967294" count="1" selected="0">
            <x v="0"/>
          </reference>
          <reference field="12" count="1" selected="0">
            <x v="11"/>
          </reference>
          <reference field="17" count="1" selected="0">
            <x v="2"/>
          </reference>
        </references>
      </pivotArea>
    </chartFormat>
    <chartFormat chart="9" format="17" series="1">
      <pivotArea type="data" outline="0" fieldPosition="0">
        <references count="3">
          <reference field="4294967294" count="1" selected="0">
            <x v="0"/>
          </reference>
          <reference field="12" count="1" selected="0">
            <x v="11"/>
          </reference>
          <reference field="17" count="1" selected="0">
            <x v="3"/>
          </reference>
        </references>
      </pivotArea>
    </chartFormat>
    <chartFormat chart="9" format="40" series="1">
      <pivotArea type="data" outline="0" fieldPosition="0">
        <references count="2">
          <reference field="4294967294" count="1" selected="0">
            <x v="0"/>
          </reference>
          <reference field="12" count="1" selected="0">
            <x v="2"/>
          </reference>
        </references>
      </pivotArea>
    </chartFormat>
    <chartFormat chart="9" format="41" series="1">
      <pivotArea type="data" outline="0" fieldPosition="0">
        <references count="2">
          <reference field="4294967294" count="1" selected="0">
            <x v="0"/>
          </reference>
          <reference field="12" count="1" selected="0">
            <x v="4"/>
          </reference>
        </references>
      </pivotArea>
    </chartFormat>
    <chartFormat chart="9" format="42" series="1">
      <pivotArea type="data" outline="0" fieldPosition="0">
        <references count="2">
          <reference field="4294967294" count="1" selected="0">
            <x v="0"/>
          </reference>
          <reference field="12" count="1" selected="0">
            <x v="5"/>
          </reference>
        </references>
      </pivotArea>
    </chartFormat>
    <chartFormat chart="9" format="43" series="1">
      <pivotArea type="data" outline="0" fieldPosition="0">
        <references count="2">
          <reference field="4294967294" count="1" selected="0">
            <x v="0"/>
          </reference>
          <reference field="12" count="1" selected="0">
            <x v="6"/>
          </reference>
        </references>
      </pivotArea>
    </chartFormat>
    <chartFormat chart="9" format="44" series="1">
      <pivotArea type="data" outline="0" fieldPosition="0">
        <references count="2">
          <reference field="4294967294" count="1" selected="0">
            <x v="0"/>
          </reference>
          <reference field="12" count="1" selected="0">
            <x v="8"/>
          </reference>
        </references>
      </pivotArea>
    </chartFormat>
    <chartFormat chart="9" format="45" series="1">
      <pivotArea type="data" outline="0" fieldPosition="0">
        <references count="2">
          <reference field="4294967294" count="1" selected="0">
            <x v="0"/>
          </reference>
          <reference field="12" count="1" selected="0">
            <x v="9"/>
          </reference>
        </references>
      </pivotArea>
    </chartFormat>
    <chartFormat chart="9" format="46" series="1">
      <pivotArea type="data" outline="0" fieldPosition="0">
        <references count="2">
          <reference field="4294967294" count="1" selected="0">
            <x v="0"/>
          </reference>
          <reference field="12" count="1" selected="0">
            <x v="11"/>
          </reference>
        </references>
      </pivotArea>
    </chartFormat>
    <chartFormat chart="9" format="114" series="1">
      <pivotArea type="data" outline="0" fieldPosition="0">
        <references count="3">
          <reference field="4294967294" count="1" selected="0">
            <x v="0"/>
          </reference>
          <reference field="7" count="1" selected="0">
            <x v="0"/>
          </reference>
          <reference field="12" count="1" selected="0">
            <x v="4"/>
          </reference>
        </references>
      </pivotArea>
    </chartFormat>
    <chartFormat chart="9" format="115" series="1">
      <pivotArea type="data" outline="0" fieldPosition="0">
        <references count="3">
          <reference field="4294967294" count="1" selected="0">
            <x v="0"/>
          </reference>
          <reference field="7" count="1" selected="0">
            <x v="1"/>
          </reference>
          <reference field="12" count="1" selected="0">
            <x v="4"/>
          </reference>
        </references>
      </pivotArea>
    </chartFormat>
    <chartFormat chart="9" format="116" series="1">
      <pivotArea type="data" outline="0" fieldPosition="0">
        <references count="3">
          <reference field="4294967294" count="1" selected="0">
            <x v="0"/>
          </reference>
          <reference field="7" count="1" selected="0">
            <x v="2"/>
          </reference>
          <reference field="12" count="1" selected="0">
            <x v="4"/>
          </reference>
        </references>
      </pivotArea>
    </chartFormat>
    <chartFormat chart="9" format="117" series="1">
      <pivotArea type="data" outline="0" fieldPosition="0">
        <references count="3">
          <reference field="4294967294" count="1" selected="0">
            <x v="0"/>
          </reference>
          <reference field="7" count="1" selected="0">
            <x v="3"/>
          </reference>
          <reference field="12" count="1" selected="0">
            <x v="4"/>
          </reference>
        </references>
      </pivotArea>
    </chartFormat>
    <chartFormat chart="9" format="118" series="1">
      <pivotArea type="data" outline="0" fieldPosition="0">
        <references count="3">
          <reference field="4294967294" count="1" selected="0">
            <x v="0"/>
          </reference>
          <reference field="7" count="1" selected="0">
            <x v="4"/>
          </reference>
          <reference field="12" count="1" selected="0">
            <x v="4"/>
          </reference>
        </references>
      </pivotArea>
    </chartFormat>
    <chartFormat chart="9" format="119" series="1">
      <pivotArea type="data" outline="0" fieldPosition="0">
        <references count="3">
          <reference field="4294967294" count="1" selected="0">
            <x v="0"/>
          </reference>
          <reference field="7" count="1" selected="0">
            <x v="5"/>
          </reference>
          <reference field="12" count="1" selected="0">
            <x v="4"/>
          </reference>
        </references>
      </pivotArea>
    </chartFormat>
    <chartFormat chart="9" format="120" series="1">
      <pivotArea type="data" outline="0" fieldPosition="0">
        <references count="3">
          <reference field="4294967294" count="1" selected="0">
            <x v="0"/>
          </reference>
          <reference field="7" count="1" selected="0">
            <x v="6"/>
          </reference>
          <reference field="12" count="1" selected="0">
            <x v="4"/>
          </reference>
        </references>
      </pivotArea>
    </chartFormat>
    <chartFormat chart="9" format="121" series="1">
      <pivotArea type="data" outline="0" fieldPosition="0">
        <references count="3">
          <reference field="4294967294" count="1" selected="0">
            <x v="0"/>
          </reference>
          <reference field="7" count="1" selected="0">
            <x v="0"/>
          </reference>
          <reference field="12" count="1" selected="0">
            <x v="5"/>
          </reference>
        </references>
      </pivotArea>
    </chartFormat>
    <chartFormat chart="9" format="122" series="1">
      <pivotArea type="data" outline="0" fieldPosition="0">
        <references count="3">
          <reference field="4294967294" count="1" selected="0">
            <x v="0"/>
          </reference>
          <reference field="7" count="1" selected="0">
            <x v="5"/>
          </reference>
          <reference field="12" count="1" selected="0">
            <x v="5"/>
          </reference>
        </references>
      </pivotArea>
    </chartFormat>
    <chartFormat chart="9" format="123" series="1">
      <pivotArea type="data" outline="0" fieldPosition="0">
        <references count="3">
          <reference field="4294967294" count="1" selected="0">
            <x v="0"/>
          </reference>
          <reference field="7" count="1" selected="0">
            <x v="6"/>
          </reference>
          <reference field="12" count="1" selected="0">
            <x v="5"/>
          </reference>
        </references>
      </pivotArea>
    </chartFormat>
    <chartFormat chart="9" format="124" series="1">
      <pivotArea type="data" outline="0" fieldPosition="0">
        <references count="3">
          <reference field="4294967294" count="1" selected="0">
            <x v="0"/>
          </reference>
          <reference field="7" count="1" selected="0">
            <x v="1"/>
          </reference>
          <reference field="12" count="1" selected="0">
            <x v="6"/>
          </reference>
        </references>
      </pivotArea>
    </chartFormat>
    <chartFormat chart="9" format="125" series="1">
      <pivotArea type="data" outline="0" fieldPosition="0">
        <references count="3">
          <reference field="4294967294" count="1" selected="0">
            <x v="0"/>
          </reference>
          <reference field="7" count="1" selected="0">
            <x v="2"/>
          </reference>
          <reference field="12" count="1" selected="0">
            <x v="6"/>
          </reference>
        </references>
      </pivotArea>
    </chartFormat>
    <chartFormat chart="9" format="126" series="1">
      <pivotArea type="data" outline="0" fieldPosition="0">
        <references count="3">
          <reference field="4294967294" count="1" selected="0">
            <x v="0"/>
          </reference>
          <reference field="7" count="1" selected="0">
            <x v="3"/>
          </reference>
          <reference field="12" count="1" selected="0">
            <x v="6"/>
          </reference>
        </references>
      </pivotArea>
    </chartFormat>
    <chartFormat chart="9" format="127" series="1">
      <pivotArea type="data" outline="0" fieldPosition="0">
        <references count="3">
          <reference field="4294967294" count="1" selected="0">
            <x v="0"/>
          </reference>
          <reference field="7" count="1" selected="0">
            <x v="6"/>
          </reference>
          <reference field="12" count="1" selected="0">
            <x v="6"/>
          </reference>
        </references>
      </pivotArea>
    </chartFormat>
    <chartFormat chart="9" format="128" series="1">
      <pivotArea type="data" outline="0" fieldPosition="0">
        <references count="3">
          <reference field="4294967294" count="1" selected="0">
            <x v="0"/>
          </reference>
          <reference field="7" count="1" selected="0">
            <x v="0"/>
          </reference>
          <reference field="12" count="1" selected="0">
            <x v="8"/>
          </reference>
        </references>
      </pivotArea>
    </chartFormat>
    <chartFormat chart="9" format="129" series="1">
      <pivotArea type="data" outline="0" fieldPosition="0">
        <references count="3">
          <reference field="4294967294" count="1" selected="0">
            <x v="0"/>
          </reference>
          <reference field="7" count="1" selected="0">
            <x v="6"/>
          </reference>
          <reference field="12" count="1" selected="0">
            <x v="8"/>
          </reference>
        </references>
      </pivotArea>
    </chartFormat>
    <chartFormat chart="9" format="130" series="1">
      <pivotArea type="data" outline="0" fieldPosition="0">
        <references count="3">
          <reference field="4294967294" count="1" selected="0">
            <x v="0"/>
          </reference>
          <reference field="7" count="1" selected="0">
            <x v="0"/>
          </reference>
          <reference field="12" count="1" selected="0">
            <x v="9"/>
          </reference>
        </references>
      </pivotArea>
    </chartFormat>
    <chartFormat chart="9" format="131" series="1">
      <pivotArea type="data" outline="0" fieldPosition="0">
        <references count="3">
          <reference field="4294967294" count="1" selected="0">
            <x v="0"/>
          </reference>
          <reference field="7" count="1" selected="0">
            <x v="1"/>
          </reference>
          <reference field="12" count="1" selected="0">
            <x v="9"/>
          </reference>
        </references>
      </pivotArea>
    </chartFormat>
    <chartFormat chart="9" format="132" series="1">
      <pivotArea type="data" outline="0" fieldPosition="0">
        <references count="3">
          <reference field="4294967294" count="1" selected="0">
            <x v="0"/>
          </reference>
          <reference field="7" count="1" selected="0">
            <x v="2"/>
          </reference>
          <reference field="12" count="1" selected="0">
            <x v="9"/>
          </reference>
        </references>
      </pivotArea>
    </chartFormat>
    <chartFormat chart="9" format="133" series="1">
      <pivotArea type="data" outline="0" fieldPosition="0">
        <references count="3">
          <reference field="4294967294" count="1" selected="0">
            <x v="0"/>
          </reference>
          <reference field="7" count="1" selected="0">
            <x v="3"/>
          </reference>
          <reference field="12" count="1" selected="0">
            <x v="9"/>
          </reference>
        </references>
      </pivotArea>
    </chartFormat>
    <chartFormat chart="9" format="134" series="1">
      <pivotArea type="data" outline="0" fieldPosition="0">
        <references count="3">
          <reference field="4294967294" count="1" selected="0">
            <x v="0"/>
          </reference>
          <reference field="7" count="1" selected="0">
            <x v="4"/>
          </reference>
          <reference field="12" count="1" selected="0">
            <x v="9"/>
          </reference>
        </references>
      </pivotArea>
    </chartFormat>
    <chartFormat chart="9" format="135" series="1">
      <pivotArea type="data" outline="0" fieldPosition="0">
        <references count="3">
          <reference field="4294967294" count="1" selected="0">
            <x v="0"/>
          </reference>
          <reference field="7" count="1" selected="0">
            <x v="5"/>
          </reference>
          <reference field="12" count="1" selected="0">
            <x v="9"/>
          </reference>
        </references>
      </pivotArea>
    </chartFormat>
    <chartFormat chart="9" format="136" series="1">
      <pivotArea type="data" outline="0" fieldPosition="0">
        <references count="3">
          <reference field="4294967294" count="1" selected="0">
            <x v="0"/>
          </reference>
          <reference field="7" count="1" selected="0">
            <x v="6"/>
          </reference>
          <reference field="12" count="1" selected="0">
            <x v="9"/>
          </reference>
        </references>
      </pivotArea>
    </chartFormat>
    <chartFormat chart="9" format="137" series="1">
      <pivotArea type="data" outline="0" fieldPosition="0">
        <references count="3">
          <reference field="4294967294" count="1" selected="0">
            <x v="0"/>
          </reference>
          <reference field="7" count="1" selected="0">
            <x v="0"/>
          </reference>
          <reference field="12" count="1" selected="0">
            <x v="11"/>
          </reference>
        </references>
      </pivotArea>
    </chartFormat>
    <chartFormat chart="9" format="138" series="1">
      <pivotArea type="data" outline="0" fieldPosition="0">
        <references count="3">
          <reference field="4294967294" count="1" selected="0">
            <x v="0"/>
          </reference>
          <reference field="7" count="1" selected="0">
            <x v="1"/>
          </reference>
          <reference field="12" count="1" selected="0">
            <x v="11"/>
          </reference>
        </references>
      </pivotArea>
    </chartFormat>
    <chartFormat chart="9" format="139" series="1">
      <pivotArea type="data" outline="0" fieldPosition="0">
        <references count="3">
          <reference field="4294967294" count="1" selected="0">
            <x v="0"/>
          </reference>
          <reference field="7" count="1" selected="0">
            <x v="2"/>
          </reference>
          <reference field="12" count="1" selected="0">
            <x v="11"/>
          </reference>
        </references>
      </pivotArea>
    </chartFormat>
    <chartFormat chart="9" format="140" series="1">
      <pivotArea type="data" outline="0" fieldPosition="0">
        <references count="3">
          <reference field="4294967294" count="1" selected="0">
            <x v="0"/>
          </reference>
          <reference field="7" count="1" selected="0">
            <x v="3"/>
          </reference>
          <reference field="12" count="1" selected="0">
            <x v="11"/>
          </reference>
        </references>
      </pivotArea>
    </chartFormat>
    <chartFormat chart="9" format="141" series="1">
      <pivotArea type="data" outline="0" fieldPosition="0">
        <references count="3">
          <reference field="4294967294" count="1" selected="0">
            <x v="0"/>
          </reference>
          <reference field="7" count="1" selected="0">
            <x v="4"/>
          </reference>
          <reference field="12" count="1" selected="0">
            <x v="11"/>
          </reference>
        </references>
      </pivotArea>
    </chartFormat>
    <chartFormat chart="9" format="142" series="1">
      <pivotArea type="data" outline="0" fieldPosition="0">
        <references count="3">
          <reference field="4294967294" count="1" selected="0">
            <x v="0"/>
          </reference>
          <reference field="7" count="1" selected="0">
            <x v="5"/>
          </reference>
          <reference field="12" count="1" selected="0">
            <x v="11"/>
          </reference>
        </references>
      </pivotArea>
    </chartFormat>
    <chartFormat chart="9" format="143" series="1">
      <pivotArea type="data" outline="0" fieldPosition="0">
        <references count="3">
          <reference field="4294967294" count="1" selected="0">
            <x v="0"/>
          </reference>
          <reference field="7" count="1" selected="0">
            <x v="6"/>
          </reference>
          <reference field="12" count="1" selected="0">
            <x v="11"/>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8806E1-FE5E-4F0B-ADE6-12087F65A2F8}"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5:D21" firstHeaderRow="1" firstDataRow="1" firstDataCol="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axis="axisRow" showAll="0" measureFilter="1">
      <items count="11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t="default"/>
      </items>
    </pivotField>
    <pivotField dataField="1" showAll="0"/>
    <pivotField numFmtId="8" showAll="0"/>
    <pivotField numFmtId="8" showAll="0"/>
    <pivotField showAll="0"/>
    <pivotField showAll="0"/>
    <pivotField showAll="0"/>
    <pivotField showAll="0"/>
    <pivotField showAll="0"/>
    <pivotField showAll="0"/>
    <pivotField showAll="0"/>
    <pivotField showAll="0"/>
    <pivotField showAll="0" defaultSubtotal="0"/>
    <pivotField showAll="0" defaultSubtotal="0"/>
    <pivotField showAll="0" defaultSubtotal="0">
      <items count="5">
        <item x="0"/>
        <item x="1"/>
        <item x="2"/>
        <item x="3"/>
        <item x="4"/>
      </items>
    </pivotField>
  </pivotFields>
  <rowFields count="1">
    <field x="3"/>
  </rowFields>
  <rowItems count="6">
    <i>
      <x v="14"/>
    </i>
    <i>
      <x v="39"/>
    </i>
    <i>
      <x v="50"/>
    </i>
    <i>
      <x v="76"/>
    </i>
    <i>
      <x v="106"/>
    </i>
    <i t="grand">
      <x/>
    </i>
  </rowItems>
  <colItems count="1">
    <i/>
  </colItems>
  <dataFields count="1">
    <dataField name="Sum of Qty" fld="4" baseField="0" baseItem="0"/>
  </dataFields>
  <pivotTableStyleInfo name="PivotStyleMedium9"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755B1D-A95F-4D13-91F7-69A55A7B43F7}"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D12" firstHeaderRow="1" firstDataRow="1" firstDataCol="1" rowPageCount="1" colPageCount="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numFmtId="8" showAll="0"/>
    <pivotField dataField="1" numFmtId="8" showAll="0"/>
    <pivotField axis="axisRow" showAll="0">
      <items count="8">
        <item x="1"/>
        <item x="0"/>
        <item x="4"/>
        <item x="5"/>
        <item x="6"/>
        <item x="2"/>
        <item x="3"/>
        <item t="default"/>
      </items>
    </pivotField>
    <pivotField showAll="0"/>
    <pivotField showAll="0"/>
    <pivotField showAll="0"/>
    <pivotField showAll="0"/>
    <pivotField showAll="0"/>
    <pivotField showAll="0"/>
    <pivotField axis="axisPage" multipleItemSelectionAllowed="1" showAll="0">
      <items count="5">
        <item x="2"/>
        <item x="1"/>
        <item x="3"/>
        <item x="0"/>
        <item t="default"/>
      </items>
    </pivotField>
    <pivotField showAll="0" defaultSubtotal="0"/>
    <pivotField showAll="0" defaultSubtotal="0"/>
    <pivotField showAll="0" defaultSubtotal="0">
      <items count="5">
        <item x="0"/>
        <item x="1"/>
        <item x="2"/>
        <item x="3"/>
        <item x="4"/>
      </items>
    </pivotField>
  </pivotFields>
  <rowFields count="1">
    <field x="7"/>
  </rowFields>
  <rowItems count="8">
    <i>
      <x/>
    </i>
    <i>
      <x v="1"/>
    </i>
    <i>
      <x v="2"/>
    </i>
    <i>
      <x v="3"/>
    </i>
    <i>
      <x v="4"/>
    </i>
    <i>
      <x v="5"/>
    </i>
    <i>
      <x v="6"/>
    </i>
    <i t="grand">
      <x/>
    </i>
  </rowItems>
  <colItems count="1">
    <i/>
  </colItems>
  <pageFields count="1">
    <pageField fld="14" hier="-1"/>
  </pageFields>
  <dataFields count="1">
    <dataField name="Sum of $ Total" fld="6" baseField="0" baseItem="0" numFmtId="174"/>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E77FC6-8844-4FF1-96BA-77FD4AD22114}"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3" firstHeaderRow="1" firstDataRow="1" firstDataCol="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numFmtId="8" showAll="0"/>
    <pivotField dataField="1" numFmtId="8" showAll="0"/>
    <pivotField showAll="0"/>
    <pivotField showAll="0"/>
    <pivotField showAll="0"/>
    <pivotField showAll="0"/>
    <pivotField showAll="0"/>
    <pivotField showAll="0"/>
    <pivotField axis="axisRow" showAll="0">
      <items count="20">
        <item x="3"/>
        <item x="5"/>
        <item x="14"/>
        <item x="10"/>
        <item x="13"/>
        <item x="4"/>
        <item x="1"/>
        <item x="16"/>
        <item x="18"/>
        <item x="12"/>
        <item x="11"/>
        <item x="2"/>
        <item x="15"/>
        <item x="9"/>
        <item x="7"/>
        <item x="8"/>
        <item x="17"/>
        <item x="6"/>
        <item x="0"/>
        <item t="default"/>
      </items>
    </pivotField>
    <pivotField showAll="0"/>
    <pivotField showAll="0" defaultSubtotal="0"/>
    <pivotField showAll="0" defaultSubtotal="0"/>
    <pivotField showAll="0" defaultSubtotal="0">
      <items count="5">
        <item x="0"/>
        <item x="1"/>
        <item x="2"/>
        <item x="3"/>
        <item x="4"/>
      </items>
    </pivotField>
  </pivotFields>
  <rowFields count="1">
    <field x="13"/>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 Total" fld="6" baseField="0" baseItem="0"/>
  </dataFields>
  <chartFormats count="41">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2">
          <reference field="4294967294" count="1" selected="0">
            <x v="0"/>
          </reference>
          <reference field="13" count="1" selected="0">
            <x v="1"/>
          </reference>
        </references>
      </pivotArea>
    </chartFormat>
    <chartFormat chart="2" format="4">
      <pivotArea type="data" outline="0" fieldPosition="0">
        <references count="2">
          <reference field="4294967294" count="1" selected="0">
            <x v="0"/>
          </reference>
          <reference field="13" count="1" selected="0">
            <x v="2"/>
          </reference>
        </references>
      </pivotArea>
    </chartFormat>
    <chartFormat chart="2" format="5">
      <pivotArea type="data" outline="0" fieldPosition="0">
        <references count="2">
          <reference field="4294967294" count="1" selected="0">
            <x v="0"/>
          </reference>
          <reference field="13" count="1" selected="0">
            <x v="3"/>
          </reference>
        </references>
      </pivotArea>
    </chartFormat>
    <chartFormat chart="2" format="6">
      <pivotArea type="data" outline="0" fieldPosition="0">
        <references count="2">
          <reference field="4294967294" count="1" selected="0">
            <x v="0"/>
          </reference>
          <reference field="13" count="1" selected="0">
            <x v="4"/>
          </reference>
        </references>
      </pivotArea>
    </chartFormat>
    <chartFormat chart="2" format="7">
      <pivotArea type="data" outline="0" fieldPosition="0">
        <references count="2">
          <reference field="4294967294" count="1" selected="0">
            <x v="0"/>
          </reference>
          <reference field="13" count="1" selected="0">
            <x v="5"/>
          </reference>
        </references>
      </pivotArea>
    </chartFormat>
    <chartFormat chart="2" format="8">
      <pivotArea type="data" outline="0" fieldPosition="0">
        <references count="2">
          <reference field="4294967294" count="1" selected="0">
            <x v="0"/>
          </reference>
          <reference field="13" count="1" selected="0">
            <x v="6"/>
          </reference>
        </references>
      </pivotArea>
    </chartFormat>
    <chartFormat chart="2" format="9">
      <pivotArea type="data" outline="0" fieldPosition="0">
        <references count="2">
          <reference field="4294967294" count="1" selected="0">
            <x v="0"/>
          </reference>
          <reference field="13" count="1" selected="0">
            <x v="7"/>
          </reference>
        </references>
      </pivotArea>
    </chartFormat>
    <chartFormat chart="2" format="10">
      <pivotArea type="data" outline="0" fieldPosition="0">
        <references count="2">
          <reference field="4294967294" count="1" selected="0">
            <x v="0"/>
          </reference>
          <reference field="13" count="1" selected="0">
            <x v="8"/>
          </reference>
        </references>
      </pivotArea>
    </chartFormat>
    <chartFormat chart="2" format="11">
      <pivotArea type="data" outline="0" fieldPosition="0">
        <references count="2">
          <reference field="4294967294" count="1" selected="0">
            <x v="0"/>
          </reference>
          <reference field="13" count="1" selected="0">
            <x v="9"/>
          </reference>
        </references>
      </pivotArea>
    </chartFormat>
    <chartFormat chart="2" format="12">
      <pivotArea type="data" outline="0" fieldPosition="0">
        <references count="2">
          <reference field="4294967294" count="1" selected="0">
            <x v="0"/>
          </reference>
          <reference field="13" count="1" selected="0">
            <x v="10"/>
          </reference>
        </references>
      </pivotArea>
    </chartFormat>
    <chartFormat chart="2" format="13">
      <pivotArea type="data" outline="0" fieldPosition="0">
        <references count="2">
          <reference field="4294967294" count="1" selected="0">
            <x v="0"/>
          </reference>
          <reference field="13" count="1" selected="0">
            <x v="11"/>
          </reference>
        </references>
      </pivotArea>
    </chartFormat>
    <chartFormat chart="2" format="14">
      <pivotArea type="data" outline="0" fieldPosition="0">
        <references count="2">
          <reference field="4294967294" count="1" selected="0">
            <x v="0"/>
          </reference>
          <reference field="13" count="1" selected="0">
            <x v="12"/>
          </reference>
        </references>
      </pivotArea>
    </chartFormat>
    <chartFormat chart="2" format="15">
      <pivotArea type="data" outline="0" fieldPosition="0">
        <references count="2">
          <reference field="4294967294" count="1" selected="0">
            <x v="0"/>
          </reference>
          <reference field="13" count="1" selected="0">
            <x v="13"/>
          </reference>
        </references>
      </pivotArea>
    </chartFormat>
    <chartFormat chart="2" format="16">
      <pivotArea type="data" outline="0" fieldPosition="0">
        <references count="2">
          <reference field="4294967294" count="1" selected="0">
            <x v="0"/>
          </reference>
          <reference field="13" count="1" selected="0">
            <x v="14"/>
          </reference>
        </references>
      </pivotArea>
    </chartFormat>
    <chartFormat chart="2" format="17">
      <pivotArea type="data" outline="0" fieldPosition="0">
        <references count="2">
          <reference field="4294967294" count="1" selected="0">
            <x v="0"/>
          </reference>
          <reference field="13" count="1" selected="0">
            <x v="15"/>
          </reference>
        </references>
      </pivotArea>
    </chartFormat>
    <chartFormat chart="2" format="18">
      <pivotArea type="data" outline="0" fieldPosition="0">
        <references count="2">
          <reference field="4294967294" count="1" selected="0">
            <x v="0"/>
          </reference>
          <reference field="13" count="1" selected="0">
            <x v="16"/>
          </reference>
        </references>
      </pivotArea>
    </chartFormat>
    <chartFormat chart="2" format="19">
      <pivotArea type="data" outline="0" fieldPosition="0">
        <references count="2">
          <reference field="4294967294" count="1" selected="0">
            <x v="0"/>
          </reference>
          <reference field="13" count="1" selected="0">
            <x v="17"/>
          </reference>
        </references>
      </pivotArea>
    </chartFormat>
    <chartFormat chart="2" format="20">
      <pivotArea type="data" outline="0" fieldPosition="0">
        <references count="2">
          <reference field="4294967294" count="1" selected="0">
            <x v="0"/>
          </reference>
          <reference field="13" count="1" selected="0">
            <x v="18"/>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13" count="1" selected="0">
            <x v="0"/>
          </reference>
        </references>
      </pivotArea>
    </chartFormat>
    <chartFormat chart="3" format="23">
      <pivotArea type="data" outline="0" fieldPosition="0">
        <references count="2">
          <reference field="4294967294" count="1" selected="0">
            <x v="0"/>
          </reference>
          <reference field="13" count="1" selected="0">
            <x v="1"/>
          </reference>
        </references>
      </pivotArea>
    </chartFormat>
    <chartFormat chart="3" format="24">
      <pivotArea type="data" outline="0" fieldPosition="0">
        <references count="2">
          <reference field="4294967294" count="1" selected="0">
            <x v="0"/>
          </reference>
          <reference field="13" count="1" selected="0">
            <x v="2"/>
          </reference>
        </references>
      </pivotArea>
    </chartFormat>
    <chartFormat chart="3" format="25">
      <pivotArea type="data" outline="0" fieldPosition="0">
        <references count="2">
          <reference field="4294967294" count="1" selected="0">
            <x v="0"/>
          </reference>
          <reference field="13" count="1" selected="0">
            <x v="3"/>
          </reference>
        </references>
      </pivotArea>
    </chartFormat>
    <chartFormat chart="3" format="26">
      <pivotArea type="data" outline="0" fieldPosition="0">
        <references count="2">
          <reference field="4294967294" count="1" selected="0">
            <x v="0"/>
          </reference>
          <reference field="13" count="1" selected="0">
            <x v="4"/>
          </reference>
        </references>
      </pivotArea>
    </chartFormat>
    <chartFormat chart="3" format="27">
      <pivotArea type="data" outline="0" fieldPosition="0">
        <references count="2">
          <reference field="4294967294" count="1" selected="0">
            <x v="0"/>
          </reference>
          <reference field="13" count="1" selected="0">
            <x v="5"/>
          </reference>
        </references>
      </pivotArea>
    </chartFormat>
    <chartFormat chart="3" format="28">
      <pivotArea type="data" outline="0" fieldPosition="0">
        <references count="2">
          <reference field="4294967294" count="1" selected="0">
            <x v="0"/>
          </reference>
          <reference field="13" count="1" selected="0">
            <x v="6"/>
          </reference>
        </references>
      </pivotArea>
    </chartFormat>
    <chartFormat chart="3" format="29">
      <pivotArea type="data" outline="0" fieldPosition="0">
        <references count="2">
          <reference field="4294967294" count="1" selected="0">
            <x v="0"/>
          </reference>
          <reference field="13" count="1" selected="0">
            <x v="7"/>
          </reference>
        </references>
      </pivotArea>
    </chartFormat>
    <chartFormat chart="3" format="30">
      <pivotArea type="data" outline="0" fieldPosition="0">
        <references count="2">
          <reference field="4294967294" count="1" selected="0">
            <x v="0"/>
          </reference>
          <reference field="13" count="1" selected="0">
            <x v="8"/>
          </reference>
        </references>
      </pivotArea>
    </chartFormat>
    <chartFormat chart="3" format="31">
      <pivotArea type="data" outline="0" fieldPosition="0">
        <references count="2">
          <reference field="4294967294" count="1" selected="0">
            <x v="0"/>
          </reference>
          <reference field="13" count="1" selected="0">
            <x v="9"/>
          </reference>
        </references>
      </pivotArea>
    </chartFormat>
    <chartFormat chart="3" format="32">
      <pivotArea type="data" outline="0" fieldPosition="0">
        <references count="2">
          <reference field="4294967294" count="1" selected="0">
            <x v="0"/>
          </reference>
          <reference field="13" count="1" selected="0">
            <x v="10"/>
          </reference>
        </references>
      </pivotArea>
    </chartFormat>
    <chartFormat chart="3" format="33">
      <pivotArea type="data" outline="0" fieldPosition="0">
        <references count="2">
          <reference field="4294967294" count="1" selected="0">
            <x v="0"/>
          </reference>
          <reference field="13" count="1" selected="0">
            <x v="11"/>
          </reference>
        </references>
      </pivotArea>
    </chartFormat>
    <chartFormat chart="3" format="34">
      <pivotArea type="data" outline="0" fieldPosition="0">
        <references count="2">
          <reference field="4294967294" count="1" selected="0">
            <x v="0"/>
          </reference>
          <reference field="13" count="1" selected="0">
            <x v="12"/>
          </reference>
        </references>
      </pivotArea>
    </chartFormat>
    <chartFormat chart="3" format="35">
      <pivotArea type="data" outline="0" fieldPosition="0">
        <references count="2">
          <reference field="4294967294" count="1" selected="0">
            <x v="0"/>
          </reference>
          <reference field="13" count="1" selected="0">
            <x v="13"/>
          </reference>
        </references>
      </pivotArea>
    </chartFormat>
    <chartFormat chart="3" format="36">
      <pivotArea type="data" outline="0" fieldPosition="0">
        <references count="2">
          <reference field="4294967294" count="1" selected="0">
            <x v="0"/>
          </reference>
          <reference field="13" count="1" selected="0">
            <x v="14"/>
          </reference>
        </references>
      </pivotArea>
    </chartFormat>
    <chartFormat chart="3" format="37">
      <pivotArea type="data" outline="0" fieldPosition="0">
        <references count="2">
          <reference field="4294967294" count="1" selected="0">
            <x v="0"/>
          </reference>
          <reference field="13" count="1" selected="0">
            <x v="15"/>
          </reference>
        </references>
      </pivotArea>
    </chartFormat>
    <chartFormat chart="3" format="38">
      <pivotArea type="data" outline="0" fieldPosition="0">
        <references count="2">
          <reference field="4294967294" count="1" selected="0">
            <x v="0"/>
          </reference>
          <reference field="13" count="1" selected="0">
            <x v="16"/>
          </reference>
        </references>
      </pivotArea>
    </chartFormat>
    <chartFormat chart="3" format="39">
      <pivotArea type="data" outline="0" fieldPosition="0">
        <references count="2">
          <reference field="4294967294" count="1" selected="0">
            <x v="0"/>
          </reference>
          <reference field="13" count="1" selected="0">
            <x v="17"/>
          </reference>
        </references>
      </pivotArea>
    </chartFormat>
    <chartFormat chart="3" format="40">
      <pivotArea type="data" outline="0" fieldPosition="0">
        <references count="2">
          <reference field="4294967294" count="1" selected="0">
            <x v="0"/>
          </reference>
          <reference field="13" count="1" selected="0">
            <x v="18"/>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E2BF57-FD11-405D-B4DC-D0EA1D97ECA2}"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17" firstHeaderRow="1" firstDataRow="2" firstDataCol="1"/>
  <pivotFields count="18">
    <pivotField numFmtId="15" showAll="0">
      <items count="253">
        <item x="199"/>
        <item x="206"/>
        <item x="164"/>
        <item x="26"/>
        <item x="134"/>
        <item x="62"/>
        <item x="186"/>
        <item x="0"/>
        <item x="98"/>
        <item x="151"/>
        <item x="178"/>
        <item x="27"/>
        <item x="165"/>
        <item x="131"/>
        <item x="89"/>
        <item x="143"/>
        <item x="247"/>
        <item x="117"/>
        <item x="251"/>
        <item x="63"/>
        <item x="54"/>
        <item x="1"/>
        <item x="99"/>
        <item x="179"/>
        <item x="166"/>
        <item x="28"/>
        <item x="118"/>
        <item x="218"/>
        <item x="64"/>
        <item x="187"/>
        <item x="209"/>
        <item x="2"/>
        <item x="100"/>
        <item x="152"/>
        <item x="180"/>
        <item x="167"/>
        <item x="29"/>
        <item x="144"/>
        <item x="119"/>
        <item x="65"/>
        <item x="248"/>
        <item x="3"/>
        <item x="229"/>
        <item x="101"/>
        <item x="153"/>
        <item x="168"/>
        <item x="30"/>
        <item x="145"/>
        <item x="235"/>
        <item x="120"/>
        <item x="242"/>
        <item x="112"/>
        <item x="158"/>
        <item x="66"/>
        <item x="249"/>
        <item x="4"/>
        <item x="137"/>
        <item x="154"/>
        <item x="169"/>
        <item x="31"/>
        <item x="90"/>
        <item x="121"/>
        <item x="67"/>
        <item x="5"/>
        <item x="102"/>
        <item x="155"/>
        <item x="32"/>
        <item x="219"/>
        <item x="68"/>
        <item x="6"/>
        <item x="103"/>
        <item x="33"/>
        <item x="69"/>
        <item x="7"/>
        <item x="240"/>
        <item x="104"/>
        <item x="170"/>
        <item x="34"/>
        <item x="70"/>
        <item x="188"/>
        <item x="8"/>
        <item x="105"/>
        <item x="171"/>
        <item x="35"/>
        <item x="91"/>
        <item x="122"/>
        <item x="71"/>
        <item x="55"/>
        <item x="9"/>
        <item x="138"/>
        <item x="236"/>
        <item x="200"/>
        <item x="36"/>
        <item x="132"/>
        <item x="92"/>
        <item x="146"/>
        <item x="123"/>
        <item x="220"/>
        <item x="72"/>
        <item x="10"/>
        <item x="133"/>
        <item x="106"/>
        <item x="181"/>
        <item x="172"/>
        <item x="37"/>
        <item x="93"/>
        <item x="135"/>
        <item x="124"/>
        <item x="221"/>
        <item x="243"/>
        <item x="210"/>
        <item x="56"/>
        <item x="11"/>
        <item x="107"/>
        <item x="148"/>
        <item x="156"/>
        <item x="245"/>
        <item x="207"/>
        <item x="173"/>
        <item x="38"/>
        <item x="125"/>
        <item x="73"/>
        <item x="232"/>
        <item x="189"/>
        <item x="12"/>
        <item x="224"/>
        <item x="108"/>
        <item x="214"/>
        <item x="174"/>
        <item x="215"/>
        <item x="39"/>
        <item x="74"/>
        <item x="190"/>
        <item x="13"/>
        <item x="230"/>
        <item x="225"/>
        <item x="109"/>
        <item x="238"/>
        <item x="216"/>
        <item x="40"/>
        <item x="126"/>
        <item x="75"/>
        <item x="14"/>
        <item x="110"/>
        <item x="149"/>
        <item x="157"/>
        <item x="239"/>
        <item x="41"/>
        <item x="94"/>
        <item x="76"/>
        <item x="191"/>
        <item x="15"/>
        <item x="231"/>
        <item x="111"/>
        <item x="182"/>
        <item x="175"/>
        <item x="226"/>
        <item x="42"/>
        <item x="127"/>
        <item x="77"/>
        <item x="192"/>
        <item x="211"/>
        <item x="57"/>
        <item x="16"/>
        <item x="204"/>
        <item x="43"/>
        <item x="95"/>
        <item x="78"/>
        <item x="17"/>
        <item x="113"/>
        <item x="44"/>
        <item x="96"/>
        <item x="237"/>
        <item x="79"/>
        <item x="18"/>
        <item x="114"/>
        <item x="45"/>
        <item x="80"/>
        <item x="223"/>
        <item x="193"/>
        <item x="233"/>
        <item x="19"/>
        <item x="227"/>
        <item x="159"/>
        <item x="46"/>
        <item x="97"/>
        <item x="128"/>
        <item x="81"/>
        <item x="194"/>
        <item x="58"/>
        <item x="20"/>
        <item x="201"/>
        <item x="47"/>
        <item x="140"/>
        <item x="82"/>
        <item x="195"/>
        <item x="212"/>
        <item x="228"/>
        <item x="160"/>
        <item x="48"/>
        <item x="83"/>
        <item x="21"/>
        <item x="61"/>
        <item x="115"/>
        <item x="161"/>
        <item x="203"/>
        <item x="183"/>
        <item x="241"/>
        <item x="49"/>
        <item x="129"/>
        <item x="136"/>
        <item x="84"/>
        <item x="59"/>
        <item x="22"/>
        <item x="139"/>
        <item x="142"/>
        <item x="184"/>
        <item x="176"/>
        <item x="50"/>
        <item x="205"/>
        <item x="85"/>
        <item x="244"/>
        <item x="196"/>
        <item x="246"/>
        <item x="23"/>
        <item x="162"/>
        <item x="51"/>
        <item x="217"/>
        <item x="222"/>
        <item x="86"/>
        <item x="141"/>
        <item x="250"/>
        <item x="197"/>
        <item x="87"/>
        <item x="213"/>
        <item x="60"/>
        <item x="24"/>
        <item x="150"/>
        <item x="163"/>
        <item x="185"/>
        <item x="208"/>
        <item x="52"/>
        <item x="147"/>
        <item x="130"/>
        <item x="88"/>
        <item x="234"/>
        <item x="198"/>
        <item x="25"/>
        <item x="116"/>
        <item x="202"/>
        <item x="177"/>
        <item x="53"/>
        <item t="default"/>
      </items>
    </pivotField>
    <pivotField showAll="0"/>
    <pivotField showAll="0"/>
    <pivotField showAll="0"/>
    <pivotField showAll="0"/>
    <pivotField numFmtId="8" showAll="0"/>
    <pivotField dataField="1" numFmtId="8" showAll="0"/>
    <pivotField showAll="0"/>
    <pivotField showAll="0"/>
    <pivotField showAll="0"/>
    <pivotField showAll="0"/>
    <pivotField showAll="0"/>
    <pivotField showAll="0"/>
    <pivotField showAll="0"/>
    <pivotField showAll="0"/>
    <pivotField axis="axisRow"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axis="axisCol" showAll="0" defaultSubtotal="0">
      <items count="5">
        <item x="0"/>
        <item x="1"/>
        <item x="2"/>
        <item x="3"/>
        <item x="4"/>
      </items>
    </pivotField>
  </pivotFields>
  <rowFields count="1">
    <field x="15"/>
  </rowFields>
  <rowItems count="13">
    <i>
      <x v="1"/>
    </i>
    <i>
      <x v="2"/>
    </i>
    <i>
      <x v="3"/>
    </i>
    <i>
      <x v="4"/>
    </i>
    <i>
      <x v="5"/>
    </i>
    <i>
      <x v="6"/>
    </i>
    <i>
      <x v="7"/>
    </i>
    <i>
      <x v="8"/>
    </i>
    <i>
      <x v="9"/>
    </i>
    <i>
      <x v="10"/>
    </i>
    <i>
      <x v="11"/>
    </i>
    <i>
      <x v="12"/>
    </i>
    <i t="grand">
      <x/>
    </i>
  </rowItems>
  <colFields count="1">
    <field x="17"/>
  </colFields>
  <colItems count="4">
    <i>
      <x v="1"/>
    </i>
    <i>
      <x v="2"/>
    </i>
    <i>
      <x v="3"/>
    </i>
    <i t="grand">
      <x/>
    </i>
  </colItems>
  <dataFields count="1">
    <dataField name="Sum of $ Total" fld="6" baseField="0" baseItem="0" numFmtId="175"/>
  </dataFields>
  <chartFormats count="9">
    <chartFormat chart="6" format="29" series="1">
      <pivotArea type="data" outline="0" fieldPosition="0">
        <references count="2">
          <reference field="4294967294" count="1" selected="0">
            <x v="0"/>
          </reference>
          <reference field="17" count="1" selected="0">
            <x v="1"/>
          </reference>
        </references>
      </pivotArea>
    </chartFormat>
    <chartFormat chart="6" format="30" series="1">
      <pivotArea type="data" outline="0" fieldPosition="0">
        <references count="2">
          <reference field="4294967294" count="1" selected="0">
            <x v="0"/>
          </reference>
          <reference field="17" count="1" selected="0">
            <x v="2"/>
          </reference>
        </references>
      </pivotArea>
    </chartFormat>
    <chartFormat chart="6" format="31" series="1">
      <pivotArea type="data" outline="0" fieldPosition="0">
        <references count="2">
          <reference field="4294967294" count="1" selected="0">
            <x v="0"/>
          </reference>
          <reference field="17" count="1" selected="0">
            <x v="3"/>
          </reference>
        </references>
      </pivotArea>
    </chartFormat>
    <chartFormat chart="7" format="32" series="1">
      <pivotArea type="data" outline="0" fieldPosition="0">
        <references count="2">
          <reference field="4294967294" count="1" selected="0">
            <x v="0"/>
          </reference>
          <reference field="17" count="1" selected="0">
            <x v="1"/>
          </reference>
        </references>
      </pivotArea>
    </chartFormat>
    <chartFormat chart="7" format="33" series="1">
      <pivotArea type="data" outline="0" fieldPosition="0">
        <references count="2">
          <reference field="4294967294" count="1" selected="0">
            <x v="0"/>
          </reference>
          <reference field="17" count="1" selected="0">
            <x v="2"/>
          </reference>
        </references>
      </pivotArea>
    </chartFormat>
    <chartFormat chart="7" format="34" series="1">
      <pivotArea type="data" outline="0" fieldPosition="0">
        <references count="2">
          <reference field="4294967294" count="1" selected="0">
            <x v="0"/>
          </reference>
          <reference field="17" count="1" selected="0">
            <x v="3"/>
          </reference>
        </references>
      </pivotArea>
    </chartFormat>
    <chartFormat chart="8" format="35" series="1">
      <pivotArea type="data" outline="0" fieldPosition="0">
        <references count="2">
          <reference field="4294967294" count="1" selected="0">
            <x v="0"/>
          </reference>
          <reference field="17" count="1" selected="0">
            <x v="1"/>
          </reference>
        </references>
      </pivotArea>
    </chartFormat>
    <chartFormat chart="8" format="36" series="1">
      <pivotArea type="data" outline="0" fieldPosition="0">
        <references count="2">
          <reference field="4294967294" count="1" selected="0">
            <x v="0"/>
          </reference>
          <reference field="17" count="1" selected="0">
            <x v="2"/>
          </reference>
        </references>
      </pivotArea>
    </chartFormat>
    <chartFormat chart="8" format="37" series="1">
      <pivotArea type="data" outline="0" fieldPosition="0">
        <references count="2">
          <reference field="4294967294" count="1" selected="0">
            <x v="0"/>
          </reference>
          <reference field="17"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70215F5-0A49-4850-8DA5-27ECDC2B5B4E}" sourceName="Category">
  <pivotTables>
    <pivotTable tabId="8" name="PivotTable1"/>
  </pivotTables>
  <data>
    <tabular pivotCacheId="1744822812">
      <items count="7">
        <i x="1"/>
        <i x="0"/>
        <i x="4" s="1"/>
        <i x="5"/>
        <i x="6"/>
        <i x="2"/>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AD721B1D-AA22-4D6B-B609-ECB7BB0FB223}" sourceName="Territory">
  <pivotTables>
    <pivotTable tabId="13" name="PivotTable4"/>
  </pivotTables>
  <data>
    <tabular pivotCacheId="1744822812">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296EB904-4B61-41E4-9A6B-8DB9AA47AE3F}" cache="Slicer_Category" caption="Category" rowHeight="2286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xr10:uid="{3D4420E6-F412-4FCB-8C60-7983EDC69DA8}" cache="Slicer_Territory" caption="Territ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FD138E-3D9F-433A-BDD9-85AE863D1EF0}" name="Table1" displayName="Table1" ref="C8:Q2831" totalsRowShown="0" headerRowDxfId="60" dataDxfId="59">
  <autoFilter ref="C8:Q2831" xr:uid="{9AFD138E-3D9F-433A-BDD9-85AE863D1EF0}"/>
  <tableColumns count="15">
    <tableColumn id="1" xr3:uid="{C1757EBC-8465-4A72-B192-A1942FCB17C5}" name="Date" dataDxfId="58"/>
    <tableColumn id="2" xr3:uid="{D46DE228-3222-4B93-94B7-8949AB813D10}" name="Order #" dataDxfId="57"/>
    <tableColumn id="3" xr3:uid="{F82BCF6B-1A7E-4CB2-A7F6-1D22FC54771A}" name="Line #" dataDxfId="56"/>
    <tableColumn id="4" xr3:uid="{CD6C2D9F-885B-4A8C-90CD-55C27158A6F7}" name="Prod Code" dataDxfId="55"/>
    <tableColumn id="5" xr3:uid="{7043A2A4-F193-4DC2-BF68-2B524A98C794}" name="Qty" dataDxfId="54"/>
    <tableColumn id="6" xr3:uid="{F2C89861-EE85-457E-B4BA-E642C39BB529}" name="$ Ea." dataDxfId="53"/>
    <tableColumn id="7" xr3:uid="{9B7FA14E-2177-43BD-9E51-54769CC7AC38}" name="$ Total" dataDxfId="52"/>
    <tableColumn id="8" xr3:uid="{666E2573-27BD-456E-8AFF-BA53ABCA77C2}" name="Category" dataDxfId="51"/>
    <tableColumn id="9" xr3:uid="{F860AE1A-3B29-43A5-B192-9EB21F3BB1B5}" name="Sales Agent" dataDxfId="50"/>
    <tableColumn id="10" xr3:uid="{5A560D5D-F324-4234-AC01-28DADE624E76}" name="Customer" dataDxfId="49"/>
    <tableColumn id="11" xr3:uid="{9AB3AD32-F1E1-43FB-BCFD-B97A863105AE}" name="Status" dataDxfId="48"/>
    <tableColumn id="12" xr3:uid="{472CF985-9AB8-429E-8667-FBEF3C08E513}" name="City" dataDxfId="47"/>
    <tableColumn id="13" xr3:uid="{3777B294-C34D-4CF8-B464-33A144F642D5}" name="State" dataDxfId="46"/>
    <tableColumn id="14" xr3:uid="{BB4EBE38-2E12-449D-B236-5F115532CECA}" name="Country" dataDxfId="45"/>
    <tableColumn id="15" xr3:uid="{6DF72B84-0BB7-44D7-A9CF-DE0B66CA8F5C}" name="Territory" dataDxfId="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nedrive.live.com/edit.aspx?resid=8C793A1300AB9CB1!134&amp;app=Excel&amp;wdnd=1&amp;wdPreviousSession=15f9c3f3%2D3aac%2D4b14%2Db67c%2D057a211af64c"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kaggle.com/datasets/kyanyoga/sample-sales-data" TargetMode="Externa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ACF6B-23A7-4AD9-8BA4-12558A817A1F}">
  <dimension ref="C1:I17"/>
  <sheetViews>
    <sheetView topLeftCell="D1" workbookViewId="0">
      <selection activeCell="H20" sqref="H20"/>
    </sheetView>
  </sheetViews>
  <sheetFormatPr defaultRowHeight="14.4"/>
  <cols>
    <col min="3" max="3" width="14.5546875" customWidth="1"/>
    <col min="4" max="5" width="13.33203125" customWidth="1"/>
    <col min="7" max="7" width="17" customWidth="1"/>
    <col min="8" max="8" width="15.33203125" bestFit="1" customWidth="1"/>
  </cols>
  <sheetData>
    <row r="1" spans="3:9">
      <c r="C1" s="23" t="s">
        <v>0</v>
      </c>
    </row>
    <row r="6" spans="3:9">
      <c r="C6" s="31" t="s">
        <v>1</v>
      </c>
      <c r="D6" s="31"/>
      <c r="E6" s="25"/>
      <c r="G6" s="31" t="s">
        <v>2</v>
      </c>
      <c r="H6" s="31"/>
    </row>
    <row r="7" spans="3:9">
      <c r="C7" t="s">
        <v>3</v>
      </c>
      <c r="D7" s="18">
        <f>COUNTA(Employees!B9:B30)-COUNT(Employees!H9:H30)</f>
        <v>2</v>
      </c>
      <c r="E7" s="18"/>
      <c r="G7" t="s">
        <v>4</v>
      </c>
      <c r="H7">
        <f>COUNTA(Inventory!C7:C30)</f>
        <v>17</v>
      </c>
    </row>
    <row r="8" spans="3:9">
      <c r="C8" t="s">
        <v>5</v>
      </c>
      <c r="D8" s="10">
        <f>SUM(Employees!C9:C30)</f>
        <v>309000</v>
      </c>
      <c r="E8" s="10"/>
      <c r="G8" t="s">
        <v>6</v>
      </c>
      <c r="H8" s="18">
        <f>SUM(Inventory!E7:E30)</f>
        <v>7553</v>
      </c>
    </row>
    <row r="9" spans="3:9">
      <c r="C9" t="s">
        <v>7</v>
      </c>
      <c r="D9" s="10">
        <f>MEDIAN(Employees!C9:C30)</f>
        <v>15000</v>
      </c>
      <c r="E9" s="10"/>
      <c r="G9" t="s">
        <v>8</v>
      </c>
      <c r="H9" s="10">
        <f>SUM(Inventory!I7:I30)</f>
        <v>132008.64999999997</v>
      </c>
    </row>
    <row r="12" spans="3:9">
      <c r="D12" t="s">
        <v>9</v>
      </c>
      <c r="E12" t="s">
        <v>10</v>
      </c>
      <c r="G12" s="31" t="s">
        <v>11</v>
      </c>
      <c r="H12" s="31"/>
    </row>
    <row r="13" spans="3:9">
      <c r="C13" t="s">
        <v>12</v>
      </c>
      <c r="D13">
        <f>COUNTIFS(Table1[Sales Agent],C13)</f>
        <v>15</v>
      </c>
      <c r="E13" s="26">
        <f>AVERAGEIFS(Table1[$ Total],Table1[Sales Agent],C13)</f>
        <v>3612.1046666666666</v>
      </c>
      <c r="G13" t="s">
        <v>13</v>
      </c>
      <c r="H13" s="26">
        <f>SUM(Table1[$ Total])</f>
        <v>10032628.850000011</v>
      </c>
      <c r="I13" t="s">
        <v>14</v>
      </c>
    </row>
    <row r="14" spans="3:9">
      <c r="C14" t="s">
        <v>15</v>
      </c>
      <c r="D14">
        <f>COUNTIFS(Table1[Sales Agent],C14)</f>
        <v>29</v>
      </c>
      <c r="E14" s="26">
        <f>AVERAGEIFS(Table1[$ Total],Table1[Sales Agent],C14)</f>
        <v>5945.0796551724161</v>
      </c>
      <c r="G14" t="s">
        <v>16</v>
      </c>
      <c r="H14" s="26">
        <f>SUMIF(Table1[Category],Dashboard!G14,Table1[$ Total])</f>
        <v>1166388.3400000003</v>
      </c>
      <c r="I14" t="s">
        <v>17</v>
      </c>
    </row>
    <row r="15" spans="3:9">
      <c r="G15" t="s">
        <v>18</v>
      </c>
      <c r="H15" s="26">
        <f>SUMIF(Table1[Category],Dashboard!G15,Table1[$ Total])</f>
        <v>3919615.6599999969</v>
      </c>
      <c r="I15" t="s">
        <v>17</v>
      </c>
    </row>
    <row r="16" spans="3:9">
      <c r="G16" t="s">
        <v>19</v>
      </c>
      <c r="H16" s="26">
        <f>SUMIF(Table1[Category],Dashboard!G16,Table1[$ Total])</f>
        <v>1903150.8399999992</v>
      </c>
      <c r="I16" t="s">
        <v>17</v>
      </c>
    </row>
    <row r="17" spans="7:9">
      <c r="G17" s="27">
        <v>36526</v>
      </c>
      <c r="H17" s="26">
        <f>SUMIF(Table1[Date],"&gt;="&amp;G17,Table1[$ Total])</f>
        <v>10032628.850000011</v>
      </c>
      <c r="I17" t="s">
        <v>20</v>
      </c>
    </row>
  </sheetData>
  <mergeCells count="3">
    <mergeCell ref="G6:H6"/>
    <mergeCell ref="C6:D6"/>
    <mergeCell ref="G12:H12"/>
  </mergeCells>
  <hyperlinks>
    <hyperlink ref="C1" r:id="rId1" xr:uid="{EBFA9D28-DEBD-4CFD-BD58-90532BB185B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23CD026-6FBE-447B-AF55-CD64203D2360}">
          <x14:formula1>
            <xm:f>'Sales Data'!$J$9:$J$2831</xm:f>
          </x14:formula1>
          <xm:sqref>G14:G16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73F05-5643-4B37-BDA9-91A3517ABF21}">
  <dimension ref="A3:E17"/>
  <sheetViews>
    <sheetView workbookViewId="0">
      <selection activeCell="A3" sqref="A3"/>
    </sheetView>
  </sheetViews>
  <sheetFormatPr defaultRowHeight="14.4"/>
  <cols>
    <col min="1" max="1" width="13.21875" bestFit="1" customWidth="1"/>
    <col min="2" max="2" width="15.5546875" bestFit="1" customWidth="1"/>
    <col min="3" max="4" width="13.21875" bestFit="1" customWidth="1"/>
    <col min="5" max="5" width="14.21875" bestFit="1" customWidth="1"/>
    <col min="6" max="11" width="11.5546875" bestFit="1" customWidth="1"/>
    <col min="12" max="12" width="13.21875" bestFit="1" customWidth="1"/>
    <col min="13" max="23" width="11.5546875" bestFit="1" customWidth="1"/>
    <col min="24" max="24" width="13.21875" bestFit="1" customWidth="1"/>
    <col min="25" max="30" width="11.5546875" bestFit="1" customWidth="1"/>
    <col min="31" max="31" width="14.21875" bestFit="1" customWidth="1"/>
  </cols>
  <sheetData>
    <row r="3" spans="1:5">
      <c r="A3" s="28" t="s">
        <v>82</v>
      </c>
      <c r="B3" s="28" t="s">
        <v>419</v>
      </c>
    </row>
    <row r="4" spans="1:5">
      <c r="A4" s="28" t="s">
        <v>417</v>
      </c>
      <c r="B4" t="s">
        <v>427</v>
      </c>
      <c r="C4" t="s">
        <v>428</v>
      </c>
      <c r="D4" t="s">
        <v>429</v>
      </c>
      <c r="E4" t="s">
        <v>198</v>
      </c>
    </row>
    <row r="5" spans="1:5">
      <c r="A5" s="32" t="s">
        <v>437</v>
      </c>
      <c r="B5" s="41">
        <v>129753.60000000001</v>
      </c>
      <c r="C5" s="41">
        <v>316577.4200000001</v>
      </c>
      <c r="D5" s="41">
        <v>339543.42</v>
      </c>
      <c r="E5" s="41">
        <v>785874.44000000018</v>
      </c>
    </row>
    <row r="6" spans="1:5">
      <c r="A6" s="32" t="s">
        <v>438</v>
      </c>
      <c r="B6" s="41">
        <v>140836.19000000003</v>
      </c>
      <c r="C6" s="41">
        <v>311419.52999999991</v>
      </c>
      <c r="D6" s="41">
        <v>358186.18000000005</v>
      </c>
      <c r="E6" s="41">
        <v>810441.9</v>
      </c>
    </row>
    <row r="7" spans="1:5">
      <c r="A7" s="32" t="s">
        <v>430</v>
      </c>
      <c r="B7" s="41">
        <v>174504.9</v>
      </c>
      <c r="C7" s="41">
        <v>205733.72999999992</v>
      </c>
      <c r="D7" s="41">
        <v>374262.75999999989</v>
      </c>
      <c r="E7" s="41">
        <v>754501.38999999978</v>
      </c>
    </row>
    <row r="8" spans="1:5">
      <c r="A8" s="32" t="s">
        <v>441</v>
      </c>
      <c r="B8" s="41">
        <v>201609.55000000002</v>
      </c>
      <c r="C8" s="41">
        <v>206148.12000000008</v>
      </c>
      <c r="D8" s="41">
        <v>261633.29000000007</v>
      </c>
      <c r="E8" s="41">
        <v>669390.9600000002</v>
      </c>
    </row>
    <row r="9" spans="1:5">
      <c r="A9" s="32" t="s">
        <v>439</v>
      </c>
      <c r="B9" s="41">
        <v>192673.11</v>
      </c>
      <c r="C9" s="41">
        <v>273438.39000000007</v>
      </c>
      <c r="D9" s="41">
        <v>457861.05999999965</v>
      </c>
      <c r="E9" s="41">
        <v>923972.55999999971</v>
      </c>
    </row>
    <row r="10" spans="1:5">
      <c r="A10" s="32" t="s">
        <v>440</v>
      </c>
      <c r="B10" s="41">
        <v>168082.55999999997</v>
      </c>
      <c r="C10" s="41">
        <v>286674.21999999997</v>
      </c>
      <c r="D10" s="41"/>
      <c r="E10" s="41">
        <v>454756.77999999991</v>
      </c>
    </row>
    <row r="11" spans="1:5">
      <c r="A11" s="32" t="s">
        <v>431</v>
      </c>
      <c r="B11" s="41">
        <v>187731.87999999998</v>
      </c>
      <c r="C11" s="41">
        <v>327144.08999999979</v>
      </c>
      <c r="D11" s="41"/>
      <c r="E11" s="41">
        <v>514875.96999999974</v>
      </c>
    </row>
    <row r="12" spans="1:5">
      <c r="A12" s="32" t="s">
        <v>432</v>
      </c>
      <c r="B12" s="41">
        <v>197809.3</v>
      </c>
      <c r="C12" s="41">
        <v>461501.27000000008</v>
      </c>
      <c r="D12" s="41"/>
      <c r="E12" s="41">
        <v>659310.57000000007</v>
      </c>
    </row>
    <row r="13" spans="1:5">
      <c r="A13" s="32" t="s">
        <v>433</v>
      </c>
      <c r="B13" s="41">
        <v>263973.36</v>
      </c>
      <c r="C13" s="41">
        <v>320750.91000000003</v>
      </c>
      <c r="D13" s="41"/>
      <c r="E13" s="41">
        <v>584724.27</v>
      </c>
    </row>
    <row r="14" spans="1:5">
      <c r="A14" s="32" t="s">
        <v>434</v>
      </c>
      <c r="B14" s="41">
        <v>568290.97</v>
      </c>
      <c r="C14" s="41">
        <v>552924.25</v>
      </c>
      <c r="D14" s="41"/>
      <c r="E14" s="41">
        <v>1121215.22</v>
      </c>
    </row>
    <row r="15" spans="1:5">
      <c r="A15" s="32" t="s">
        <v>435</v>
      </c>
      <c r="B15" s="41">
        <v>1029837.6600000001</v>
      </c>
      <c r="C15" s="41">
        <v>1089048.0100000005</v>
      </c>
      <c r="D15" s="41"/>
      <c r="E15" s="41">
        <v>2118885.6700000009</v>
      </c>
    </row>
    <row r="16" spans="1:5">
      <c r="A16" s="32" t="s">
        <v>436</v>
      </c>
      <c r="B16" s="41">
        <v>261876.46000000005</v>
      </c>
      <c r="C16" s="41">
        <v>372802.65999999992</v>
      </c>
      <c r="D16" s="41"/>
      <c r="E16" s="41">
        <v>634679.12</v>
      </c>
    </row>
    <row r="17" spans="1:5">
      <c r="A17" s="32" t="s">
        <v>198</v>
      </c>
      <c r="B17" s="41">
        <v>3516979.54</v>
      </c>
      <c r="C17" s="41">
        <v>4724162.6000000006</v>
      </c>
      <c r="D17" s="41">
        <v>1791486.7099999995</v>
      </c>
      <c r="E17" s="41">
        <v>10032628.85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556F-A9FA-41EF-8D9B-0C9B7009959B}">
  <sheetPr>
    <tabColor rgb="FF305496"/>
  </sheetPr>
  <dimension ref="A3:L20"/>
  <sheetViews>
    <sheetView workbookViewId="0">
      <selection activeCell="D18" sqref="D18"/>
    </sheetView>
  </sheetViews>
  <sheetFormatPr defaultRowHeight="14.4"/>
  <cols>
    <col min="1" max="1" width="16.6640625" customWidth="1"/>
    <col min="2" max="2" width="12" bestFit="1" customWidth="1"/>
    <col min="3" max="4" width="10.33203125" customWidth="1"/>
    <col min="5" max="5" width="14" bestFit="1" customWidth="1"/>
    <col min="6" max="6" width="16.109375" customWidth="1"/>
    <col min="7" max="8" width="15.6640625" customWidth="1"/>
    <col min="11" max="11" width="10.5546875" customWidth="1"/>
  </cols>
  <sheetData>
    <row r="3" spans="1:12">
      <c r="A3" t="s">
        <v>21</v>
      </c>
      <c r="B3">
        <f>COUNT(B9:B40)-COUNT(H9:H40)</f>
        <v>2</v>
      </c>
    </row>
    <row r="4" spans="1:12">
      <c r="H4" s="10"/>
    </row>
    <row r="5" spans="1:12">
      <c r="B5">
        <f>COUNTIF(B9:B30,"&gt;01-Jan-2021")</f>
        <v>4</v>
      </c>
      <c r="C5">
        <f>COUNTIFS(B9:B30,"&gt;1/1/2021")</f>
        <v>4</v>
      </c>
    </row>
    <row r="6" spans="1:12">
      <c r="B6" t="s">
        <v>22</v>
      </c>
      <c r="C6">
        <f ca="1">SUMIFS(C9:C30,F9:F30,"&gt;365")</f>
        <v>309000</v>
      </c>
    </row>
    <row r="7" spans="1:12">
      <c r="B7" t="s">
        <v>23</v>
      </c>
      <c r="C7">
        <f ca="1">AVERAGEIFS(C9:C30,D9:D30,"&lt;&gt;CEO")</f>
        <v>14750</v>
      </c>
    </row>
    <row r="8" spans="1:12">
      <c r="A8" s="8" t="s">
        <v>24</v>
      </c>
      <c r="B8" s="8" t="s">
        <v>25</v>
      </c>
      <c r="C8" s="8" t="s">
        <v>26</v>
      </c>
      <c r="D8" s="8" t="s">
        <v>27</v>
      </c>
      <c r="E8" s="8" t="s">
        <v>28</v>
      </c>
      <c r="F8" s="8" t="s">
        <v>29</v>
      </c>
      <c r="G8" s="8" t="s">
        <v>29</v>
      </c>
      <c r="H8" s="8" t="s">
        <v>30</v>
      </c>
      <c r="I8" s="8" t="s">
        <v>31</v>
      </c>
      <c r="K8" s="9"/>
      <c r="L8" s="10"/>
    </row>
    <row r="9" spans="1:12">
      <c r="A9" t="s">
        <v>32</v>
      </c>
      <c r="B9" s="9">
        <v>44557</v>
      </c>
      <c r="C9" s="10">
        <v>12000</v>
      </c>
      <c r="D9" t="s">
        <v>33</v>
      </c>
      <c r="E9" s="9">
        <f>B9+90</f>
        <v>44647</v>
      </c>
      <c r="F9" s="18">
        <f t="shared" ref="F9:F13" ca="1" si="0">TODAY()-B9</f>
        <v>631</v>
      </c>
      <c r="G9" s="19" t="str">
        <f ca="1">DATEDIF($B9,TODAY(),"Y") &amp; "y " &amp; DATEDIF($B9,TODAY(),"YM") &amp; "m " &amp; DATEDIF($B9,TODAY(),"MD") &amp; "d"</f>
        <v>1y 8m 23d</v>
      </c>
      <c r="H9" s="20">
        <v>44562</v>
      </c>
      <c r="I9" s="18" t="str">
        <f ca="1">IF(E9&gt;TODAY(), "Probation", "Full Time")</f>
        <v>Full Time</v>
      </c>
      <c r="J9" s="18"/>
      <c r="L9" s="10"/>
    </row>
    <row r="10" spans="1:12">
      <c r="A10" t="s">
        <v>34</v>
      </c>
      <c r="B10" s="9">
        <v>44754</v>
      </c>
      <c r="C10" s="10">
        <v>12000</v>
      </c>
      <c r="D10" t="s">
        <v>11</v>
      </c>
      <c r="E10" s="9">
        <f t="shared" ref="E10:E13" si="1">B10+90</f>
        <v>44844</v>
      </c>
      <c r="F10" s="18">
        <f t="shared" ca="1" si="0"/>
        <v>434</v>
      </c>
      <c r="G10" s="19" t="str">
        <f ca="1">DATEDIF($B10,TODAY(),"Y") &amp; "y " &amp; DATEDIF($B10,TODAY(),"YM") &amp; "m " &amp; DATEDIF($B10,TODAY(),"MD") &amp; "d"</f>
        <v>1y 2m 7d</v>
      </c>
      <c r="H10" s="22">
        <v>44229</v>
      </c>
      <c r="I10" s="18" t="str">
        <f t="shared" ref="I10:I13" ca="1" si="2">IF(E10&gt;TODAY(), "Probation", "Full Time")</f>
        <v>Full Time</v>
      </c>
      <c r="J10" s="18"/>
      <c r="L10" s="10"/>
    </row>
    <row r="11" spans="1:12">
      <c r="A11" t="s">
        <v>35</v>
      </c>
      <c r="B11" s="9">
        <v>43998</v>
      </c>
      <c r="C11" s="10">
        <v>15000</v>
      </c>
      <c r="D11" t="s">
        <v>11</v>
      </c>
      <c r="E11" s="9">
        <f t="shared" si="1"/>
        <v>44088</v>
      </c>
      <c r="F11" s="18">
        <f t="shared" ca="1" si="0"/>
        <v>1190</v>
      </c>
      <c r="G11" s="19" t="str">
        <f ca="1">DATEDIF($B11,TODAY(),"Y") &amp; "y " &amp; DATEDIF($B11,TODAY(),"YM") &amp; "m " &amp; DATEDIF($B11,TODAY(),"MD") &amp; "d"</f>
        <v>3y 3m 3d</v>
      </c>
      <c r="H11" s="20">
        <v>44329</v>
      </c>
      <c r="I11" s="18" t="str">
        <f t="shared" ca="1" si="2"/>
        <v>Full Time</v>
      </c>
      <c r="J11" s="18"/>
      <c r="L11" s="10"/>
    </row>
    <row r="12" spans="1:12">
      <c r="A12" t="s">
        <v>36</v>
      </c>
      <c r="B12" s="9">
        <v>44785</v>
      </c>
      <c r="C12" s="10">
        <v>20000</v>
      </c>
      <c r="D12" t="s">
        <v>11</v>
      </c>
      <c r="E12" s="9">
        <f t="shared" si="1"/>
        <v>44875</v>
      </c>
      <c r="F12" s="18">
        <f t="shared" ca="1" si="0"/>
        <v>403</v>
      </c>
      <c r="G12" s="19" t="str">
        <f ca="1">IFERROR(DATEDIF($B12,TODAY(),"Y") &amp; "y " &amp; DATEDIF($B12,TODAY(),"YM") &amp; "m " &amp; DATEDIF($B12,TODAY(),"MD") &amp; "d", "Invalid start date")</f>
        <v>1y 1m 7d</v>
      </c>
      <c r="H12" s="19"/>
      <c r="I12" s="18" t="str">
        <f t="shared" ca="1" si="2"/>
        <v>Full Time</v>
      </c>
      <c r="J12" s="18"/>
      <c r="L12" s="10"/>
    </row>
    <row r="13" spans="1:12">
      <c r="A13" t="s">
        <v>37</v>
      </c>
      <c r="B13" s="9">
        <v>43568</v>
      </c>
      <c r="C13" s="10">
        <v>250000</v>
      </c>
      <c r="D13" t="s">
        <v>38</v>
      </c>
      <c r="E13" s="9">
        <f t="shared" si="1"/>
        <v>43658</v>
      </c>
      <c r="F13" s="18">
        <f t="shared" ca="1" si="0"/>
        <v>1620</v>
      </c>
      <c r="G13" s="19" t="str">
        <f ca="1">DATEDIF($B13,TODAY(),"Y") &amp; "y " &amp; DATEDIF($B13,TODAY(),"YM") &amp; "m " &amp; DATEDIF($B13,TODAY(),"MD") &amp; "d"</f>
        <v>4y 5m 6d</v>
      </c>
      <c r="H13" s="20">
        <v>44795</v>
      </c>
      <c r="I13" s="18" t="str">
        <f t="shared" ca="1" si="2"/>
        <v>Full Time</v>
      </c>
      <c r="J13" s="18"/>
      <c r="K13" s="18"/>
    </row>
    <row r="14" spans="1:12">
      <c r="A14" t="s">
        <v>39</v>
      </c>
      <c r="B14" s="9">
        <v>44794</v>
      </c>
      <c r="C14" s="10"/>
      <c r="I14" s="18"/>
    </row>
    <row r="16" spans="1:12">
      <c r="B16" s="21"/>
    </row>
    <row r="17" spans="3:4">
      <c r="D17" t="e">
        <f ca="1">DATEDIF(TODAY(),B12+50,"d")</f>
        <v>#NUM!</v>
      </c>
    </row>
    <row r="20" spans="3:4">
      <c r="C20" s="10"/>
    </row>
  </sheetData>
  <sortState xmlns:xlrd2="http://schemas.microsoft.com/office/spreadsheetml/2017/richdata2" ref="A9:E13">
    <sortCondition ref="C9:C1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48235"/>
  </sheetPr>
  <dimension ref="C2:R23"/>
  <sheetViews>
    <sheetView workbookViewId="0">
      <selection activeCell="D3" sqref="D3"/>
    </sheetView>
  </sheetViews>
  <sheetFormatPr defaultRowHeight="14.4"/>
  <cols>
    <col min="3" max="4" width="15.6640625" customWidth="1"/>
    <col min="5" max="5" width="11.33203125" customWidth="1"/>
    <col min="9" max="10" width="11.88671875" customWidth="1"/>
    <col min="12" max="12" width="14" bestFit="1" customWidth="1"/>
    <col min="13" max="13" width="10.109375" customWidth="1"/>
  </cols>
  <sheetData>
    <row r="2" spans="3:18">
      <c r="D2" s="1"/>
      <c r="E2" s="3"/>
      <c r="F2" s="4"/>
      <c r="G2" s="4"/>
      <c r="H2" s="5"/>
      <c r="I2" s="1" t="s">
        <v>40</v>
      </c>
      <c r="J2">
        <v>0.84475</v>
      </c>
      <c r="K2" t="s">
        <v>41</v>
      </c>
    </row>
    <row r="3" spans="3:18">
      <c r="C3" t="s">
        <v>42</v>
      </c>
      <c r="D3" s="1" t="str">
        <f>_xlfn.XLOOKUP($C3,$C$7:$C$40,D$7:D$40)</f>
        <v>Laundry</v>
      </c>
      <c r="E3" s="1">
        <f t="shared" ref="E3:G3" si="0">_xlfn.XLOOKUP($C3,$C$7:$C$40,E$7:E$40)</f>
        <v>480</v>
      </c>
      <c r="F3" s="1">
        <f t="shared" si="0"/>
        <v>5.8</v>
      </c>
      <c r="G3" s="1">
        <f t="shared" si="0"/>
        <v>15</v>
      </c>
      <c r="H3" s="5"/>
    </row>
    <row r="4" spans="3:18">
      <c r="D4" s="1"/>
      <c r="E4" s="12"/>
      <c r="F4" s="4"/>
      <c r="G4" s="4"/>
      <c r="H4" s="5"/>
      <c r="I4" s="6"/>
      <c r="J4" s="7"/>
    </row>
    <row r="5" spans="3:18">
      <c r="D5" s="1"/>
      <c r="E5" s="3"/>
    </row>
    <row r="6" spans="3:18">
      <c r="C6" s="2" t="s">
        <v>43</v>
      </c>
      <c r="D6" s="2" t="s">
        <v>44</v>
      </c>
      <c r="E6" s="2" t="s">
        <v>45</v>
      </c>
      <c r="F6" s="2" t="s">
        <v>46</v>
      </c>
      <c r="G6" s="2" t="s">
        <v>47</v>
      </c>
      <c r="H6" s="2" t="s">
        <v>48</v>
      </c>
      <c r="I6" s="2" t="s">
        <v>49</v>
      </c>
      <c r="J6" s="2" t="s">
        <v>50</v>
      </c>
    </row>
    <row r="7" spans="3:18">
      <c r="C7" t="s">
        <v>51</v>
      </c>
      <c r="D7" t="s">
        <v>52</v>
      </c>
      <c r="E7" s="3">
        <v>63</v>
      </c>
      <c r="F7" s="4">
        <v>1.97</v>
      </c>
      <c r="G7" s="4">
        <v>5</v>
      </c>
      <c r="H7" s="5">
        <f t="shared" ref="H7:H23" si="1">G7*$J$2</f>
        <v>4.2237499999999999</v>
      </c>
      <c r="I7" s="4">
        <f t="shared" ref="I7:I23" si="2">E7*F7</f>
        <v>124.11</v>
      </c>
      <c r="J7" s="5">
        <f t="shared" ref="J7:J23" si="3">I7*$J$2</f>
        <v>104.8419225</v>
      </c>
      <c r="M7" s="3"/>
      <c r="N7" s="4"/>
      <c r="O7" s="4"/>
      <c r="P7" s="5"/>
      <c r="Q7" s="4"/>
      <c r="R7" s="5"/>
    </row>
    <row r="8" spans="3:18">
      <c r="C8" t="s">
        <v>53</v>
      </c>
      <c r="D8" t="s">
        <v>54</v>
      </c>
      <c r="E8" s="3">
        <v>1200</v>
      </c>
      <c r="F8" s="4">
        <v>12.5</v>
      </c>
      <c r="G8" s="4">
        <v>34.99</v>
      </c>
      <c r="H8" s="5">
        <f t="shared" si="1"/>
        <v>29.557802500000001</v>
      </c>
      <c r="I8" s="4">
        <f t="shared" si="2"/>
        <v>15000</v>
      </c>
      <c r="J8" s="5">
        <f t="shared" si="3"/>
        <v>12671.25</v>
      </c>
      <c r="M8" s="3"/>
      <c r="N8" s="4"/>
      <c r="O8" s="4"/>
      <c r="P8" s="5"/>
      <c r="Q8" s="4"/>
      <c r="R8" s="5"/>
    </row>
    <row r="9" spans="3:18">
      <c r="C9" t="s">
        <v>42</v>
      </c>
      <c r="D9" t="s">
        <v>55</v>
      </c>
      <c r="E9" s="3">
        <v>480</v>
      </c>
      <c r="F9" s="4">
        <v>5.8</v>
      </c>
      <c r="G9" s="4">
        <v>15</v>
      </c>
      <c r="H9" s="5">
        <f t="shared" si="1"/>
        <v>12.671250000000001</v>
      </c>
      <c r="I9" s="4">
        <f t="shared" si="2"/>
        <v>2784</v>
      </c>
      <c r="J9" s="5">
        <f t="shared" si="3"/>
        <v>2351.7840000000001</v>
      </c>
      <c r="M9" s="3"/>
      <c r="N9" s="4"/>
      <c r="O9" s="4"/>
      <c r="P9" s="5"/>
      <c r="Q9" s="4"/>
      <c r="R9" s="5"/>
    </row>
    <row r="10" spans="3:18">
      <c r="C10" t="s">
        <v>56</v>
      </c>
      <c r="D10" t="s">
        <v>57</v>
      </c>
      <c r="E10" s="3">
        <v>1001</v>
      </c>
      <c r="F10" s="4">
        <v>78.430000000000007</v>
      </c>
      <c r="G10" s="4">
        <v>172</v>
      </c>
      <c r="H10" s="5">
        <f t="shared" si="1"/>
        <v>145.297</v>
      </c>
      <c r="I10" s="4">
        <f t="shared" si="2"/>
        <v>78508.430000000008</v>
      </c>
      <c r="J10" s="5">
        <f t="shared" si="3"/>
        <v>66319.996242500012</v>
      </c>
      <c r="M10" s="3"/>
      <c r="N10" s="4"/>
      <c r="O10" s="4"/>
      <c r="P10" s="5"/>
      <c r="Q10" s="4"/>
      <c r="R10" s="5"/>
    </row>
    <row r="11" spans="3:18">
      <c r="C11" t="s">
        <v>58</v>
      </c>
      <c r="D11" t="s">
        <v>59</v>
      </c>
      <c r="E11" s="3">
        <v>5</v>
      </c>
      <c r="F11" s="4">
        <v>8.1999999999999993</v>
      </c>
      <c r="G11" s="4">
        <v>20</v>
      </c>
      <c r="H11" s="5">
        <f t="shared" si="1"/>
        <v>16.895</v>
      </c>
      <c r="I11" s="4">
        <f t="shared" si="2"/>
        <v>41</v>
      </c>
      <c r="J11" s="5">
        <f t="shared" si="3"/>
        <v>34.634749999999997</v>
      </c>
      <c r="M11" s="3"/>
      <c r="N11" s="4"/>
      <c r="O11" s="4"/>
      <c r="P11" s="5"/>
      <c r="Q11" s="4"/>
      <c r="R11" s="5"/>
    </row>
    <row r="12" spans="3:18">
      <c r="C12" t="s">
        <v>60</v>
      </c>
      <c r="D12" t="s">
        <v>52</v>
      </c>
      <c r="E12" s="3">
        <v>300</v>
      </c>
      <c r="F12" s="4">
        <v>1.34</v>
      </c>
      <c r="G12" s="4">
        <v>3</v>
      </c>
      <c r="H12" s="5">
        <f t="shared" si="1"/>
        <v>2.5342500000000001</v>
      </c>
      <c r="I12" s="4">
        <f t="shared" si="2"/>
        <v>402</v>
      </c>
      <c r="J12" s="5">
        <f t="shared" si="3"/>
        <v>339.58949999999999</v>
      </c>
      <c r="M12" s="3"/>
      <c r="N12" s="4"/>
      <c r="O12" s="4"/>
      <c r="P12" s="5"/>
      <c r="Q12" s="4"/>
      <c r="R12" s="5"/>
    </row>
    <row r="13" spans="3:18">
      <c r="C13" t="s">
        <v>61</v>
      </c>
      <c r="D13" t="s">
        <v>55</v>
      </c>
      <c r="E13" s="3">
        <v>100</v>
      </c>
      <c r="F13" s="4">
        <v>17.5</v>
      </c>
      <c r="G13" s="4">
        <v>67.75</v>
      </c>
      <c r="H13" s="5">
        <f t="shared" si="1"/>
        <v>57.231812499999997</v>
      </c>
      <c r="I13" s="4">
        <f t="shared" si="2"/>
        <v>1750</v>
      </c>
      <c r="J13" s="5">
        <f t="shared" si="3"/>
        <v>1478.3125</v>
      </c>
      <c r="M13" s="3"/>
      <c r="N13" s="4"/>
      <c r="O13" s="4"/>
      <c r="P13" s="5"/>
      <c r="Q13" s="4"/>
      <c r="R13" s="5"/>
    </row>
    <row r="14" spans="3:18">
      <c r="C14" t="s">
        <v>62</v>
      </c>
      <c r="D14" t="s">
        <v>55</v>
      </c>
      <c r="E14" s="3">
        <v>175</v>
      </c>
      <c r="F14" s="4">
        <v>12.8</v>
      </c>
      <c r="G14" s="4">
        <v>29.95</v>
      </c>
      <c r="H14" s="5">
        <f t="shared" si="1"/>
        <v>25.300262499999999</v>
      </c>
      <c r="I14" s="4">
        <f t="shared" si="2"/>
        <v>2240</v>
      </c>
      <c r="J14" s="5">
        <f t="shared" si="3"/>
        <v>1892.24</v>
      </c>
      <c r="M14" s="3"/>
      <c r="N14" s="4"/>
      <c r="O14" s="4"/>
      <c r="P14" s="5"/>
      <c r="Q14" s="4"/>
      <c r="R14" s="5"/>
    </row>
    <row r="15" spans="3:18">
      <c r="C15" t="s">
        <v>63</v>
      </c>
      <c r="D15" t="s">
        <v>64</v>
      </c>
      <c r="E15" s="3">
        <v>50</v>
      </c>
      <c r="F15" s="4">
        <v>9.35</v>
      </c>
      <c r="G15" s="4">
        <v>25.25</v>
      </c>
      <c r="H15" s="5">
        <f t="shared" si="1"/>
        <v>21.3299375</v>
      </c>
      <c r="I15" s="4">
        <f t="shared" si="2"/>
        <v>467.5</v>
      </c>
      <c r="J15" s="5">
        <f t="shared" si="3"/>
        <v>394.92062499999997</v>
      </c>
      <c r="M15" s="3"/>
      <c r="N15" s="4"/>
      <c r="O15" s="4"/>
      <c r="P15" s="5"/>
      <c r="Q15" s="4"/>
      <c r="R15" s="5"/>
    </row>
    <row r="16" spans="3:18">
      <c r="C16" t="s">
        <v>65</v>
      </c>
      <c r="D16" t="s">
        <v>55</v>
      </c>
      <c r="E16" s="3">
        <v>756</v>
      </c>
      <c r="F16" s="4">
        <v>1.34</v>
      </c>
      <c r="G16" s="4">
        <v>3</v>
      </c>
      <c r="H16" s="5">
        <f t="shared" si="1"/>
        <v>2.5342500000000001</v>
      </c>
      <c r="I16" s="4">
        <f t="shared" si="2"/>
        <v>1013.0400000000001</v>
      </c>
      <c r="J16" s="5">
        <f t="shared" si="3"/>
        <v>855.7655400000001</v>
      </c>
      <c r="M16" s="3"/>
      <c r="N16" s="4"/>
      <c r="O16" s="4"/>
      <c r="P16" s="5"/>
      <c r="Q16" s="4"/>
      <c r="R16" s="5"/>
    </row>
    <row r="17" spans="3:18">
      <c r="C17" t="s">
        <v>66</v>
      </c>
      <c r="D17" t="s">
        <v>57</v>
      </c>
      <c r="E17" s="3">
        <v>1500</v>
      </c>
      <c r="F17" s="4">
        <v>1.75</v>
      </c>
      <c r="G17" s="4">
        <v>8.9499999999999993</v>
      </c>
      <c r="H17" s="5">
        <f t="shared" si="1"/>
        <v>7.5605124999999997</v>
      </c>
      <c r="I17" s="4">
        <f t="shared" si="2"/>
        <v>2625</v>
      </c>
      <c r="J17" s="5">
        <f t="shared" si="3"/>
        <v>2217.46875</v>
      </c>
      <c r="M17" s="3"/>
      <c r="N17" s="4"/>
      <c r="O17" s="4"/>
      <c r="P17" s="5"/>
      <c r="Q17" s="4"/>
      <c r="R17" s="5"/>
    </row>
    <row r="18" spans="3:18">
      <c r="C18" t="s">
        <v>67</v>
      </c>
      <c r="D18" t="s">
        <v>57</v>
      </c>
      <c r="E18" s="3">
        <v>150</v>
      </c>
      <c r="F18" s="4">
        <v>5.15</v>
      </c>
      <c r="G18" s="4">
        <v>21</v>
      </c>
      <c r="H18" s="5">
        <f t="shared" si="1"/>
        <v>17.739750000000001</v>
      </c>
      <c r="I18" s="4">
        <f t="shared" si="2"/>
        <v>772.5</v>
      </c>
      <c r="J18" s="5">
        <f t="shared" si="3"/>
        <v>652.56937500000004</v>
      </c>
      <c r="M18" s="3"/>
      <c r="N18" s="4"/>
      <c r="O18" s="4"/>
      <c r="P18" s="5"/>
      <c r="Q18" s="4"/>
      <c r="R18" s="5"/>
    </row>
    <row r="19" spans="3:18">
      <c r="C19" t="s">
        <v>68</v>
      </c>
      <c r="D19" t="s">
        <v>52</v>
      </c>
      <c r="E19" s="3">
        <v>345</v>
      </c>
      <c r="F19" s="4">
        <v>2.17</v>
      </c>
      <c r="G19" s="4">
        <v>5</v>
      </c>
      <c r="H19" s="5">
        <f t="shared" si="1"/>
        <v>4.2237499999999999</v>
      </c>
      <c r="I19" s="4">
        <f t="shared" si="2"/>
        <v>748.65</v>
      </c>
      <c r="J19" s="5">
        <f t="shared" si="3"/>
        <v>632.42208749999998</v>
      </c>
      <c r="M19" s="3"/>
      <c r="N19" s="4"/>
      <c r="O19" s="4"/>
      <c r="P19" s="5"/>
      <c r="Q19" s="4"/>
      <c r="R19" s="5"/>
    </row>
    <row r="20" spans="3:18">
      <c r="C20" t="s">
        <v>69</v>
      </c>
      <c r="D20" t="s">
        <v>70</v>
      </c>
      <c r="E20" s="3">
        <v>367</v>
      </c>
      <c r="F20" s="4">
        <v>3.87</v>
      </c>
      <c r="G20" s="4">
        <v>12.3</v>
      </c>
      <c r="H20" s="5">
        <f t="shared" si="1"/>
        <v>10.390425</v>
      </c>
      <c r="I20" s="4">
        <f t="shared" si="2"/>
        <v>1420.29</v>
      </c>
      <c r="J20" s="5">
        <f t="shared" si="3"/>
        <v>1199.7899775000001</v>
      </c>
      <c r="M20" s="3"/>
      <c r="N20" s="4"/>
      <c r="O20" s="4"/>
      <c r="P20" s="5"/>
      <c r="Q20" s="4"/>
      <c r="R20" s="5"/>
    </row>
    <row r="21" spans="3:18">
      <c r="C21" t="s">
        <v>71</v>
      </c>
      <c r="D21" t="s">
        <v>70</v>
      </c>
      <c r="E21" s="3">
        <v>79</v>
      </c>
      <c r="F21" s="4">
        <v>6.12</v>
      </c>
      <c r="G21" s="4">
        <v>17.8</v>
      </c>
      <c r="H21" s="5">
        <f t="shared" si="1"/>
        <v>15.03655</v>
      </c>
      <c r="I21" s="4">
        <f t="shared" si="2"/>
        <v>483.48</v>
      </c>
      <c r="J21" s="5">
        <f t="shared" si="3"/>
        <v>408.41973000000002</v>
      </c>
      <c r="M21" s="3"/>
      <c r="N21" s="4"/>
      <c r="O21" s="4"/>
      <c r="P21" s="5"/>
      <c r="Q21" s="4"/>
      <c r="R21" s="5"/>
    </row>
    <row r="22" spans="3:18">
      <c r="C22" t="s">
        <v>72</v>
      </c>
      <c r="D22" t="s">
        <v>57</v>
      </c>
      <c r="E22" s="3">
        <v>847</v>
      </c>
      <c r="F22" s="4">
        <v>23.45</v>
      </c>
      <c r="G22" s="4">
        <v>45.95</v>
      </c>
      <c r="H22" s="5">
        <f t="shared" si="1"/>
        <v>38.816262500000001</v>
      </c>
      <c r="I22" s="4">
        <f t="shared" si="2"/>
        <v>19862.149999999998</v>
      </c>
      <c r="J22" s="5">
        <f t="shared" si="3"/>
        <v>16778.551212499999</v>
      </c>
      <c r="M22" s="3"/>
      <c r="N22" s="4"/>
      <c r="O22" s="4"/>
      <c r="P22" s="5"/>
      <c r="Q22" s="4"/>
      <c r="R22" s="5"/>
    </row>
    <row r="23" spans="3:18">
      <c r="C23" t="s">
        <v>73</v>
      </c>
      <c r="D23" t="s">
        <v>70</v>
      </c>
      <c r="E23" s="3">
        <v>135</v>
      </c>
      <c r="F23" s="4">
        <v>27.9</v>
      </c>
      <c r="G23" s="4">
        <v>65.5</v>
      </c>
      <c r="H23" s="5">
        <f t="shared" si="1"/>
        <v>55.331125</v>
      </c>
      <c r="I23" s="4">
        <f t="shared" si="2"/>
        <v>3766.5</v>
      </c>
      <c r="J23" s="5">
        <f t="shared" si="3"/>
        <v>3181.7508750000002</v>
      </c>
      <c r="M23" s="3"/>
      <c r="N23" s="4"/>
      <c r="O23" s="4"/>
      <c r="P23" s="5"/>
      <c r="Q23" s="4"/>
      <c r="R23" s="5"/>
    </row>
  </sheetData>
  <autoFilter ref="C6:J23" xr:uid="{00000000-0001-0000-0000-000000000000}"/>
  <sortState xmlns:xlrd2="http://schemas.microsoft.com/office/spreadsheetml/2017/richdata2" ref="C7:J23">
    <sortCondition descending="1" ref="I7:I23"/>
  </sortState>
  <dataValidations count="4">
    <dataValidation type="whole" operator="greaterThanOrEqual" showInputMessage="1" showErrorMessage="1" sqref="E7:E23" xr:uid="{AA996414-406B-4BA1-84DA-51255A797C37}">
      <formula1>0</formula1>
    </dataValidation>
    <dataValidation type="textLength" showInputMessage="1" showErrorMessage="1" sqref="C7:C23" xr:uid="{58996AF6-D534-4499-BCF9-FB75529AE22F}">
      <formula1>3</formula1>
      <formula2>25</formula2>
    </dataValidation>
    <dataValidation type="decimal" errorStyle="warning" allowBlank="1" showInputMessage="1" showErrorMessage="1" errorTitle="Too cheap" error="$0.01c is the minium." promptTitle="Enter decimal" prompt="Must be worth more than $0.01c" sqref="F7:F23" xr:uid="{0128AE8C-8268-4E82-9F97-CC69878784BD}">
      <formula1>0.01</formula1>
      <formula2>100</formula2>
    </dataValidation>
    <dataValidation type="list" allowBlank="1" showInputMessage="1" showErrorMessage="1" sqref="C3" xr:uid="{B0B0700A-2B35-4714-93DA-E7F7513B2B37}">
      <formula1>$C$7:$C$40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showInputMessage="1" showErrorMessage="1" xr:uid="{1C4E960D-4F98-4F41-AC42-DD83D26FE1B8}">
          <x14:formula1>
            <xm:f>Categories!$B$4:$B$10</xm:f>
          </x14:formula1>
          <xm:sqref>D7:D23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2905F-8570-4806-A206-364D2EEB9594}">
  <dimension ref="B3:I10"/>
  <sheetViews>
    <sheetView workbookViewId="0">
      <selection activeCell="F5" sqref="F5"/>
    </sheetView>
  </sheetViews>
  <sheetFormatPr defaultRowHeight="14.4"/>
  <cols>
    <col min="2" max="2" width="12" customWidth="1"/>
  </cols>
  <sheetData>
    <row r="3" spans="2:9">
      <c r="B3" s="11" t="s">
        <v>74</v>
      </c>
    </row>
    <row r="4" spans="2:9">
      <c r="B4" t="s">
        <v>52</v>
      </c>
    </row>
    <row r="5" spans="2:9">
      <c r="B5" t="s">
        <v>54</v>
      </c>
      <c r="F5" t="str">
        <f>VLOOKUP(I5,F8:H14,3,FALSE)</f>
        <v>d</v>
      </c>
      <c r="I5">
        <v>3</v>
      </c>
    </row>
    <row r="6" spans="2:9">
      <c r="B6" t="s">
        <v>70</v>
      </c>
    </row>
    <row r="7" spans="2:9">
      <c r="B7" t="s">
        <v>59</v>
      </c>
      <c r="F7">
        <v>4</v>
      </c>
      <c r="H7" t="s">
        <v>75</v>
      </c>
    </row>
    <row r="8" spans="2:9">
      <c r="B8" t="s">
        <v>55</v>
      </c>
      <c r="F8">
        <v>3</v>
      </c>
      <c r="H8" t="s">
        <v>76</v>
      </c>
    </row>
    <row r="9" spans="2:9">
      <c r="B9" t="s">
        <v>57</v>
      </c>
      <c r="F9">
        <v>6</v>
      </c>
      <c r="H9" t="s">
        <v>77</v>
      </c>
    </row>
    <row r="10" spans="2:9">
      <c r="B10" t="s">
        <v>64</v>
      </c>
      <c r="F10">
        <v>2</v>
      </c>
      <c r="H10" t="s">
        <v>78</v>
      </c>
    </row>
  </sheetData>
  <dataValidations count="1">
    <dataValidation type="textLength" showInputMessage="1" showErrorMessage="1" sqref="B4:B10" xr:uid="{CA991C21-8328-4B80-9AB8-FC52964F226A}">
      <formula1>3</formula1>
      <formula2>25</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5BD97-C42C-45E3-AADD-7567EF57796E}">
  <dimension ref="B3:AL10"/>
  <sheetViews>
    <sheetView workbookViewId="0">
      <selection activeCell="C10" sqref="C10"/>
    </sheetView>
  </sheetViews>
  <sheetFormatPr defaultRowHeight="14.4"/>
  <cols>
    <col min="1" max="1" width="18.88671875" customWidth="1"/>
    <col min="2" max="2" width="12" bestFit="1" customWidth="1"/>
    <col min="3" max="3" width="16.6640625" bestFit="1" customWidth="1"/>
    <col min="4" max="4" width="31.5546875" bestFit="1" customWidth="1"/>
    <col min="5" max="5" width="13.88671875" bestFit="1" customWidth="1"/>
    <col min="6" max="6" width="14.88671875" bestFit="1" customWidth="1"/>
    <col min="7" max="7" width="13.33203125" bestFit="1" customWidth="1"/>
    <col min="8" max="8" width="14.33203125" bestFit="1" customWidth="1"/>
    <col min="9" max="9" width="16" bestFit="1" customWidth="1"/>
    <col min="10" max="10" width="13.33203125" bestFit="1" customWidth="1"/>
    <col min="11" max="11" width="11.44140625" bestFit="1" customWidth="1"/>
    <col min="12" max="14" width="13.33203125" bestFit="1" customWidth="1"/>
    <col min="15" max="15" width="11.44140625" bestFit="1" customWidth="1"/>
    <col min="16" max="16" width="13.33203125" bestFit="1" customWidth="1"/>
    <col min="17" max="17" width="14.33203125" bestFit="1" customWidth="1"/>
    <col min="18" max="18" width="13.33203125" bestFit="1" customWidth="1"/>
    <col min="19" max="19" width="13" bestFit="1" customWidth="1"/>
    <col min="20" max="20" width="13.33203125" bestFit="1" customWidth="1"/>
    <col min="21" max="21" width="14.33203125" bestFit="1" customWidth="1"/>
    <col min="22" max="22" width="16" bestFit="1" customWidth="1"/>
    <col min="23" max="52" width="8.109375" bestFit="1" customWidth="1"/>
    <col min="53" max="2749" width="9.6640625" bestFit="1" customWidth="1"/>
    <col min="2750" max="2765" width="10.6640625" bestFit="1" customWidth="1"/>
    <col min="2766" max="2766" width="11.6640625" bestFit="1" customWidth="1"/>
  </cols>
  <sheetData>
    <row r="3" spans="2:38">
      <c r="C3" s="28" t="s">
        <v>442</v>
      </c>
      <c r="D3" s="28" t="s">
        <v>80</v>
      </c>
    </row>
    <row r="4" spans="2:38">
      <c r="C4" t="s">
        <v>82</v>
      </c>
      <c r="T4" t="s">
        <v>83</v>
      </c>
      <c r="AK4" t="s">
        <v>443</v>
      </c>
      <c r="AL4" t="s">
        <v>444</v>
      </c>
    </row>
    <row r="5" spans="2:38">
      <c r="B5" s="28" t="s">
        <v>79</v>
      </c>
      <c r="C5" t="s">
        <v>85</v>
      </c>
      <c r="D5" t="s">
        <v>94</v>
      </c>
      <c r="E5" t="s">
        <v>97</v>
      </c>
      <c r="F5" t="s">
        <v>158</v>
      </c>
      <c r="G5" t="s">
        <v>100</v>
      </c>
      <c r="H5" t="s">
        <v>103</v>
      </c>
      <c r="I5" t="s">
        <v>107</v>
      </c>
      <c r="J5" t="s">
        <v>120</v>
      </c>
      <c r="K5" t="s">
        <v>124</v>
      </c>
      <c r="L5" t="s">
        <v>126</v>
      </c>
      <c r="M5" t="s">
        <v>151</v>
      </c>
      <c r="N5" t="s">
        <v>130</v>
      </c>
      <c r="O5" t="s">
        <v>154</v>
      </c>
      <c r="P5" t="s">
        <v>134</v>
      </c>
      <c r="Q5" t="s">
        <v>140</v>
      </c>
      <c r="R5" t="s">
        <v>145</v>
      </c>
      <c r="S5" t="s">
        <v>162</v>
      </c>
      <c r="T5" t="s">
        <v>85</v>
      </c>
      <c r="U5" t="s">
        <v>94</v>
      </c>
      <c r="V5" t="s">
        <v>97</v>
      </c>
      <c r="W5" t="s">
        <v>158</v>
      </c>
      <c r="X5" t="s">
        <v>100</v>
      </c>
      <c r="Y5" t="s">
        <v>103</v>
      </c>
      <c r="Z5" t="s">
        <v>107</v>
      </c>
      <c r="AA5" t="s">
        <v>120</v>
      </c>
      <c r="AB5" t="s">
        <v>124</v>
      </c>
      <c r="AC5" t="s">
        <v>126</v>
      </c>
      <c r="AD5" t="s">
        <v>151</v>
      </c>
      <c r="AE5" t="s">
        <v>130</v>
      </c>
      <c r="AF5" t="s">
        <v>154</v>
      </c>
      <c r="AG5" t="s">
        <v>134</v>
      </c>
      <c r="AH5" t="s">
        <v>140</v>
      </c>
      <c r="AI5" t="s">
        <v>145</v>
      </c>
      <c r="AJ5" t="s">
        <v>162</v>
      </c>
    </row>
    <row r="6" spans="2:38">
      <c r="B6" t="s">
        <v>84</v>
      </c>
      <c r="C6" s="29">
        <v>74853.870000000024</v>
      </c>
      <c r="D6" s="29"/>
      <c r="E6" s="29"/>
      <c r="F6" s="29"/>
      <c r="G6" s="29"/>
      <c r="H6" s="29"/>
      <c r="I6" s="29"/>
      <c r="J6" s="29"/>
      <c r="K6" s="29"/>
      <c r="L6" s="29"/>
      <c r="M6" s="29"/>
      <c r="N6" s="29"/>
      <c r="O6" s="29"/>
      <c r="P6" s="29"/>
      <c r="Q6" s="29"/>
      <c r="R6" s="29"/>
      <c r="S6" s="29"/>
      <c r="T6" s="30">
        <v>1</v>
      </c>
      <c r="U6" s="30">
        <v>0</v>
      </c>
      <c r="V6" s="30">
        <v>0</v>
      </c>
      <c r="W6" s="30">
        <v>0</v>
      </c>
      <c r="X6" s="30">
        <v>0</v>
      </c>
      <c r="Y6" s="30">
        <v>0</v>
      </c>
      <c r="Z6" s="30">
        <v>0</v>
      </c>
      <c r="AA6" s="30">
        <v>0</v>
      </c>
      <c r="AB6" s="30">
        <v>0</v>
      </c>
      <c r="AC6" s="30">
        <v>0</v>
      </c>
      <c r="AD6" s="30">
        <v>0</v>
      </c>
      <c r="AE6" s="30">
        <v>0</v>
      </c>
      <c r="AF6" s="30">
        <v>0</v>
      </c>
      <c r="AG6" s="30">
        <v>0</v>
      </c>
      <c r="AH6" s="30">
        <v>0</v>
      </c>
      <c r="AI6" s="30">
        <v>0</v>
      </c>
      <c r="AJ6" s="30">
        <v>0</v>
      </c>
      <c r="AK6" s="29">
        <v>74853.870000000024</v>
      </c>
      <c r="AL6" s="30">
        <v>7.6772918893004694E-2</v>
      </c>
    </row>
    <row r="7" spans="2:38">
      <c r="B7" t="s">
        <v>93</v>
      </c>
      <c r="C7" s="29"/>
      <c r="D7" s="29">
        <v>17860.440000000002</v>
      </c>
      <c r="E7" s="29">
        <v>5624.79</v>
      </c>
      <c r="F7" s="29"/>
      <c r="G7" s="29">
        <v>7586.45</v>
      </c>
      <c r="H7" s="29">
        <v>34375.130000000005</v>
      </c>
      <c r="I7" s="29">
        <v>108155.50999999998</v>
      </c>
      <c r="J7" s="29">
        <v>23001.260000000002</v>
      </c>
      <c r="K7" s="29">
        <v>11784.36</v>
      </c>
      <c r="L7" s="29">
        <v>98185.650000000023</v>
      </c>
      <c r="M7" s="29"/>
      <c r="N7" s="29">
        <v>29500.700000000004</v>
      </c>
      <c r="O7" s="29"/>
      <c r="P7" s="29">
        <v>89985.510000000009</v>
      </c>
      <c r="Q7" s="29">
        <v>8899.6</v>
      </c>
      <c r="R7" s="29">
        <v>41163.51</v>
      </c>
      <c r="S7" s="29"/>
      <c r="T7" s="30">
        <v>0</v>
      </c>
      <c r="U7" s="30">
        <v>1</v>
      </c>
      <c r="V7" s="30">
        <v>1</v>
      </c>
      <c r="W7" s="30">
        <v>0</v>
      </c>
      <c r="X7" s="30">
        <v>1</v>
      </c>
      <c r="Y7" s="30">
        <v>1</v>
      </c>
      <c r="Z7" s="30">
        <v>1</v>
      </c>
      <c r="AA7" s="30">
        <v>1</v>
      </c>
      <c r="AB7" s="30">
        <v>1</v>
      </c>
      <c r="AC7" s="30">
        <v>1</v>
      </c>
      <c r="AD7" s="30">
        <v>0</v>
      </c>
      <c r="AE7" s="30">
        <v>1</v>
      </c>
      <c r="AF7" s="30">
        <v>0</v>
      </c>
      <c r="AG7" s="30">
        <v>1</v>
      </c>
      <c r="AH7" s="30">
        <v>1</v>
      </c>
      <c r="AI7" s="30">
        <v>1</v>
      </c>
      <c r="AJ7" s="30">
        <v>0</v>
      </c>
      <c r="AK7" s="29">
        <v>476122.91000000003</v>
      </c>
      <c r="AL7" s="30">
        <v>0.48832940170670358</v>
      </c>
    </row>
    <row r="8" spans="2:38">
      <c r="B8" t="s">
        <v>151</v>
      </c>
      <c r="C8" s="29"/>
      <c r="D8" s="29"/>
      <c r="E8" s="29"/>
      <c r="F8" s="29"/>
      <c r="G8" s="29"/>
      <c r="H8" s="29"/>
      <c r="I8" s="29"/>
      <c r="J8" s="29"/>
      <c r="K8" s="29"/>
      <c r="L8" s="29"/>
      <c r="M8" s="29">
        <v>49176.959999999992</v>
      </c>
      <c r="N8" s="29"/>
      <c r="O8" s="29">
        <v>20906.870000000003</v>
      </c>
      <c r="P8" s="29"/>
      <c r="Q8" s="29"/>
      <c r="R8" s="29"/>
      <c r="S8" s="29"/>
      <c r="T8" s="30">
        <v>0</v>
      </c>
      <c r="U8" s="30">
        <v>0</v>
      </c>
      <c r="V8" s="30">
        <v>0</v>
      </c>
      <c r="W8" s="30">
        <v>0</v>
      </c>
      <c r="X8" s="30">
        <v>0</v>
      </c>
      <c r="Y8" s="30">
        <v>0</v>
      </c>
      <c r="Z8" s="30">
        <v>0</v>
      </c>
      <c r="AA8" s="30">
        <v>0</v>
      </c>
      <c r="AB8" s="30">
        <v>0</v>
      </c>
      <c r="AC8" s="30">
        <v>0</v>
      </c>
      <c r="AD8" s="30">
        <v>1</v>
      </c>
      <c r="AE8" s="30">
        <v>0</v>
      </c>
      <c r="AF8" s="30">
        <v>1</v>
      </c>
      <c r="AG8" s="30">
        <v>0</v>
      </c>
      <c r="AH8" s="30">
        <v>0</v>
      </c>
      <c r="AI8" s="30">
        <v>0</v>
      </c>
      <c r="AJ8" s="30">
        <v>0</v>
      </c>
      <c r="AK8" s="29">
        <v>70083.829999999987</v>
      </c>
      <c r="AL8" s="30">
        <v>7.1880588088513345E-2</v>
      </c>
    </row>
    <row r="9" spans="2:38">
      <c r="B9" t="s">
        <v>157</v>
      </c>
      <c r="C9" s="29"/>
      <c r="D9" s="29"/>
      <c r="E9" s="29"/>
      <c r="F9" s="29">
        <v>25510.07</v>
      </c>
      <c r="G9" s="29"/>
      <c r="H9" s="29"/>
      <c r="I9" s="29"/>
      <c r="J9" s="29"/>
      <c r="K9" s="29"/>
      <c r="L9" s="29"/>
      <c r="M9" s="29"/>
      <c r="N9" s="29"/>
      <c r="O9" s="29"/>
      <c r="P9" s="29"/>
      <c r="Q9" s="29"/>
      <c r="R9" s="29"/>
      <c r="S9" s="29">
        <v>328432.88999999996</v>
      </c>
      <c r="T9" s="30">
        <v>0</v>
      </c>
      <c r="U9" s="30">
        <v>0</v>
      </c>
      <c r="V9" s="30">
        <v>0</v>
      </c>
      <c r="W9" s="30">
        <v>1</v>
      </c>
      <c r="X9" s="30">
        <v>0</v>
      </c>
      <c r="Y9" s="30">
        <v>0</v>
      </c>
      <c r="Z9" s="30">
        <v>0</v>
      </c>
      <c r="AA9" s="30">
        <v>0</v>
      </c>
      <c r="AB9" s="30">
        <v>0</v>
      </c>
      <c r="AC9" s="30">
        <v>0</v>
      </c>
      <c r="AD9" s="30">
        <v>0</v>
      </c>
      <c r="AE9" s="30">
        <v>0</v>
      </c>
      <c r="AF9" s="30">
        <v>0</v>
      </c>
      <c r="AG9" s="30">
        <v>0</v>
      </c>
      <c r="AH9" s="30">
        <v>0</v>
      </c>
      <c r="AI9" s="30">
        <v>0</v>
      </c>
      <c r="AJ9" s="30">
        <v>1</v>
      </c>
      <c r="AK9" s="29">
        <v>353942.95999999996</v>
      </c>
      <c r="AL9" s="30">
        <v>0.36301709131177845</v>
      </c>
    </row>
    <row r="10" spans="2:38">
      <c r="B10" t="s">
        <v>198</v>
      </c>
      <c r="C10" s="29">
        <v>74853.870000000024</v>
      </c>
      <c r="D10" s="29">
        <v>17860.440000000002</v>
      </c>
      <c r="E10" s="29">
        <v>5624.79</v>
      </c>
      <c r="F10" s="29">
        <v>25510.07</v>
      </c>
      <c r="G10" s="29">
        <v>7586.45</v>
      </c>
      <c r="H10" s="29">
        <v>34375.130000000005</v>
      </c>
      <c r="I10" s="29">
        <v>108155.50999999998</v>
      </c>
      <c r="J10" s="29">
        <v>23001.260000000002</v>
      </c>
      <c r="K10" s="29">
        <v>11784.36</v>
      </c>
      <c r="L10" s="29">
        <v>98185.650000000023</v>
      </c>
      <c r="M10" s="29">
        <v>49176.959999999992</v>
      </c>
      <c r="N10" s="29">
        <v>29500.700000000004</v>
      </c>
      <c r="O10" s="29">
        <v>20906.870000000003</v>
      </c>
      <c r="P10" s="29">
        <v>89985.510000000009</v>
      </c>
      <c r="Q10" s="29">
        <v>8899.6</v>
      </c>
      <c r="R10" s="29">
        <v>41163.51</v>
      </c>
      <c r="S10" s="29">
        <v>328432.88999999996</v>
      </c>
      <c r="T10" s="30">
        <v>1</v>
      </c>
      <c r="U10" s="30">
        <v>1</v>
      </c>
      <c r="V10" s="30">
        <v>1</v>
      </c>
      <c r="W10" s="30">
        <v>1</v>
      </c>
      <c r="X10" s="30">
        <v>1</v>
      </c>
      <c r="Y10" s="30">
        <v>1</v>
      </c>
      <c r="Z10" s="30">
        <v>1</v>
      </c>
      <c r="AA10" s="30">
        <v>1</v>
      </c>
      <c r="AB10" s="30">
        <v>1</v>
      </c>
      <c r="AC10" s="30">
        <v>1</v>
      </c>
      <c r="AD10" s="30">
        <v>1</v>
      </c>
      <c r="AE10" s="30">
        <v>1</v>
      </c>
      <c r="AF10" s="30">
        <v>1</v>
      </c>
      <c r="AG10" s="30">
        <v>1</v>
      </c>
      <c r="AH10" s="30">
        <v>1</v>
      </c>
      <c r="AI10" s="30">
        <v>1</v>
      </c>
      <c r="AJ10" s="30">
        <v>1</v>
      </c>
      <c r="AK10" s="29">
        <v>975003.57</v>
      </c>
      <c r="AL10" s="30">
        <v>1</v>
      </c>
    </row>
  </sheetData>
  <conditionalFormatting sqref="F1:F3 F121:F1048576">
    <cfRule type="dataBar" priority="3">
      <dataBar>
        <cfvo type="min"/>
        <cfvo type="max"/>
        <color rgb="FF638EC6"/>
      </dataBar>
      <extLst>
        <ext xmlns:x14="http://schemas.microsoft.com/office/spreadsheetml/2009/9/main" uri="{B025F937-C7B1-47D3-B67F-A62EFF666E3E}">
          <x14:id>{739393C8-DD84-4673-A7A6-9FCBC8F1F1DC}</x14:id>
        </ext>
      </extLst>
    </cfRule>
  </conditionalFormatting>
  <conditionalFormatting pivot="1" sqref="AL6">
    <cfRule type="dataBar" priority="2">
      <dataBar>
        <cfvo type="min"/>
        <cfvo type="max"/>
        <color rgb="FF638EC6"/>
      </dataBar>
      <extLst>
        <ext xmlns:x14="http://schemas.microsoft.com/office/spreadsheetml/2009/9/main" uri="{B025F937-C7B1-47D3-B67F-A62EFF666E3E}">
          <x14:id>{4723A8F6-1147-4F5D-8A5D-AEBBF564FD5A}</x14:id>
        </ext>
      </extLst>
    </cfRule>
  </conditionalFormatting>
  <conditionalFormatting sqref="F1:F3 F66:F1048576">
    <cfRule type="dataBar" priority="1">
      <dataBar>
        <cfvo type="min"/>
        <cfvo type="max"/>
        <color rgb="FF638EC6"/>
      </dataBar>
      <extLst>
        <ext xmlns:x14="http://schemas.microsoft.com/office/spreadsheetml/2009/9/main" uri="{B025F937-C7B1-47D3-B67F-A62EFF666E3E}">
          <x14:id>{56B67EB2-0348-4C53-87BD-97D024FA6908}</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739393C8-DD84-4673-A7A6-9FCBC8F1F1DC}">
            <x14:dataBar minLength="0" maxLength="100" gradient="0">
              <x14:cfvo type="autoMin"/>
              <x14:cfvo type="autoMax"/>
              <x14:negativeFillColor rgb="FFFF0000"/>
              <x14:axisColor rgb="FF000000"/>
            </x14:dataBar>
          </x14:cfRule>
          <xm:sqref>F1:F3 F121:F1048576</xm:sqref>
        </x14:conditionalFormatting>
        <x14:conditionalFormatting xmlns:xm="http://schemas.microsoft.com/office/excel/2006/main" pivot="1">
          <x14:cfRule type="dataBar" id="{4723A8F6-1147-4F5D-8A5D-AEBBF564FD5A}">
            <x14:dataBar minLength="0" maxLength="100" gradient="0">
              <x14:cfvo type="autoMin"/>
              <x14:cfvo type="autoMax"/>
              <x14:negativeFillColor rgb="FFFF0000"/>
              <x14:axisColor rgb="FF000000"/>
            </x14:dataBar>
          </x14:cfRule>
          <xm:sqref>AL6</xm:sqref>
        </x14:conditionalFormatting>
        <x14:conditionalFormatting xmlns:xm="http://schemas.microsoft.com/office/excel/2006/main">
          <x14:cfRule type="dataBar" id="{56B67EB2-0348-4C53-87BD-97D024FA6908}">
            <x14:dataBar minLength="0" maxLength="100" gradient="0">
              <x14:cfvo type="autoMin"/>
              <x14:cfvo type="autoMax"/>
              <x14:negativeFillColor rgb="FFFF0000"/>
              <x14:axisColor rgb="FF000000"/>
            </x14:dataBar>
          </x14:cfRule>
          <xm:sqref>F1:F3 F66:F1048576</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6BCA3-2B1C-4FFF-9779-10C8EE722F63}">
  <dimension ref="A1:EL436"/>
  <sheetViews>
    <sheetView topLeftCell="A19" zoomScaleNormal="100" workbookViewId="0">
      <selection activeCell="A8" sqref="A8"/>
    </sheetView>
  </sheetViews>
  <sheetFormatPr defaultRowHeight="14.4"/>
  <cols>
    <col min="1" max="1" width="13.21875" style="35" bestFit="1" customWidth="1"/>
    <col min="2" max="2" width="15.5546875" style="35" bestFit="1" customWidth="1"/>
    <col min="3" max="3" width="11" style="35" bestFit="1" customWidth="1"/>
    <col min="4" max="4" width="11.33203125" style="35" bestFit="1" customWidth="1"/>
    <col min="5" max="5" width="11" style="35" bestFit="1" customWidth="1"/>
    <col min="6" max="6" width="10" style="35" bestFit="1" customWidth="1"/>
    <col min="7" max="7" width="11" style="35" bestFit="1" customWidth="1"/>
    <col min="8" max="8" width="15.44140625" style="35" bestFit="1" customWidth="1"/>
    <col min="9" max="9" width="11.44140625" style="35" bestFit="1" customWidth="1"/>
    <col min="10" max="11" width="12" style="35" bestFit="1" customWidth="1"/>
    <col min="12" max="12" width="11.33203125" style="35" bestFit="1" customWidth="1"/>
    <col min="13" max="15" width="11" style="35" bestFit="1" customWidth="1"/>
    <col min="16" max="16" width="15.44140625" style="35" bestFit="1" customWidth="1"/>
    <col min="17" max="18" width="12" style="35" bestFit="1" customWidth="1"/>
    <col min="19" max="19" width="11" style="35" bestFit="1" customWidth="1"/>
    <col min="20" max="20" width="15.44140625" style="35" bestFit="1" customWidth="1"/>
    <col min="21" max="21" width="11.44140625" style="35" bestFit="1" customWidth="1"/>
    <col min="22" max="22" width="12" style="35" bestFit="1" customWidth="1"/>
    <col min="23" max="23" width="11.33203125" style="35" bestFit="1" customWidth="1"/>
    <col min="24" max="24" width="11" style="35" bestFit="1" customWidth="1"/>
    <col min="25" max="25" width="10" style="35" bestFit="1" customWidth="1"/>
    <col min="26" max="26" width="11.44140625" style="35" bestFit="1" customWidth="1"/>
    <col min="27" max="28" width="11" style="35" bestFit="1" customWidth="1"/>
    <col min="29" max="29" width="11.44140625" style="35" bestFit="1" customWidth="1"/>
    <col min="30" max="30" width="11" style="35" bestFit="1" customWidth="1"/>
    <col min="31" max="32" width="12" style="35" bestFit="1" customWidth="1"/>
    <col min="33" max="35" width="11" style="35" bestFit="1" customWidth="1"/>
    <col min="36" max="36" width="15.44140625" style="35" bestFit="1" customWidth="1"/>
    <col min="37" max="37" width="11.44140625" style="35" bestFit="1" customWidth="1"/>
    <col min="38" max="39" width="12" style="35" bestFit="1" customWidth="1"/>
    <col min="40" max="40" width="11.33203125" style="35" bestFit="1" customWidth="1"/>
    <col min="41" max="41" width="11" style="35" bestFit="1" customWidth="1"/>
    <col min="42" max="43" width="10" style="35" bestFit="1" customWidth="1"/>
    <col min="44" max="44" width="15.44140625" style="35" bestFit="1" customWidth="1"/>
    <col min="45" max="45" width="11.44140625" style="35" bestFit="1" customWidth="1"/>
    <col min="46" max="46" width="12" style="35" bestFit="1" customWidth="1"/>
    <col min="47" max="47" width="13.6640625" style="35" bestFit="1" customWidth="1"/>
    <col min="48" max="48" width="11.44140625" style="35" bestFit="1" customWidth="1"/>
    <col min="49" max="49" width="14.21875" style="35" bestFit="1" customWidth="1"/>
    <col min="50" max="50" width="11.21875" style="35" bestFit="1" customWidth="1"/>
    <col min="51" max="51" width="14" style="35" bestFit="1" customWidth="1"/>
    <col min="52" max="52" width="11" style="35" bestFit="1" customWidth="1"/>
    <col min="53" max="53" width="13.5546875" style="35" bestFit="1" customWidth="1"/>
    <col min="54" max="54" width="11" style="35" bestFit="1" customWidth="1"/>
    <col min="55" max="55" width="13.21875" style="35" bestFit="1" customWidth="1"/>
    <col min="56" max="56" width="11" style="35" bestFit="1" customWidth="1"/>
    <col min="57" max="57" width="12.77734375" style="35" bestFit="1" customWidth="1"/>
    <col min="58" max="58" width="11.109375" style="35" bestFit="1" customWidth="1"/>
    <col min="59" max="59" width="13.88671875" style="35" bestFit="1" customWidth="1"/>
    <col min="60" max="60" width="11" style="35" bestFit="1" customWidth="1"/>
    <col min="61" max="61" width="13.5546875" style="35" bestFit="1" customWidth="1"/>
    <col min="62" max="62" width="11.109375" style="35" bestFit="1" customWidth="1"/>
    <col min="63" max="63" width="13.88671875" style="35" bestFit="1" customWidth="1"/>
    <col min="64" max="64" width="12" style="35" bestFit="1" customWidth="1"/>
    <col min="65" max="65" width="11" style="35" bestFit="1" customWidth="1"/>
    <col min="66" max="66" width="12.77734375" style="35" bestFit="1" customWidth="1"/>
    <col min="67" max="67" width="11.77734375" style="35" bestFit="1" customWidth="1"/>
    <col min="68" max="68" width="14.5546875" style="35" bestFit="1" customWidth="1"/>
    <col min="69" max="69" width="11" style="35" bestFit="1" customWidth="1"/>
    <col min="70" max="70" width="13.5546875" style="35" bestFit="1" customWidth="1"/>
    <col min="71" max="71" width="12" style="35" bestFit="1" customWidth="1"/>
    <col min="72" max="72" width="11.77734375" style="35" bestFit="1" customWidth="1"/>
    <col min="73" max="73" width="14.5546875" style="35" bestFit="1" customWidth="1"/>
    <col min="74" max="74" width="12.109375" style="35" bestFit="1" customWidth="1"/>
    <col min="75" max="75" width="14.88671875" style="35" bestFit="1" customWidth="1"/>
    <col min="76" max="76" width="11" style="35" bestFit="1" customWidth="1"/>
    <col min="77" max="77" width="13.109375" style="35" bestFit="1" customWidth="1"/>
    <col min="78" max="78" width="11" style="35" bestFit="1" customWidth="1"/>
    <col min="79" max="79" width="12.109375" style="35" bestFit="1" customWidth="1"/>
    <col min="80" max="80" width="14.88671875" style="35" bestFit="1" customWidth="1"/>
    <col min="81" max="81" width="11" style="35" bestFit="1" customWidth="1"/>
    <col min="82" max="82" width="13.44140625" style="35" bestFit="1" customWidth="1"/>
    <col min="83" max="83" width="11.77734375" style="35" bestFit="1" customWidth="1"/>
    <col min="84" max="84" width="14.5546875" style="35" bestFit="1" customWidth="1"/>
    <col min="85" max="85" width="11" style="35" bestFit="1" customWidth="1"/>
    <col min="86" max="86" width="11.109375" style="35" bestFit="1" customWidth="1"/>
    <col min="87" max="87" width="13.88671875" style="35" bestFit="1" customWidth="1"/>
    <col min="88" max="88" width="11.33203125" style="35" bestFit="1" customWidth="1"/>
    <col min="89" max="89" width="14.109375" style="35" bestFit="1" customWidth="1"/>
    <col min="90" max="90" width="11" style="35" bestFit="1" customWidth="1"/>
    <col min="91" max="91" width="13.109375" style="35" bestFit="1" customWidth="1"/>
    <col min="92" max="92" width="11" style="35" bestFit="1" customWidth="1"/>
    <col min="93" max="93" width="12.88671875" style="35" bestFit="1" customWidth="1"/>
    <col min="94" max="94" width="11.21875" style="35" bestFit="1" customWidth="1"/>
    <col min="95" max="95" width="14" style="35" bestFit="1" customWidth="1"/>
    <col min="96" max="96" width="11.77734375" style="35" bestFit="1" customWidth="1"/>
    <col min="97" max="97" width="14.5546875" style="35" bestFit="1" customWidth="1"/>
    <col min="98" max="98" width="11" style="35" bestFit="1" customWidth="1"/>
    <col min="99" max="99" width="13.21875" style="35" bestFit="1" customWidth="1"/>
    <col min="100" max="100" width="11" style="35" bestFit="1" customWidth="1"/>
    <col min="101" max="101" width="13.109375" style="35" bestFit="1" customWidth="1"/>
    <col min="102" max="102" width="11.33203125" style="35" bestFit="1" customWidth="1"/>
    <col min="103" max="103" width="14.109375" style="35" bestFit="1" customWidth="1"/>
    <col min="104" max="104" width="11.109375" style="35" bestFit="1" customWidth="1"/>
    <col min="105" max="105" width="13.88671875" style="35" bestFit="1" customWidth="1"/>
    <col min="106" max="106" width="11" style="35" bestFit="1" customWidth="1"/>
    <col min="107" max="107" width="12.21875" style="35" bestFit="1" customWidth="1"/>
    <col min="108" max="108" width="11" style="35" bestFit="1" customWidth="1"/>
    <col min="109" max="109" width="13.21875" style="35" bestFit="1" customWidth="1"/>
    <col min="110" max="110" width="11.21875" style="35" bestFit="1" customWidth="1"/>
    <col min="111" max="111" width="14" style="35" bestFit="1" customWidth="1"/>
    <col min="112" max="112" width="11" style="35" bestFit="1" customWidth="1"/>
    <col min="113" max="113" width="13.5546875" style="35" bestFit="1" customWidth="1"/>
    <col min="114" max="114" width="11" style="35" bestFit="1" customWidth="1"/>
    <col min="115" max="115" width="13.5546875" style="35" bestFit="1" customWidth="1"/>
    <col min="116" max="116" width="11.77734375" style="35" bestFit="1" customWidth="1"/>
    <col min="117" max="117" width="14.5546875" style="35" bestFit="1" customWidth="1"/>
    <col min="118" max="118" width="11.77734375" style="35" bestFit="1" customWidth="1"/>
    <col min="119" max="119" width="14.5546875" style="35" bestFit="1" customWidth="1"/>
    <col min="120" max="120" width="11" style="35" bestFit="1" customWidth="1"/>
    <col min="121" max="121" width="13.21875" style="35" bestFit="1" customWidth="1"/>
    <col min="122" max="122" width="12" style="35" bestFit="1" customWidth="1"/>
    <col min="123" max="123" width="11.77734375" style="35" bestFit="1" customWidth="1"/>
    <col min="124" max="124" width="14.5546875" style="35" bestFit="1" customWidth="1"/>
    <col min="125" max="125" width="11.77734375" style="35" bestFit="1" customWidth="1"/>
    <col min="126" max="126" width="14.5546875" style="35" bestFit="1" customWidth="1"/>
    <col min="127" max="127" width="10.33203125" style="35" bestFit="1" customWidth="1"/>
    <col min="128" max="128" width="13.109375" style="35" bestFit="1" customWidth="1"/>
    <col min="129" max="129" width="11" style="35" bestFit="1" customWidth="1"/>
    <col min="130" max="130" width="13.33203125" style="35" bestFit="1" customWidth="1"/>
    <col min="131" max="131" width="11.6640625" style="35" bestFit="1" customWidth="1"/>
    <col min="132" max="132" width="14.44140625" style="35" bestFit="1" customWidth="1"/>
    <col min="133" max="133" width="11.21875" style="35" bestFit="1" customWidth="1"/>
    <col min="134" max="134" width="14" style="35" bestFit="1" customWidth="1"/>
    <col min="135" max="135" width="11" style="35" bestFit="1" customWidth="1"/>
    <col min="136" max="136" width="13.5546875" style="35" bestFit="1" customWidth="1"/>
    <col min="137" max="137" width="11.77734375" style="35" bestFit="1" customWidth="1"/>
    <col min="138" max="138" width="14.5546875" style="35" bestFit="1" customWidth="1"/>
    <col min="139" max="139" width="12.109375" style="35" bestFit="1" customWidth="1"/>
    <col min="140" max="140" width="14.88671875" style="35" bestFit="1" customWidth="1"/>
    <col min="141" max="141" width="12" style="35" bestFit="1" customWidth="1"/>
    <col min="142" max="142" width="13.6640625" style="35" bestFit="1" customWidth="1"/>
    <col min="143" max="145" width="11" style="35" bestFit="1" customWidth="1"/>
    <col min="146" max="147" width="12" style="35" bestFit="1" customWidth="1"/>
    <col min="148" max="156" width="11" style="35" bestFit="1" customWidth="1"/>
    <col min="157" max="158" width="12" style="35" bestFit="1" customWidth="1"/>
    <col min="159" max="169" width="11" style="35" bestFit="1" customWidth="1"/>
    <col min="170" max="170" width="12" style="35" bestFit="1" customWidth="1"/>
    <col min="171" max="173" width="10" style="35" bestFit="1" customWidth="1"/>
    <col min="174" max="194" width="11" style="35" bestFit="1" customWidth="1"/>
    <col min="195" max="196" width="10" style="35" bestFit="1" customWidth="1"/>
    <col min="197" max="210" width="11" style="35" bestFit="1" customWidth="1"/>
    <col min="211" max="212" width="12" style="35" bestFit="1" customWidth="1"/>
    <col min="213" max="213" width="11" style="35" bestFit="1" customWidth="1"/>
    <col min="214" max="214" width="10" style="35" bestFit="1" customWidth="1"/>
    <col min="215" max="229" width="11" style="35" bestFit="1" customWidth="1"/>
    <col min="230" max="230" width="12" style="35" bestFit="1" customWidth="1"/>
    <col min="231" max="232" width="11" style="35" bestFit="1" customWidth="1"/>
    <col min="233" max="235" width="12" style="35" bestFit="1" customWidth="1"/>
    <col min="236" max="242" width="11" style="35" bestFit="1" customWidth="1"/>
    <col min="243" max="245" width="10" style="35" bestFit="1" customWidth="1"/>
    <col min="246" max="255" width="11" style="35" bestFit="1" customWidth="1"/>
    <col min="256" max="257" width="12" style="35" bestFit="1" customWidth="1"/>
    <col min="258" max="258" width="10.109375" style="35" bestFit="1" customWidth="1"/>
    <col min="259" max="261" width="10" style="35" bestFit="1" customWidth="1"/>
    <col min="262" max="262" width="12" style="35" bestFit="1" customWidth="1"/>
    <col min="263" max="263" width="13.6640625" style="35" bestFit="1" customWidth="1"/>
    <col min="264" max="16384" width="8.88671875" style="35"/>
  </cols>
  <sheetData>
    <row r="1" spans="1:142" s="39" customFormat="1">
      <c r="A1" s="34" t="s">
        <v>80</v>
      </c>
      <c r="B1" s="35" t="s">
        <v>162</v>
      </c>
    </row>
    <row r="2" spans="1:142" s="39" customFormat="1"/>
    <row r="3" spans="1:142" s="38" customFormat="1">
      <c r="A3" s="34" t="s">
        <v>82</v>
      </c>
      <c r="B3" s="34" t="s">
        <v>419</v>
      </c>
      <c r="C3" s="35"/>
      <c r="D3" s="35"/>
      <c r="E3" s="35"/>
      <c r="F3" s="35"/>
      <c r="G3" s="35"/>
      <c r="H3" s="35"/>
      <c r="I3" s="35"/>
      <c r="J3" s="35"/>
      <c r="K3" s="35"/>
      <c r="L3" s="35"/>
      <c r="M3" s="35"/>
      <c r="N3" s="35"/>
      <c r="O3" s="35"/>
      <c r="P3" s="35"/>
      <c r="Q3" s="35"/>
      <c r="R3" s="35"/>
      <c r="S3" s="35"/>
      <c r="T3" s="35"/>
      <c r="U3" s="35"/>
      <c r="V3" s="35"/>
      <c r="W3" s="35"/>
      <c r="X3" s="35"/>
      <c r="Y3" s="35"/>
      <c r="Z3" s="35"/>
      <c r="AA3" s="35"/>
      <c r="AB3" s="35"/>
      <c r="AC3" s="35"/>
      <c r="AD3" s="35"/>
      <c r="AE3" s="35"/>
      <c r="AF3" s="35"/>
      <c r="AG3" s="35"/>
      <c r="AH3" s="35"/>
      <c r="AI3" s="35"/>
      <c r="AJ3" s="35"/>
      <c r="AK3" s="35"/>
      <c r="AL3" s="35"/>
      <c r="AM3" s="35"/>
      <c r="AN3" s="35"/>
      <c r="AO3" s="35"/>
      <c r="AP3" s="35"/>
      <c r="AQ3" s="35"/>
      <c r="AR3" s="35"/>
      <c r="AS3" s="35"/>
      <c r="AT3" s="35"/>
      <c r="AU3" s="35"/>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row>
    <row r="4" spans="1:142">
      <c r="B4" s="35" t="s">
        <v>218</v>
      </c>
      <c r="C4" s="35" t="s">
        <v>228</v>
      </c>
      <c r="J4" s="35" t="s">
        <v>420</v>
      </c>
      <c r="K4" s="35" t="s">
        <v>231</v>
      </c>
      <c r="R4" s="35" t="s">
        <v>421</v>
      </c>
      <c r="S4" s="35" t="s">
        <v>260</v>
      </c>
      <c r="V4" s="35" t="s">
        <v>422</v>
      </c>
      <c r="W4" s="35" t="s">
        <v>226</v>
      </c>
      <c r="AA4" s="35" t="s">
        <v>423</v>
      </c>
      <c r="AB4" s="35" t="s">
        <v>317</v>
      </c>
      <c r="AD4" s="35" t="s">
        <v>424</v>
      </c>
      <c r="AE4" s="35" t="s">
        <v>214</v>
      </c>
      <c r="AL4" s="35" t="s">
        <v>425</v>
      </c>
      <c r="AM4" s="35" t="s">
        <v>235</v>
      </c>
      <c r="AT4" s="35" t="s">
        <v>426</v>
      </c>
      <c r="AU4" s="35" t="s">
        <v>198</v>
      </c>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row>
    <row r="5" spans="1:142">
      <c r="A5" s="34" t="s">
        <v>417</v>
      </c>
      <c r="C5" s="35" t="s">
        <v>18</v>
      </c>
      <c r="D5" s="35" t="s">
        <v>16</v>
      </c>
      <c r="E5" s="35" t="s">
        <v>325</v>
      </c>
      <c r="F5" s="35" t="s">
        <v>343</v>
      </c>
      <c r="G5" s="35" t="s">
        <v>348</v>
      </c>
      <c r="H5" s="35" t="s">
        <v>302</v>
      </c>
      <c r="I5" s="35" t="s">
        <v>19</v>
      </c>
      <c r="K5" s="35" t="s">
        <v>18</v>
      </c>
      <c r="L5" s="35" t="s">
        <v>16</v>
      </c>
      <c r="M5" s="35" t="s">
        <v>325</v>
      </c>
      <c r="N5" s="35" t="s">
        <v>343</v>
      </c>
      <c r="O5" s="35" t="s">
        <v>348</v>
      </c>
      <c r="P5" s="35" t="s">
        <v>302</v>
      </c>
      <c r="Q5" s="35" t="s">
        <v>19</v>
      </c>
      <c r="S5" s="35" t="s">
        <v>18</v>
      </c>
      <c r="T5" s="35" t="s">
        <v>302</v>
      </c>
      <c r="U5" s="35" t="s">
        <v>19</v>
      </c>
      <c r="W5" s="35" t="s">
        <v>16</v>
      </c>
      <c r="X5" s="35" t="s">
        <v>325</v>
      </c>
      <c r="Y5" s="35" t="s">
        <v>343</v>
      </c>
      <c r="Z5" s="35" t="s">
        <v>19</v>
      </c>
      <c r="AB5" s="35" t="s">
        <v>18</v>
      </c>
      <c r="AC5" s="35" t="s">
        <v>19</v>
      </c>
      <c r="AE5" s="35" t="s">
        <v>18</v>
      </c>
      <c r="AF5" s="35" t="s">
        <v>16</v>
      </c>
      <c r="AG5" s="35" t="s">
        <v>325</v>
      </c>
      <c r="AH5" s="35" t="s">
        <v>343</v>
      </c>
      <c r="AI5" s="35" t="s">
        <v>348</v>
      </c>
      <c r="AJ5" s="35" t="s">
        <v>302</v>
      </c>
      <c r="AK5" s="35" t="s">
        <v>19</v>
      </c>
      <c r="AM5" s="35" t="s">
        <v>18</v>
      </c>
      <c r="AN5" s="35" t="s">
        <v>16</v>
      </c>
      <c r="AO5" s="35" t="s">
        <v>325</v>
      </c>
      <c r="AP5" s="35" t="s">
        <v>343</v>
      </c>
      <c r="AQ5" s="35" t="s">
        <v>348</v>
      </c>
      <c r="AR5" s="35" t="s">
        <v>302</v>
      </c>
      <c r="AS5" s="35" t="s">
        <v>19</v>
      </c>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row>
    <row r="6" spans="1:142">
      <c r="A6" s="36" t="s">
        <v>427</v>
      </c>
      <c r="B6" s="37">
        <v>561196.23999999987</v>
      </c>
      <c r="C6" s="37">
        <v>55024.4</v>
      </c>
      <c r="D6" s="37">
        <v>3155.58</v>
      </c>
      <c r="E6" s="37">
        <v>16742.95</v>
      </c>
      <c r="F6" s="37">
        <v>6611.78</v>
      </c>
      <c r="G6" s="37">
        <v>6420.8899999999994</v>
      </c>
      <c r="H6" s="37"/>
      <c r="I6" s="37">
        <v>8610.0300000000007</v>
      </c>
      <c r="J6" s="37">
        <v>96565.63</v>
      </c>
      <c r="K6" s="37">
        <v>89237.88</v>
      </c>
      <c r="L6" s="37"/>
      <c r="M6" s="37">
        <v>22327.119999999999</v>
      </c>
      <c r="N6" s="37">
        <v>32401.96</v>
      </c>
      <c r="O6" s="37">
        <v>7469.98</v>
      </c>
      <c r="P6" s="37">
        <v>33443.370000000003</v>
      </c>
      <c r="Q6" s="37">
        <v>30911.739999999998</v>
      </c>
      <c r="R6" s="37">
        <v>215792.05</v>
      </c>
      <c r="S6" s="37">
        <v>63981.45</v>
      </c>
      <c r="T6" s="37"/>
      <c r="U6" s="37">
        <v>12133.249999999998</v>
      </c>
      <c r="V6" s="37">
        <v>76114.7</v>
      </c>
      <c r="W6" s="37"/>
      <c r="X6" s="37"/>
      <c r="Y6" s="37"/>
      <c r="Z6" s="37"/>
      <c r="AA6" s="37"/>
      <c r="AB6" s="37">
        <v>16988.699999999997</v>
      </c>
      <c r="AC6" s="37">
        <v>16858.919999999998</v>
      </c>
      <c r="AD6" s="37">
        <v>33847.619999999995</v>
      </c>
      <c r="AE6" s="37">
        <v>137005.02999999997</v>
      </c>
      <c r="AF6" s="37">
        <v>25783.759999999998</v>
      </c>
      <c r="AG6" s="37"/>
      <c r="AH6" s="37"/>
      <c r="AI6" s="37">
        <v>7038.32</v>
      </c>
      <c r="AJ6" s="37">
        <v>42537.469999999994</v>
      </c>
      <c r="AK6" s="37">
        <v>41806.580000000009</v>
      </c>
      <c r="AL6" s="37">
        <v>254171.16</v>
      </c>
      <c r="AM6" s="37">
        <v>38205.519999999997</v>
      </c>
      <c r="AN6" s="37"/>
      <c r="AO6" s="37"/>
      <c r="AP6" s="37"/>
      <c r="AQ6" s="37"/>
      <c r="AR6" s="37">
        <v>13805.98</v>
      </c>
      <c r="AS6" s="37">
        <v>15448.98</v>
      </c>
      <c r="AT6" s="37">
        <v>67460.479999999996</v>
      </c>
      <c r="AU6" s="37">
        <v>1305147.8799999999</v>
      </c>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row>
    <row r="7" spans="1:142">
      <c r="A7" s="36" t="s">
        <v>428</v>
      </c>
      <c r="B7" s="37">
        <v>519686.63000000024</v>
      </c>
      <c r="C7" s="37">
        <v>15340.86</v>
      </c>
      <c r="D7" s="37">
        <v>37747.17</v>
      </c>
      <c r="E7" s="37">
        <v>30657.9</v>
      </c>
      <c r="F7" s="37"/>
      <c r="G7" s="37"/>
      <c r="H7" s="37">
        <v>18938.3</v>
      </c>
      <c r="I7" s="37">
        <v>7762.9500000000007</v>
      </c>
      <c r="J7" s="37">
        <v>110447.18</v>
      </c>
      <c r="K7" s="37">
        <v>128135.42999999996</v>
      </c>
      <c r="L7" s="37">
        <v>73755.390000000014</v>
      </c>
      <c r="M7" s="37">
        <v>28970.980000000003</v>
      </c>
      <c r="N7" s="37">
        <v>21064.570000000003</v>
      </c>
      <c r="O7" s="37"/>
      <c r="P7" s="37">
        <v>30605.280000000002</v>
      </c>
      <c r="Q7" s="37">
        <v>39749.39</v>
      </c>
      <c r="R7" s="37">
        <v>322281.04000000004</v>
      </c>
      <c r="S7" s="37">
        <v>8851.9399999999987</v>
      </c>
      <c r="T7" s="37">
        <v>9177.52</v>
      </c>
      <c r="U7" s="37">
        <v>37541.14</v>
      </c>
      <c r="V7" s="37">
        <v>55570.6</v>
      </c>
      <c r="W7" s="37">
        <v>27987.07</v>
      </c>
      <c r="X7" s="37"/>
      <c r="Y7" s="37">
        <v>4933.7199999999993</v>
      </c>
      <c r="Z7" s="37">
        <v>3788.4</v>
      </c>
      <c r="AA7" s="37">
        <v>36709.19</v>
      </c>
      <c r="AB7" s="37">
        <v>45243.16</v>
      </c>
      <c r="AC7" s="37">
        <v>3660.2999999999997</v>
      </c>
      <c r="AD7" s="37">
        <v>48903.460000000006</v>
      </c>
      <c r="AE7" s="37">
        <v>144077.15999999997</v>
      </c>
      <c r="AF7" s="37">
        <v>87788.51999999999</v>
      </c>
      <c r="AG7" s="37">
        <v>30299.239999999998</v>
      </c>
      <c r="AH7" s="37">
        <v>39640.76</v>
      </c>
      <c r="AI7" s="37">
        <v>11406.27</v>
      </c>
      <c r="AJ7" s="37">
        <v>42793.499999999985</v>
      </c>
      <c r="AK7" s="37">
        <v>36167.15</v>
      </c>
      <c r="AL7" s="37">
        <v>392172.60000000003</v>
      </c>
      <c r="AM7" s="37">
        <v>71788.420000000013</v>
      </c>
      <c r="AN7" s="37">
        <v>53879.46</v>
      </c>
      <c r="AO7" s="37">
        <v>21322.82</v>
      </c>
      <c r="AP7" s="37">
        <v>5910.48</v>
      </c>
      <c r="AQ7" s="37">
        <v>5351.6100000000006</v>
      </c>
      <c r="AR7" s="37">
        <v>27800.520000000004</v>
      </c>
      <c r="AS7" s="37">
        <v>13646.68</v>
      </c>
      <c r="AT7" s="37">
        <v>199699.99000000005</v>
      </c>
      <c r="AU7" s="37">
        <v>1685470.69</v>
      </c>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row>
    <row r="8" spans="1:142">
      <c r="A8" s="36" t="s">
        <v>429</v>
      </c>
      <c r="B8" s="37">
        <v>424659.36000000004</v>
      </c>
      <c r="C8" s="37">
        <v>27199.079999999998</v>
      </c>
      <c r="D8" s="37"/>
      <c r="E8" s="37"/>
      <c r="F8" s="37"/>
      <c r="G8" s="37">
        <v>4449.3899999999994</v>
      </c>
      <c r="H8" s="37"/>
      <c r="I8" s="37"/>
      <c r="J8" s="37">
        <v>31648.469999999998</v>
      </c>
      <c r="K8" s="37">
        <v>9891.6</v>
      </c>
      <c r="L8" s="37">
        <v>21615.73</v>
      </c>
      <c r="M8" s="37">
        <v>17221.099999999999</v>
      </c>
      <c r="N8" s="37">
        <v>23664.61</v>
      </c>
      <c r="O8" s="37">
        <v>5808.48</v>
      </c>
      <c r="P8" s="37"/>
      <c r="Q8" s="37">
        <v>50169.11</v>
      </c>
      <c r="R8" s="37">
        <v>128370.63</v>
      </c>
      <c r="S8" s="37"/>
      <c r="T8" s="37"/>
      <c r="U8" s="37"/>
      <c r="V8" s="37"/>
      <c r="W8" s="37">
        <v>4992.6099999999997</v>
      </c>
      <c r="X8" s="37">
        <v>34727.53</v>
      </c>
      <c r="Y8" s="37"/>
      <c r="Z8" s="37">
        <v>6798.8600000000006</v>
      </c>
      <c r="AA8" s="37">
        <v>46519</v>
      </c>
      <c r="AB8" s="37"/>
      <c r="AC8" s="37"/>
      <c r="AD8" s="37"/>
      <c r="AE8" s="37"/>
      <c r="AF8" s="37"/>
      <c r="AG8" s="37"/>
      <c r="AH8" s="37"/>
      <c r="AI8" s="37"/>
      <c r="AJ8" s="37"/>
      <c r="AK8" s="37"/>
      <c r="AL8" s="37"/>
      <c r="AM8" s="37"/>
      <c r="AN8" s="37"/>
      <c r="AO8" s="37"/>
      <c r="AP8" s="37"/>
      <c r="AQ8" s="37"/>
      <c r="AR8" s="37"/>
      <c r="AS8" s="37">
        <v>6166.8</v>
      </c>
      <c r="AT8" s="37">
        <v>6166.8</v>
      </c>
      <c r="AU8" s="37">
        <v>637364.26</v>
      </c>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row>
    <row r="9" spans="1:142">
      <c r="A9" s="36" t="s">
        <v>198</v>
      </c>
      <c r="B9" s="37">
        <v>1505542.2300000002</v>
      </c>
      <c r="C9" s="37">
        <v>97564.340000000011</v>
      </c>
      <c r="D9" s="37">
        <v>40902.75</v>
      </c>
      <c r="E9" s="37">
        <v>47400.850000000006</v>
      </c>
      <c r="F9" s="37">
        <v>6611.78</v>
      </c>
      <c r="G9" s="37">
        <v>10870.279999999999</v>
      </c>
      <c r="H9" s="37">
        <v>18938.3</v>
      </c>
      <c r="I9" s="37">
        <v>16372.980000000001</v>
      </c>
      <c r="J9" s="37">
        <v>238661.28</v>
      </c>
      <c r="K9" s="37">
        <v>227264.90999999997</v>
      </c>
      <c r="L9" s="37">
        <v>95371.12000000001</v>
      </c>
      <c r="M9" s="37">
        <v>68519.200000000012</v>
      </c>
      <c r="N9" s="37">
        <v>77131.14</v>
      </c>
      <c r="O9" s="37">
        <v>13278.46</v>
      </c>
      <c r="P9" s="37">
        <v>64048.650000000009</v>
      </c>
      <c r="Q9" s="37">
        <v>120830.24</v>
      </c>
      <c r="R9" s="37">
        <v>666443.72000000009</v>
      </c>
      <c r="S9" s="37">
        <v>72833.39</v>
      </c>
      <c r="T9" s="37">
        <v>9177.52</v>
      </c>
      <c r="U9" s="37">
        <v>49674.39</v>
      </c>
      <c r="V9" s="37">
        <v>131685.29999999999</v>
      </c>
      <c r="W9" s="37">
        <v>32979.68</v>
      </c>
      <c r="X9" s="37">
        <v>34727.53</v>
      </c>
      <c r="Y9" s="37">
        <v>4933.7199999999993</v>
      </c>
      <c r="Z9" s="37">
        <v>10587.26</v>
      </c>
      <c r="AA9" s="37">
        <v>83228.19</v>
      </c>
      <c r="AB9" s="37">
        <v>62231.86</v>
      </c>
      <c r="AC9" s="37">
        <v>20519.219999999998</v>
      </c>
      <c r="AD9" s="37">
        <v>82751.08</v>
      </c>
      <c r="AE9" s="37">
        <v>281082.18999999994</v>
      </c>
      <c r="AF9" s="37">
        <v>113572.27999999998</v>
      </c>
      <c r="AG9" s="37">
        <v>30299.239999999998</v>
      </c>
      <c r="AH9" s="37">
        <v>39640.76</v>
      </c>
      <c r="AI9" s="37">
        <v>18444.59</v>
      </c>
      <c r="AJ9" s="37">
        <v>85330.969999999972</v>
      </c>
      <c r="AK9" s="37">
        <v>77973.73000000001</v>
      </c>
      <c r="AL9" s="37">
        <v>646343.76</v>
      </c>
      <c r="AM9" s="37">
        <v>109993.94</v>
      </c>
      <c r="AN9" s="37">
        <v>53879.46</v>
      </c>
      <c r="AO9" s="37">
        <v>21322.82</v>
      </c>
      <c r="AP9" s="37">
        <v>5910.48</v>
      </c>
      <c r="AQ9" s="37">
        <v>5351.6100000000006</v>
      </c>
      <c r="AR9" s="37">
        <v>41606.5</v>
      </c>
      <c r="AS9" s="37">
        <v>35262.46</v>
      </c>
      <c r="AT9" s="37">
        <v>273327.27</v>
      </c>
      <c r="AU9" s="37">
        <v>3627982.83</v>
      </c>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row>
    <row r="10" spans="1:142">
      <c r="A10"/>
      <c r="B10"/>
      <c r="C10"/>
      <c r="D10"/>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row>
    <row r="11" spans="1:142">
      <c r="A11"/>
      <c r="B11"/>
      <c r="C11"/>
      <c r="D11"/>
      <c r="E11"/>
      <c r="F11"/>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row>
    <row r="12" spans="1:142">
      <c r="A12"/>
      <c r="B12"/>
      <c r="C12"/>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row>
    <row r="13" spans="1:142">
      <c r="A13"/>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row>
    <row r="14" spans="1:142">
      <c r="A14"/>
      <c r="B14"/>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row>
    <row r="15" spans="1:142">
      <c r="A15"/>
      <c r="B15"/>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row>
    <row r="16" spans="1:142">
      <c r="A16"/>
      <c r="B16"/>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row>
    <row r="17" spans="1:142">
      <c r="A17"/>
      <c r="B17"/>
      <c r="C17"/>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row>
    <row r="18" spans="1:142">
      <c r="A18"/>
      <c r="B18"/>
      <c r="C18"/>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row>
    <row r="19" spans="1:142">
      <c r="A19"/>
      <c r="B19"/>
      <c r="C19"/>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row>
    <row r="20" spans="1:142">
      <c r="A20"/>
      <c r="B20"/>
      <c r="C20"/>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row>
    <row r="21" spans="1:142">
      <c r="A21"/>
      <c r="B21"/>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row>
    <row r="22" spans="1:142">
      <c r="A22"/>
      <c r="B22"/>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row>
    <row r="23" spans="1:142">
      <c r="A23"/>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row>
    <row r="24" spans="1:142">
      <c r="A24"/>
      <c r="B24"/>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row>
    <row r="25" spans="1:142">
      <c r="A25"/>
      <c r="B25"/>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row>
    <row r="26" spans="1:142">
      <c r="A26"/>
      <c r="B26"/>
      <c r="C26"/>
      <c r="D26"/>
      <c r="E26"/>
      <c r="F26"/>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row>
    <row r="27" spans="1:142">
      <c r="A27"/>
      <c r="B27"/>
      <c r="C27"/>
      <c r="D27"/>
      <c r="E27"/>
      <c r="F27"/>
      <c r="G27"/>
      <c r="H27"/>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row>
    <row r="28" spans="1:142">
      <c r="A28"/>
      <c r="B28"/>
      <c r="C28"/>
      <c r="D28"/>
      <c r="E28"/>
      <c r="F28"/>
      <c r="G28"/>
      <c r="H28"/>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row>
    <row r="29" spans="1:142">
      <c r="A29"/>
      <c r="B29"/>
      <c r="C29"/>
      <c r="D29"/>
      <c r="E29"/>
      <c r="F29"/>
      <c r="G29"/>
      <c r="H29"/>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row>
    <row r="30" spans="1:142">
      <c r="A30"/>
      <c r="B30"/>
      <c r="C30"/>
      <c r="D30"/>
      <c r="E30"/>
      <c r="F30"/>
      <c r="G30"/>
      <c r="H30"/>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row>
    <row r="31" spans="1:142">
      <c r="A31"/>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row>
    <row r="32" spans="1:142">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row>
    <row r="33" spans="1:142">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row>
    <row r="34" spans="1:142">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row>
    <row r="35" spans="1:142">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row>
    <row r="36" spans="1:142">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row>
    <row r="37" spans="1:142">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row>
    <row r="38" spans="1:142">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row>
    <row r="39" spans="1:142">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row>
    <row r="40" spans="1:142">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row>
    <row r="41" spans="1:142">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row>
    <row r="42" spans="1:142">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row>
    <row r="43" spans="1:142">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row>
    <row r="44" spans="1:142">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row>
    <row r="45" spans="1:142">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row>
    <row r="46" spans="1:142">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row>
    <row r="47" spans="1:142">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row>
    <row r="48" spans="1:142">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row>
    <row r="49" spans="1:142">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row>
    <row r="50" spans="1:142">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row>
    <row r="51" spans="1:142">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row>
    <row r="52" spans="1:142">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row>
    <row r="53" spans="1:142">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row>
    <row r="54" spans="1:142">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row>
    <row r="55" spans="1:142">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row>
    <row r="56" spans="1:142">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row>
    <row r="57" spans="1:142">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row>
    <row r="58" spans="1:142">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row>
    <row r="59" spans="1:142">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row>
    <row r="60" spans="1:142">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row>
    <row r="61" spans="1:142">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row>
    <row r="62" spans="1:142">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row>
    <row r="63" spans="1:142">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row>
    <row r="64" spans="1:142">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row>
    <row r="65" spans="1:142">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row>
    <row r="66" spans="1:142">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row>
    <row r="67" spans="1:142">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row>
    <row r="68" spans="1:142">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row>
    <row r="69" spans="1:142">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row>
    <row r="70" spans="1:142">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row>
    <row r="71" spans="1:142">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row>
    <row r="72" spans="1:142">
      <c r="A72"/>
      <c r="B72"/>
      <c r="C72"/>
      <c r="D72"/>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row>
    <row r="73" spans="1:142">
      <c r="A73"/>
      <c r="B73"/>
      <c r="C73"/>
      <c r="D73"/>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row>
    <row r="74" spans="1:142">
      <c r="A74"/>
      <c r="B74"/>
      <c r="C74"/>
      <c r="D7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row>
    <row r="75" spans="1:142">
      <c r="A75"/>
      <c r="B75"/>
      <c r="C75"/>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row>
    <row r="76" spans="1:142">
      <c r="A76"/>
      <c r="B76"/>
      <c r="C76"/>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row>
    <row r="77" spans="1:142">
      <c r="A77"/>
      <c r="B77"/>
      <c r="C77"/>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row>
    <row r="78" spans="1:142">
      <c r="A78"/>
      <c r="B78"/>
      <c r="C78"/>
      <c r="D78"/>
      <c r="E78"/>
      <c r="F78"/>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row>
    <row r="79" spans="1:142">
      <c r="A79"/>
      <c r="B79"/>
      <c r="C79"/>
      <c r="D79"/>
      <c r="E79"/>
      <c r="F79"/>
      <c r="G79"/>
      <c r="H79"/>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row>
    <row r="80" spans="1:142">
      <c r="A80"/>
      <c r="B80"/>
      <c r="C80"/>
      <c r="D80"/>
      <c r="E80"/>
      <c r="F80"/>
      <c r="G80"/>
      <c r="H80"/>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row>
    <row r="81" spans="1:142">
      <c r="A81"/>
      <c r="B81"/>
      <c r="C81"/>
      <c r="D81"/>
      <c r="E81"/>
      <c r="F81"/>
      <c r="G81"/>
      <c r="H81"/>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row>
    <row r="82" spans="1:142">
      <c r="A82"/>
      <c r="B82"/>
      <c r="C82"/>
      <c r="D82"/>
      <c r="E82"/>
      <c r="F82"/>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row>
    <row r="83" spans="1:142">
      <c r="A83"/>
      <c r="B83"/>
      <c r="C83"/>
      <c r="D83"/>
      <c r="E83"/>
      <c r="F83"/>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row>
    <row r="84" spans="1:142">
      <c r="A84"/>
      <c r="B84"/>
      <c r="C84"/>
      <c r="D84"/>
      <c r="E84"/>
      <c r="F84"/>
      <c r="G84"/>
      <c r="H84"/>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row>
    <row r="85" spans="1:142">
      <c r="A85"/>
      <c r="B85"/>
      <c r="C85"/>
      <c r="D85"/>
      <c r="E85"/>
      <c r="F85"/>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row>
    <row r="86" spans="1:142">
      <c r="A86"/>
      <c r="B86"/>
      <c r="C86"/>
      <c r="D86"/>
      <c r="E86"/>
      <c r="F86"/>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row>
    <row r="87" spans="1:142">
      <c r="A87"/>
      <c r="B87"/>
      <c r="C87"/>
      <c r="D87"/>
      <c r="E87"/>
      <c r="F87"/>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row>
    <row r="88" spans="1:142">
      <c r="A88"/>
      <c r="B88"/>
      <c r="C88"/>
      <c r="D88"/>
      <c r="E88"/>
      <c r="F88"/>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row>
    <row r="89" spans="1:142">
      <c r="A89"/>
      <c r="B89"/>
      <c r="C89"/>
      <c r="D89"/>
      <c r="E89"/>
      <c r="F89"/>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row>
    <row r="90" spans="1:142">
      <c r="A90"/>
      <c r="B90"/>
      <c r="C90"/>
      <c r="D90"/>
      <c r="E90"/>
      <c r="F90"/>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row>
    <row r="91" spans="1:142">
      <c r="A91"/>
      <c r="B91"/>
      <c r="C91"/>
      <c r="D91"/>
      <c r="E91"/>
      <c r="F91"/>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row>
    <row r="92" spans="1:142">
      <c r="A92"/>
      <c r="B92"/>
      <c r="C92"/>
      <c r="D92"/>
      <c r="E92"/>
      <c r="F92"/>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row>
    <row r="93" spans="1:142">
      <c r="A93"/>
      <c r="B93"/>
      <c r="C93"/>
      <c r="D93"/>
      <c r="E93"/>
      <c r="F93"/>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row>
    <row r="94" spans="1:142">
      <c r="A94"/>
      <c r="B94"/>
      <c r="C94"/>
      <c r="D94"/>
      <c r="E94"/>
      <c r="F94"/>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row>
    <row r="95" spans="1:142">
      <c r="A95"/>
      <c r="B95"/>
      <c r="C95"/>
      <c r="D95"/>
      <c r="E95"/>
      <c r="F95"/>
      <c r="G95"/>
      <c r="H95"/>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row>
    <row r="96" spans="1:142">
      <c r="A96"/>
      <c r="B96"/>
      <c r="C96"/>
      <c r="D96"/>
      <c r="E96"/>
      <c r="F96"/>
      <c r="G96"/>
      <c r="H9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row>
    <row r="97" spans="1:142">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row>
    <row r="98" spans="1:142">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row>
    <row r="99" spans="1:142">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row>
    <row r="100" spans="1:142">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row>
    <row r="101" spans="1:142">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row>
    <row r="102" spans="1:142">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row>
    <row r="103" spans="1:142">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row>
    <row r="104" spans="1:142">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row>
    <row r="105" spans="1:142">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row>
    <row r="106" spans="1:142">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row>
    <row r="107" spans="1:142">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row>
    <row r="108" spans="1:142">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row>
    <row r="109" spans="1:142">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row>
    <row r="110" spans="1:142">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row>
    <row r="111" spans="1:142">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row>
    <row r="112" spans="1:142">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row>
    <row r="113" spans="1:142">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row>
    <row r="114" spans="1:142">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row>
    <row r="115" spans="1:142">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row>
    <row r="116" spans="1:142">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row>
    <row r="117" spans="1:142">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row>
    <row r="118" spans="1:142">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row>
    <row r="119" spans="1:142">
      <c r="A119"/>
      <c r="B119"/>
      <c r="C119"/>
      <c r="D119"/>
      <c r="E119"/>
      <c r="F119"/>
      <c r="G119"/>
      <c r="H119"/>
      <c r="I119"/>
      <c r="J119"/>
      <c r="K119"/>
      <c r="L119"/>
      <c r="M119"/>
      <c r="N119"/>
      <c r="O119"/>
      <c r="P119"/>
      <c r="Q119"/>
      <c r="R119"/>
      <c r="S119"/>
      <c r="T119"/>
      <c r="U119"/>
      <c r="V119"/>
      <c r="W119"/>
      <c r="X119"/>
      <c r="Y119"/>
      <c r="Z119"/>
      <c r="AA119"/>
      <c r="AB119"/>
      <c r="AC119"/>
      <c r="AD119"/>
      <c r="AE119"/>
      <c r="AF119"/>
    </row>
    <row r="120" spans="1:142">
      <c r="A120"/>
      <c r="B120"/>
      <c r="C120"/>
      <c r="D120"/>
      <c r="E120"/>
      <c r="F120"/>
      <c r="G120"/>
      <c r="H120"/>
      <c r="I120"/>
      <c r="J120"/>
      <c r="K120"/>
      <c r="L120"/>
      <c r="M120"/>
      <c r="N120"/>
      <c r="O120"/>
      <c r="P120"/>
      <c r="Q120"/>
      <c r="R120"/>
      <c r="S120"/>
      <c r="T120"/>
      <c r="U120"/>
      <c r="V120"/>
      <c r="W120"/>
      <c r="X120"/>
      <c r="Y120"/>
      <c r="Z120"/>
      <c r="AA120"/>
      <c r="AB120"/>
      <c r="AC120"/>
      <c r="AD120"/>
      <c r="AE120"/>
      <c r="AF120"/>
    </row>
    <row r="121" spans="1:142">
      <c r="A121"/>
      <c r="B121"/>
      <c r="C121"/>
      <c r="D121"/>
      <c r="E121"/>
      <c r="F121"/>
      <c r="G121"/>
      <c r="H121"/>
      <c r="I121"/>
      <c r="J121"/>
      <c r="K121"/>
      <c r="L121"/>
      <c r="M121"/>
      <c r="N121"/>
      <c r="O121"/>
      <c r="P121"/>
      <c r="Q121"/>
      <c r="R121"/>
      <c r="S121"/>
      <c r="T121"/>
      <c r="U121"/>
      <c r="V121"/>
      <c r="W121"/>
      <c r="X121"/>
      <c r="Y121"/>
      <c r="Z121"/>
      <c r="AA121"/>
      <c r="AB121"/>
      <c r="AC121"/>
      <c r="AD121"/>
      <c r="AE121"/>
      <c r="AF121"/>
    </row>
    <row r="122" spans="1:142">
      <c r="A122"/>
      <c r="B122"/>
      <c r="C122"/>
      <c r="D122"/>
      <c r="E122"/>
      <c r="F122"/>
      <c r="G122"/>
      <c r="H122"/>
      <c r="I122"/>
      <c r="J122"/>
      <c r="K122"/>
      <c r="L122"/>
      <c r="M122"/>
      <c r="N122"/>
      <c r="O122"/>
      <c r="P122"/>
      <c r="Q122"/>
      <c r="R122"/>
      <c r="S122"/>
      <c r="T122"/>
      <c r="U122"/>
      <c r="V122"/>
      <c r="W122"/>
      <c r="X122"/>
      <c r="Y122"/>
      <c r="Z122"/>
      <c r="AA122"/>
      <c r="AB122"/>
      <c r="AC122"/>
      <c r="AD122"/>
      <c r="AE122"/>
      <c r="AF122"/>
    </row>
    <row r="123" spans="1:142">
      <c r="A123"/>
      <c r="B123"/>
      <c r="C123"/>
      <c r="D123"/>
      <c r="E123"/>
      <c r="F123"/>
      <c r="G123"/>
      <c r="H123"/>
      <c r="I123"/>
      <c r="J123"/>
      <c r="K123"/>
      <c r="L123"/>
      <c r="M123"/>
      <c r="N123"/>
      <c r="O123"/>
      <c r="P123"/>
      <c r="Q123"/>
      <c r="R123"/>
      <c r="S123"/>
      <c r="T123"/>
      <c r="U123"/>
      <c r="V123"/>
      <c r="W123"/>
      <c r="X123"/>
      <c r="Y123"/>
      <c r="Z123"/>
      <c r="AA123"/>
      <c r="AB123"/>
      <c r="AC123"/>
      <c r="AD123"/>
      <c r="AE123"/>
      <c r="AF123"/>
    </row>
    <row r="124" spans="1:142">
      <c r="A124"/>
      <c r="B124"/>
      <c r="C124"/>
      <c r="D124"/>
      <c r="E124"/>
      <c r="F124"/>
      <c r="G124"/>
      <c r="H124"/>
      <c r="I124"/>
      <c r="J124"/>
      <c r="K124"/>
      <c r="L124"/>
      <c r="M124"/>
      <c r="N124"/>
      <c r="O124"/>
      <c r="P124"/>
      <c r="Q124"/>
      <c r="R124"/>
      <c r="S124"/>
      <c r="T124"/>
      <c r="U124"/>
      <c r="V124"/>
      <c r="W124"/>
      <c r="X124"/>
      <c r="Y124"/>
      <c r="Z124"/>
      <c r="AA124"/>
      <c r="AB124"/>
      <c r="AC124"/>
      <c r="AD124"/>
      <c r="AE124"/>
      <c r="AF124"/>
    </row>
    <row r="125" spans="1:142">
      <c r="A125"/>
      <c r="B125"/>
      <c r="C125"/>
      <c r="D125"/>
      <c r="E125"/>
      <c r="F125"/>
      <c r="G125"/>
      <c r="H125"/>
      <c r="I125"/>
      <c r="J125"/>
      <c r="K125"/>
      <c r="L125"/>
      <c r="M125"/>
      <c r="N125"/>
      <c r="O125"/>
      <c r="P125"/>
      <c r="Q125"/>
      <c r="R125"/>
      <c r="S125"/>
      <c r="T125"/>
      <c r="U125"/>
      <c r="V125"/>
      <c r="W125"/>
      <c r="X125"/>
      <c r="Y125"/>
      <c r="Z125"/>
      <c r="AA125"/>
      <c r="AB125"/>
      <c r="AC125"/>
      <c r="AD125"/>
      <c r="AE125"/>
      <c r="AF125"/>
    </row>
    <row r="126" spans="1:142">
      <c r="A126"/>
      <c r="B126"/>
      <c r="C126"/>
      <c r="D126"/>
      <c r="E126"/>
      <c r="F126"/>
      <c r="G126"/>
      <c r="H126"/>
      <c r="I126"/>
      <c r="J126"/>
      <c r="K126"/>
      <c r="L126"/>
      <c r="M126"/>
      <c r="N126"/>
      <c r="O126"/>
      <c r="P126"/>
      <c r="Q126"/>
      <c r="R126"/>
      <c r="S126"/>
      <c r="T126"/>
      <c r="U126"/>
      <c r="V126"/>
      <c r="W126"/>
      <c r="X126"/>
      <c r="Y126"/>
      <c r="Z126"/>
      <c r="AA126"/>
      <c r="AB126"/>
      <c r="AC126"/>
      <c r="AD126"/>
      <c r="AE126"/>
      <c r="AF126"/>
    </row>
    <row r="127" spans="1:142">
      <c r="A127"/>
      <c r="B127"/>
      <c r="C127"/>
      <c r="D127"/>
      <c r="E127"/>
      <c r="F127"/>
      <c r="G127"/>
      <c r="H127"/>
      <c r="I127"/>
      <c r="J127"/>
      <c r="K127"/>
      <c r="L127"/>
      <c r="M127"/>
      <c r="N127"/>
      <c r="O127"/>
      <c r="P127"/>
      <c r="Q127"/>
      <c r="R127"/>
      <c r="S127"/>
      <c r="T127"/>
      <c r="U127"/>
      <c r="V127"/>
      <c r="W127"/>
      <c r="X127"/>
      <c r="Y127"/>
      <c r="Z127"/>
      <c r="AA127"/>
      <c r="AB127"/>
      <c r="AC127"/>
      <c r="AD127"/>
      <c r="AE127"/>
      <c r="AF127"/>
    </row>
    <row r="128" spans="1:142">
      <c r="A128"/>
      <c r="B128"/>
      <c r="C128"/>
      <c r="D128"/>
      <c r="E128"/>
      <c r="F128"/>
      <c r="G128"/>
      <c r="H128"/>
      <c r="I128"/>
      <c r="J128"/>
      <c r="K128"/>
      <c r="L128"/>
      <c r="M128"/>
      <c r="N128"/>
      <c r="O128"/>
      <c r="P128"/>
      <c r="Q128"/>
      <c r="R128"/>
      <c r="S128"/>
      <c r="T128"/>
      <c r="U128"/>
      <c r="V128"/>
      <c r="W128"/>
      <c r="X128"/>
      <c r="Y128"/>
      <c r="Z128"/>
      <c r="AA128"/>
      <c r="AB128"/>
      <c r="AC128"/>
      <c r="AD128"/>
      <c r="AE128"/>
      <c r="AF128"/>
    </row>
    <row r="129" spans="1:32">
      <c r="A129"/>
      <c r="B129"/>
      <c r="C129"/>
      <c r="D129"/>
      <c r="E129"/>
      <c r="F129"/>
      <c r="G129"/>
      <c r="H129"/>
      <c r="I129"/>
      <c r="J129"/>
      <c r="K129"/>
      <c r="L129"/>
      <c r="M129"/>
      <c r="N129"/>
      <c r="O129"/>
      <c r="P129"/>
      <c r="Q129"/>
      <c r="R129"/>
      <c r="S129"/>
      <c r="T129"/>
      <c r="U129"/>
      <c r="V129"/>
      <c r="W129"/>
      <c r="X129"/>
      <c r="Y129"/>
      <c r="Z129"/>
      <c r="AA129"/>
      <c r="AB129"/>
      <c r="AC129"/>
      <c r="AD129"/>
      <c r="AE129"/>
      <c r="AF129"/>
    </row>
    <row r="130" spans="1:32">
      <c r="A130"/>
      <c r="B130"/>
      <c r="C130"/>
      <c r="D130"/>
      <c r="E130"/>
      <c r="F130"/>
      <c r="G130"/>
      <c r="H130"/>
      <c r="I130"/>
      <c r="J130"/>
      <c r="K130"/>
      <c r="L130"/>
      <c r="M130"/>
      <c r="N130"/>
      <c r="O130"/>
      <c r="P130"/>
      <c r="Q130"/>
      <c r="R130"/>
      <c r="S130"/>
      <c r="T130"/>
      <c r="U130"/>
      <c r="V130"/>
      <c r="W130"/>
      <c r="X130"/>
      <c r="Y130"/>
      <c r="Z130"/>
      <c r="AA130"/>
      <c r="AB130"/>
      <c r="AC130"/>
      <c r="AD130"/>
      <c r="AE130"/>
      <c r="AF130"/>
    </row>
    <row r="131" spans="1:32">
      <c r="A131"/>
      <c r="B131"/>
      <c r="C131"/>
      <c r="D131"/>
      <c r="E131"/>
      <c r="F131"/>
      <c r="G131"/>
      <c r="H131"/>
      <c r="I131"/>
      <c r="J131"/>
      <c r="K131"/>
      <c r="L131"/>
      <c r="M131"/>
      <c r="N131"/>
      <c r="O131"/>
      <c r="P131"/>
      <c r="Q131"/>
      <c r="R131"/>
      <c r="S131"/>
      <c r="T131"/>
      <c r="U131"/>
      <c r="V131"/>
      <c r="W131"/>
      <c r="X131"/>
      <c r="Y131"/>
      <c r="Z131"/>
      <c r="AA131"/>
      <c r="AB131"/>
      <c r="AC131"/>
      <c r="AD131"/>
      <c r="AE131"/>
      <c r="AF131"/>
    </row>
    <row r="132" spans="1:32">
      <c r="A132"/>
      <c r="B132"/>
      <c r="C132"/>
      <c r="D132"/>
      <c r="E132"/>
      <c r="F132"/>
      <c r="G132"/>
      <c r="H132"/>
      <c r="I132"/>
      <c r="J132"/>
      <c r="K132"/>
      <c r="L132"/>
      <c r="M132"/>
      <c r="N132"/>
      <c r="O132"/>
      <c r="P132"/>
      <c r="Q132"/>
      <c r="R132"/>
      <c r="S132"/>
      <c r="T132"/>
      <c r="U132"/>
      <c r="V132"/>
      <c r="W132"/>
      <c r="X132"/>
      <c r="Y132"/>
      <c r="Z132"/>
      <c r="AA132"/>
      <c r="AB132"/>
      <c r="AC132"/>
      <c r="AD132"/>
      <c r="AE132"/>
      <c r="AF132"/>
    </row>
    <row r="133" spans="1:32">
      <c r="A133"/>
      <c r="B133"/>
      <c r="C133"/>
      <c r="D133"/>
      <c r="E133"/>
      <c r="F133"/>
      <c r="G133"/>
      <c r="H133"/>
      <c r="I133"/>
      <c r="J133"/>
      <c r="K133"/>
      <c r="L133"/>
      <c r="M133"/>
      <c r="N133"/>
      <c r="O133"/>
      <c r="P133"/>
      <c r="Q133"/>
      <c r="R133"/>
      <c r="S133"/>
      <c r="T133"/>
      <c r="U133"/>
      <c r="V133"/>
      <c r="W133"/>
      <c r="X133"/>
      <c r="Y133"/>
      <c r="Z133"/>
      <c r="AA133"/>
      <c r="AB133"/>
      <c r="AC133"/>
      <c r="AD133"/>
      <c r="AE133"/>
      <c r="AF133"/>
    </row>
    <row r="134" spans="1:32">
      <c r="A134"/>
      <c r="B134"/>
      <c r="C134"/>
      <c r="D134"/>
      <c r="E134"/>
      <c r="F134"/>
      <c r="G134"/>
      <c r="H134"/>
      <c r="I134"/>
      <c r="J134"/>
      <c r="K134"/>
      <c r="L134"/>
      <c r="M134"/>
      <c r="N134"/>
      <c r="O134"/>
      <c r="P134"/>
      <c r="Q134"/>
      <c r="R134"/>
      <c r="S134"/>
      <c r="T134"/>
      <c r="U134"/>
      <c r="V134"/>
      <c r="W134"/>
      <c r="X134"/>
      <c r="Y134"/>
      <c r="Z134"/>
      <c r="AA134"/>
      <c r="AB134"/>
      <c r="AC134"/>
      <c r="AD134"/>
      <c r="AE134"/>
      <c r="AF134"/>
    </row>
    <row r="135" spans="1:32">
      <c r="A135"/>
      <c r="B135"/>
      <c r="C135"/>
      <c r="D135"/>
      <c r="E135"/>
      <c r="F135"/>
      <c r="G135"/>
      <c r="H135"/>
      <c r="I135"/>
      <c r="J135"/>
      <c r="K135"/>
      <c r="L135"/>
      <c r="M135"/>
      <c r="N135"/>
      <c r="O135"/>
      <c r="P135"/>
      <c r="Q135"/>
      <c r="R135"/>
      <c r="S135"/>
      <c r="T135"/>
      <c r="U135"/>
      <c r="V135"/>
      <c r="W135"/>
      <c r="X135"/>
      <c r="Y135"/>
      <c r="Z135"/>
      <c r="AA135"/>
      <c r="AB135"/>
      <c r="AC135"/>
      <c r="AD135"/>
      <c r="AE135"/>
      <c r="AF135"/>
    </row>
    <row r="136" spans="1:32">
      <c r="A136"/>
      <c r="B136"/>
      <c r="C136"/>
      <c r="D136"/>
      <c r="E136"/>
      <c r="F136"/>
      <c r="G136"/>
      <c r="H136"/>
      <c r="I136"/>
      <c r="J136"/>
      <c r="K136"/>
      <c r="L136"/>
      <c r="M136"/>
      <c r="N136"/>
      <c r="O136"/>
      <c r="P136"/>
      <c r="Q136"/>
      <c r="R136"/>
      <c r="S136"/>
      <c r="T136"/>
      <c r="U136"/>
      <c r="V136"/>
      <c r="W136"/>
      <c r="X136"/>
      <c r="Y136"/>
      <c r="Z136"/>
      <c r="AA136"/>
      <c r="AB136"/>
      <c r="AC136"/>
      <c r="AD136"/>
      <c r="AE136"/>
      <c r="AF136"/>
    </row>
    <row r="137" spans="1:32">
      <c r="A137"/>
      <c r="B137"/>
      <c r="C137"/>
      <c r="D137"/>
      <c r="E137"/>
      <c r="F137"/>
      <c r="G137"/>
      <c r="H137"/>
      <c r="I137"/>
      <c r="J137"/>
      <c r="K137"/>
      <c r="L137"/>
      <c r="M137"/>
      <c r="N137"/>
      <c r="O137"/>
      <c r="P137"/>
      <c r="Q137"/>
      <c r="R137"/>
      <c r="S137"/>
      <c r="T137"/>
      <c r="U137"/>
      <c r="V137"/>
      <c r="W137"/>
      <c r="X137"/>
      <c r="Y137"/>
      <c r="Z137"/>
      <c r="AA137"/>
      <c r="AB137"/>
      <c r="AC137"/>
      <c r="AD137"/>
      <c r="AE137"/>
      <c r="AF137"/>
    </row>
    <row r="138" spans="1:32">
      <c r="A138"/>
      <c r="B138"/>
      <c r="C138"/>
      <c r="D138"/>
      <c r="E138"/>
      <c r="F138"/>
      <c r="G138"/>
      <c r="H138"/>
      <c r="I138"/>
      <c r="J138"/>
      <c r="K138"/>
      <c r="L138"/>
      <c r="M138"/>
      <c r="N138"/>
      <c r="O138"/>
      <c r="P138"/>
      <c r="Q138"/>
      <c r="R138"/>
      <c r="S138"/>
      <c r="T138"/>
      <c r="U138"/>
      <c r="V138"/>
      <c r="W138"/>
      <c r="X138"/>
      <c r="Y138"/>
      <c r="Z138"/>
      <c r="AA138"/>
      <c r="AB138"/>
      <c r="AC138"/>
      <c r="AD138"/>
      <c r="AE138"/>
      <c r="AF138"/>
    </row>
    <row r="139" spans="1:32">
      <c r="A139"/>
      <c r="B139"/>
      <c r="C139"/>
      <c r="D139"/>
      <c r="E139"/>
      <c r="F139"/>
      <c r="G139"/>
      <c r="H139"/>
      <c r="I139"/>
      <c r="J139"/>
      <c r="K139"/>
      <c r="L139"/>
      <c r="M139"/>
      <c r="N139"/>
      <c r="O139"/>
      <c r="P139"/>
      <c r="Q139"/>
      <c r="R139"/>
      <c r="S139"/>
      <c r="T139"/>
      <c r="U139"/>
      <c r="V139"/>
      <c r="W139"/>
      <c r="X139"/>
      <c r="Y139"/>
      <c r="Z139"/>
      <c r="AA139"/>
      <c r="AB139"/>
      <c r="AC139"/>
      <c r="AD139"/>
      <c r="AE139"/>
      <c r="AF139"/>
    </row>
    <row r="140" spans="1:32">
      <c r="A140"/>
      <c r="B140"/>
      <c r="C140"/>
      <c r="D140"/>
      <c r="E140"/>
      <c r="F140"/>
      <c r="G140"/>
      <c r="H140"/>
      <c r="I140"/>
      <c r="J140"/>
      <c r="K140"/>
      <c r="L140"/>
      <c r="M140"/>
      <c r="N140"/>
      <c r="O140"/>
      <c r="P140"/>
      <c r="Q140"/>
      <c r="R140"/>
      <c r="S140"/>
      <c r="T140"/>
      <c r="U140"/>
      <c r="V140"/>
      <c r="W140"/>
      <c r="X140"/>
      <c r="Y140"/>
      <c r="Z140"/>
      <c r="AA140"/>
      <c r="AB140"/>
      <c r="AC140"/>
      <c r="AD140"/>
      <c r="AE140"/>
      <c r="AF140"/>
    </row>
    <row r="141" spans="1:32">
      <c r="A141"/>
      <c r="B141"/>
      <c r="C141"/>
      <c r="D141"/>
      <c r="E141"/>
      <c r="F141"/>
      <c r="G141"/>
      <c r="H141"/>
      <c r="I141"/>
      <c r="J141"/>
      <c r="K141"/>
      <c r="L141"/>
      <c r="M141"/>
      <c r="N141"/>
      <c r="O141"/>
      <c r="P141"/>
      <c r="Q141"/>
      <c r="R141"/>
      <c r="S141"/>
      <c r="T141"/>
      <c r="U141"/>
      <c r="V141"/>
      <c r="W141"/>
      <c r="X141"/>
      <c r="Y141"/>
      <c r="Z141"/>
      <c r="AA141"/>
      <c r="AB141"/>
      <c r="AC141"/>
      <c r="AD141"/>
      <c r="AE141"/>
      <c r="AF141"/>
    </row>
    <row r="142" spans="1:32">
      <c r="A142"/>
      <c r="B142"/>
      <c r="C142"/>
      <c r="D142"/>
      <c r="E142"/>
      <c r="F142"/>
      <c r="G142"/>
      <c r="H142"/>
      <c r="I142"/>
      <c r="J142"/>
      <c r="K142"/>
      <c r="L142"/>
      <c r="M142"/>
      <c r="N142"/>
      <c r="O142"/>
      <c r="P142"/>
      <c r="Q142"/>
      <c r="R142"/>
      <c r="S142"/>
      <c r="T142"/>
      <c r="U142"/>
      <c r="V142"/>
      <c r="W142"/>
      <c r="X142"/>
      <c r="Y142"/>
      <c r="Z142"/>
      <c r="AA142"/>
      <c r="AB142"/>
      <c r="AC142"/>
      <c r="AD142"/>
      <c r="AE142"/>
      <c r="AF142"/>
    </row>
    <row r="143" spans="1:32">
      <c r="A143"/>
      <c r="B143"/>
      <c r="C143"/>
      <c r="D143"/>
      <c r="E143"/>
      <c r="F143"/>
      <c r="G143"/>
      <c r="H143"/>
      <c r="I143"/>
      <c r="J143"/>
      <c r="K143"/>
      <c r="L143"/>
      <c r="M143"/>
      <c r="N143"/>
      <c r="O143"/>
      <c r="P143"/>
      <c r="Q143"/>
      <c r="R143"/>
      <c r="S143"/>
      <c r="T143"/>
      <c r="U143"/>
      <c r="V143"/>
      <c r="W143"/>
      <c r="X143"/>
      <c r="Y143"/>
      <c r="Z143"/>
      <c r="AA143"/>
      <c r="AB143"/>
      <c r="AC143"/>
      <c r="AD143"/>
      <c r="AE143"/>
      <c r="AF143"/>
    </row>
    <row r="144" spans="1:32">
      <c r="A144"/>
      <c r="B144"/>
      <c r="C144"/>
      <c r="D144"/>
      <c r="E144"/>
      <c r="F144"/>
      <c r="G144"/>
      <c r="H144"/>
      <c r="I144"/>
      <c r="J144"/>
      <c r="K144"/>
      <c r="L144"/>
      <c r="M144"/>
      <c r="N144"/>
      <c r="O144"/>
      <c r="P144"/>
      <c r="Q144"/>
      <c r="R144"/>
      <c r="S144"/>
      <c r="T144"/>
      <c r="U144"/>
      <c r="V144"/>
      <c r="W144"/>
      <c r="X144"/>
      <c r="Y144"/>
      <c r="Z144"/>
      <c r="AA144"/>
      <c r="AB144"/>
      <c r="AC144"/>
      <c r="AD144"/>
      <c r="AE144"/>
      <c r="AF144"/>
    </row>
    <row r="145" spans="1:32">
      <c r="A145"/>
      <c r="B145"/>
      <c r="C145"/>
      <c r="D145"/>
      <c r="E145"/>
      <c r="F145"/>
      <c r="G145"/>
      <c r="H145"/>
      <c r="I145"/>
      <c r="J145"/>
      <c r="K145"/>
      <c r="L145"/>
      <c r="M145"/>
      <c r="N145"/>
      <c r="O145"/>
      <c r="P145"/>
      <c r="Q145"/>
      <c r="R145"/>
      <c r="S145"/>
      <c r="T145"/>
      <c r="U145"/>
      <c r="V145"/>
      <c r="W145"/>
      <c r="X145"/>
      <c r="Y145"/>
      <c r="Z145"/>
      <c r="AA145"/>
      <c r="AB145"/>
      <c r="AC145"/>
      <c r="AD145"/>
      <c r="AE145"/>
      <c r="AF145"/>
    </row>
    <row r="146" spans="1:32">
      <c r="A146"/>
      <c r="B146"/>
      <c r="C146"/>
      <c r="D146"/>
      <c r="E146"/>
      <c r="F146"/>
      <c r="G146"/>
      <c r="H146"/>
      <c r="I146"/>
      <c r="J146"/>
      <c r="K146"/>
      <c r="L146"/>
      <c r="M146"/>
      <c r="N146"/>
      <c r="O146"/>
      <c r="P146"/>
      <c r="Q146"/>
      <c r="R146"/>
      <c r="S146"/>
      <c r="T146"/>
      <c r="U146"/>
      <c r="V146"/>
      <c r="W146"/>
      <c r="X146"/>
      <c r="Y146"/>
      <c r="Z146"/>
      <c r="AA146"/>
      <c r="AB146"/>
      <c r="AC146"/>
      <c r="AD146"/>
      <c r="AE146"/>
      <c r="AF146"/>
    </row>
    <row r="147" spans="1:32">
      <c r="A147"/>
      <c r="B147"/>
      <c r="C147"/>
      <c r="D147"/>
      <c r="E147"/>
      <c r="F147"/>
      <c r="G147"/>
      <c r="H147"/>
      <c r="I147"/>
      <c r="J147"/>
      <c r="K147"/>
      <c r="L147"/>
      <c r="M147"/>
      <c r="N147"/>
      <c r="O147"/>
      <c r="P147"/>
      <c r="Q147"/>
      <c r="R147"/>
      <c r="S147"/>
      <c r="T147"/>
      <c r="U147"/>
      <c r="V147"/>
      <c r="W147"/>
      <c r="X147"/>
      <c r="Y147"/>
      <c r="Z147"/>
      <c r="AA147"/>
      <c r="AB147"/>
      <c r="AC147"/>
      <c r="AD147"/>
      <c r="AE147"/>
      <c r="AF147"/>
    </row>
    <row r="148" spans="1:32">
      <c r="A148"/>
      <c r="B148"/>
      <c r="C148"/>
      <c r="D148"/>
      <c r="E148"/>
      <c r="F148"/>
      <c r="G148"/>
      <c r="H148"/>
      <c r="I148"/>
      <c r="J148"/>
      <c r="K148"/>
      <c r="L148"/>
      <c r="M148"/>
      <c r="N148"/>
      <c r="O148"/>
      <c r="P148"/>
      <c r="Q148"/>
      <c r="R148"/>
      <c r="S148"/>
      <c r="T148"/>
      <c r="U148"/>
      <c r="V148"/>
      <c r="W148"/>
      <c r="X148"/>
      <c r="Y148"/>
      <c r="Z148"/>
      <c r="AA148"/>
      <c r="AB148"/>
      <c r="AC148"/>
      <c r="AD148"/>
      <c r="AE148"/>
      <c r="AF148"/>
    </row>
    <row r="149" spans="1:32">
      <c r="A149"/>
      <c r="B149"/>
      <c r="C149"/>
      <c r="D149"/>
      <c r="E149"/>
      <c r="F149"/>
      <c r="G149"/>
      <c r="H149"/>
      <c r="I149"/>
      <c r="J149"/>
      <c r="K149"/>
      <c r="L149"/>
      <c r="M149"/>
      <c r="N149"/>
      <c r="O149"/>
      <c r="P149"/>
      <c r="Q149"/>
      <c r="R149"/>
      <c r="S149"/>
      <c r="T149"/>
      <c r="U149"/>
      <c r="V149"/>
      <c r="W149"/>
      <c r="X149"/>
      <c r="Y149"/>
      <c r="Z149"/>
      <c r="AA149"/>
      <c r="AB149"/>
      <c r="AC149"/>
      <c r="AD149"/>
      <c r="AE149"/>
      <c r="AF149"/>
    </row>
    <row r="150" spans="1:32">
      <c r="A150"/>
      <c r="B150"/>
      <c r="C150"/>
      <c r="D150"/>
      <c r="E150"/>
      <c r="F150"/>
      <c r="G150"/>
      <c r="H150"/>
      <c r="I150"/>
      <c r="J150"/>
      <c r="K150"/>
      <c r="L150"/>
      <c r="M150"/>
      <c r="N150"/>
      <c r="O150"/>
      <c r="P150"/>
      <c r="Q150"/>
      <c r="R150"/>
      <c r="S150"/>
      <c r="T150"/>
      <c r="U150"/>
      <c r="V150"/>
      <c r="W150"/>
      <c r="X150"/>
      <c r="Y150"/>
      <c r="Z150"/>
      <c r="AA150"/>
      <c r="AB150"/>
      <c r="AC150"/>
      <c r="AD150"/>
      <c r="AE150"/>
      <c r="AF150"/>
    </row>
    <row r="151" spans="1:32">
      <c r="A151"/>
      <c r="B151"/>
      <c r="C151"/>
      <c r="D151"/>
      <c r="E151"/>
      <c r="F151"/>
      <c r="G151"/>
      <c r="H151"/>
      <c r="I151"/>
      <c r="J151"/>
      <c r="K151"/>
      <c r="L151"/>
      <c r="M151"/>
      <c r="N151"/>
      <c r="O151"/>
      <c r="P151"/>
      <c r="Q151"/>
      <c r="R151"/>
      <c r="S151"/>
      <c r="T151"/>
      <c r="U151"/>
      <c r="V151"/>
      <c r="W151"/>
      <c r="X151"/>
      <c r="Y151"/>
      <c r="Z151"/>
      <c r="AA151"/>
      <c r="AB151"/>
      <c r="AC151"/>
      <c r="AD151"/>
      <c r="AE151"/>
      <c r="AF151"/>
    </row>
    <row r="152" spans="1:32">
      <c r="A152"/>
      <c r="B152"/>
      <c r="C152"/>
      <c r="D152"/>
      <c r="E152"/>
      <c r="F152"/>
      <c r="G152"/>
      <c r="H152"/>
      <c r="I152"/>
      <c r="J152"/>
      <c r="K152"/>
      <c r="L152"/>
      <c r="M152"/>
      <c r="N152"/>
      <c r="O152"/>
      <c r="P152"/>
      <c r="Q152"/>
      <c r="R152"/>
      <c r="S152"/>
      <c r="T152"/>
      <c r="U152"/>
      <c r="V152"/>
      <c r="W152"/>
      <c r="X152"/>
      <c r="Y152"/>
      <c r="Z152"/>
      <c r="AA152"/>
      <c r="AB152"/>
      <c r="AC152"/>
      <c r="AD152"/>
      <c r="AE152"/>
      <c r="AF152"/>
    </row>
    <row r="153" spans="1:32">
      <c r="A153"/>
      <c r="B153"/>
      <c r="C153"/>
      <c r="D153"/>
      <c r="E153"/>
      <c r="F153"/>
      <c r="G153"/>
      <c r="H153"/>
      <c r="I153"/>
      <c r="J153"/>
      <c r="K153"/>
      <c r="L153"/>
      <c r="M153"/>
      <c r="N153"/>
      <c r="O153"/>
      <c r="P153"/>
      <c r="Q153"/>
      <c r="R153"/>
      <c r="S153"/>
      <c r="T153"/>
      <c r="U153"/>
      <c r="V153"/>
      <c r="W153"/>
      <c r="X153"/>
      <c r="Y153"/>
      <c r="Z153"/>
      <c r="AA153"/>
      <c r="AB153"/>
      <c r="AC153"/>
      <c r="AD153"/>
      <c r="AE153"/>
      <c r="AF153"/>
    </row>
    <row r="154" spans="1:32">
      <c r="A154"/>
      <c r="B154"/>
      <c r="C154"/>
      <c r="D154"/>
      <c r="E154"/>
      <c r="F154"/>
      <c r="G154"/>
      <c r="H154"/>
      <c r="I154"/>
      <c r="J154"/>
      <c r="K154"/>
      <c r="L154"/>
      <c r="M154"/>
      <c r="N154"/>
      <c r="O154"/>
      <c r="P154"/>
      <c r="Q154"/>
      <c r="R154"/>
      <c r="S154"/>
      <c r="T154"/>
      <c r="U154"/>
      <c r="V154"/>
      <c r="W154"/>
      <c r="X154"/>
      <c r="Y154"/>
      <c r="Z154"/>
      <c r="AA154"/>
      <c r="AB154"/>
      <c r="AC154"/>
      <c r="AD154"/>
      <c r="AE154"/>
      <c r="AF154"/>
    </row>
    <row r="155" spans="1:32">
      <c r="A155"/>
      <c r="B155"/>
      <c r="C155"/>
      <c r="D155"/>
      <c r="E155"/>
      <c r="F155"/>
      <c r="G155"/>
      <c r="H155"/>
      <c r="I155"/>
      <c r="J155"/>
      <c r="K155"/>
      <c r="L155"/>
      <c r="M155"/>
      <c r="N155"/>
      <c r="O155"/>
      <c r="P155"/>
      <c r="Q155"/>
      <c r="R155"/>
      <c r="S155"/>
      <c r="T155"/>
      <c r="U155"/>
      <c r="V155"/>
      <c r="W155"/>
      <c r="X155"/>
      <c r="Y155"/>
      <c r="Z155"/>
      <c r="AA155"/>
      <c r="AB155"/>
      <c r="AC155"/>
      <c r="AD155"/>
      <c r="AE155"/>
      <c r="AF155"/>
    </row>
    <row r="156" spans="1:32">
      <c r="A156"/>
      <c r="B156"/>
      <c r="C156"/>
      <c r="D156"/>
      <c r="E156"/>
      <c r="F156"/>
      <c r="G156"/>
      <c r="H156"/>
      <c r="I156"/>
      <c r="J156"/>
      <c r="K156"/>
      <c r="L156"/>
      <c r="M156"/>
      <c r="N156"/>
      <c r="O156"/>
      <c r="P156"/>
      <c r="Q156"/>
      <c r="R156"/>
      <c r="S156"/>
      <c r="T156"/>
      <c r="U156"/>
      <c r="V156"/>
      <c r="W156"/>
      <c r="X156"/>
      <c r="Y156"/>
      <c r="Z156"/>
      <c r="AA156"/>
      <c r="AB156"/>
      <c r="AC156"/>
      <c r="AD156"/>
      <c r="AE156"/>
      <c r="AF156"/>
    </row>
    <row r="157" spans="1:32">
      <c r="A157"/>
      <c r="B157"/>
      <c r="C157"/>
      <c r="D157"/>
      <c r="E157"/>
      <c r="F157"/>
      <c r="G157"/>
      <c r="H157"/>
      <c r="I157"/>
      <c r="J157"/>
      <c r="K157"/>
      <c r="L157"/>
      <c r="M157"/>
      <c r="N157"/>
      <c r="O157"/>
      <c r="P157"/>
      <c r="Q157"/>
      <c r="R157"/>
      <c r="S157"/>
      <c r="T157"/>
      <c r="U157"/>
      <c r="V157"/>
      <c r="W157"/>
      <c r="X157"/>
      <c r="Y157"/>
      <c r="Z157"/>
      <c r="AA157"/>
      <c r="AB157"/>
      <c r="AC157"/>
      <c r="AD157"/>
      <c r="AE157"/>
      <c r="AF157"/>
    </row>
    <row r="158" spans="1:32">
      <c r="A158"/>
      <c r="B158"/>
      <c r="C158"/>
      <c r="D158"/>
      <c r="E158"/>
      <c r="F158"/>
      <c r="G158"/>
      <c r="H158"/>
      <c r="I158"/>
      <c r="J158"/>
      <c r="K158"/>
      <c r="L158"/>
      <c r="M158"/>
      <c r="N158"/>
      <c r="O158"/>
      <c r="P158"/>
      <c r="Q158"/>
      <c r="R158"/>
      <c r="S158"/>
      <c r="T158"/>
      <c r="U158"/>
      <c r="V158"/>
      <c r="W158"/>
      <c r="X158"/>
      <c r="Y158"/>
      <c r="Z158"/>
      <c r="AA158"/>
      <c r="AB158"/>
      <c r="AC158"/>
      <c r="AD158"/>
      <c r="AE158"/>
      <c r="AF158"/>
    </row>
    <row r="159" spans="1:32">
      <c r="A159"/>
      <c r="B159"/>
      <c r="C159"/>
      <c r="D159"/>
      <c r="E159"/>
      <c r="F159"/>
      <c r="G159"/>
      <c r="H159"/>
      <c r="I159"/>
      <c r="J159"/>
      <c r="K159"/>
      <c r="L159"/>
      <c r="M159"/>
      <c r="N159"/>
      <c r="O159"/>
      <c r="P159"/>
      <c r="Q159"/>
      <c r="R159"/>
      <c r="S159"/>
      <c r="T159"/>
      <c r="U159"/>
      <c r="V159"/>
      <c r="W159"/>
      <c r="X159"/>
      <c r="Y159"/>
      <c r="Z159"/>
      <c r="AA159"/>
      <c r="AB159"/>
      <c r="AC159"/>
      <c r="AD159"/>
      <c r="AE159"/>
      <c r="AF159"/>
    </row>
    <row r="160" spans="1:32">
      <c r="A160"/>
      <c r="B160"/>
      <c r="C160"/>
      <c r="D160"/>
      <c r="E160"/>
      <c r="F160"/>
      <c r="G160"/>
      <c r="H160"/>
      <c r="I160"/>
      <c r="J160"/>
      <c r="K160"/>
      <c r="L160"/>
      <c r="M160"/>
      <c r="N160"/>
      <c r="O160"/>
      <c r="P160"/>
      <c r="Q160"/>
      <c r="R160"/>
      <c r="S160"/>
      <c r="T160"/>
      <c r="U160"/>
      <c r="V160"/>
      <c r="W160"/>
      <c r="X160"/>
      <c r="Y160"/>
      <c r="Z160"/>
      <c r="AA160"/>
      <c r="AB160"/>
      <c r="AC160"/>
      <c r="AD160"/>
      <c r="AE160"/>
      <c r="AF160"/>
    </row>
    <row r="161" spans="1:32">
      <c r="A161"/>
      <c r="B161"/>
      <c r="C161"/>
      <c r="D161"/>
      <c r="E161"/>
      <c r="F161"/>
      <c r="G161"/>
      <c r="H161"/>
      <c r="I161"/>
      <c r="J161"/>
      <c r="K161"/>
      <c r="L161"/>
      <c r="M161"/>
      <c r="N161"/>
      <c r="O161"/>
      <c r="P161"/>
      <c r="Q161"/>
      <c r="R161"/>
      <c r="S161"/>
      <c r="T161"/>
      <c r="U161"/>
      <c r="V161"/>
      <c r="W161"/>
      <c r="X161"/>
      <c r="Y161"/>
      <c r="Z161"/>
      <c r="AA161"/>
      <c r="AB161"/>
      <c r="AC161"/>
      <c r="AD161"/>
      <c r="AE161"/>
      <c r="AF161"/>
    </row>
    <row r="162" spans="1:32">
      <c r="A162"/>
      <c r="B162"/>
      <c r="C162"/>
      <c r="D162"/>
      <c r="E162"/>
      <c r="F162"/>
      <c r="G162"/>
      <c r="H162"/>
      <c r="I162"/>
      <c r="J162"/>
      <c r="K162"/>
      <c r="L162"/>
      <c r="M162"/>
      <c r="N162"/>
      <c r="O162"/>
      <c r="P162"/>
      <c r="Q162"/>
      <c r="R162"/>
      <c r="S162"/>
      <c r="T162"/>
      <c r="U162"/>
      <c r="V162"/>
      <c r="W162"/>
      <c r="X162"/>
      <c r="Y162"/>
      <c r="Z162"/>
      <c r="AA162"/>
      <c r="AB162"/>
      <c r="AC162"/>
      <c r="AD162"/>
      <c r="AE162"/>
      <c r="AF162"/>
    </row>
    <row r="163" spans="1:32">
      <c r="A163"/>
      <c r="B163"/>
      <c r="C163"/>
      <c r="D163"/>
      <c r="E163"/>
      <c r="F163"/>
      <c r="G163"/>
      <c r="H163"/>
      <c r="I163"/>
      <c r="J163"/>
      <c r="K163"/>
      <c r="L163"/>
      <c r="M163"/>
      <c r="N163"/>
      <c r="O163"/>
      <c r="P163"/>
      <c r="Q163"/>
      <c r="R163"/>
      <c r="S163"/>
      <c r="T163"/>
      <c r="U163"/>
      <c r="V163"/>
      <c r="W163"/>
      <c r="X163"/>
      <c r="Y163"/>
      <c r="Z163"/>
      <c r="AA163"/>
      <c r="AB163"/>
      <c r="AC163"/>
      <c r="AD163"/>
      <c r="AE163"/>
      <c r="AF163"/>
    </row>
    <row r="164" spans="1:32">
      <c r="A164"/>
      <c r="B164"/>
      <c r="C164"/>
      <c r="D164"/>
      <c r="E164"/>
      <c r="F164"/>
      <c r="G164"/>
      <c r="H164"/>
      <c r="I164"/>
      <c r="J164"/>
      <c r="K164"/>
      <c r="L164"/>
      <c r="M164"/>
      <c r="N164"/>
      <c r="O164"/>
      <c r="P164"/>
      <c r="Q164"/>
      <c r="R164"/>
      <c r="S164"/>
      <c r="T164"/>
      <c r="U164"/>
      <c r="V164"/>
      <c r="W164"/>
      <c r="X164"/>
      <c r="Y164"/>
      <c r="Z164"/>
      <c r="AA164"/>
      <c r="AB164"/>
      <c r="AC164"/>
      <c r="AD164"/>
      <c r="AE164"/>
      <c r="AF164"/>
    </row>
    <row r="165" spans="1:32">
      <c r="A165"/>
      <c r="B165"/>
      <c r="C165"/>
      <c r="D165"/>
      <c r="E165"/>
      <c r="F165"/>
      <c r="G165"/>
      <c r="H165"/>
      <c r="I165"/>
      <c r="J165"/>
      <c r="K165"/>
      <c r="L165"/>
      <c r="M165"/>
      <c r="N165"/>
      <c r="O165"/>
      <c r="P165"/>
      <c r="Q165"/>
      <c r="R165"/>
      <c r="S165"/>
      <c r="T165"/>
      <c r="U165"/>
      <c r="V165"/>
      <c r="W165"/>
      <c r="X165"/>
      <c r="Y165"/>
      <c r="Z165"/>
      <c r="AA165"/>
      <c r="AB165"/>
      <c r="AC165"/>
      <c r="AD165"/>
      <c r="AE165"/>
      <c r="AF165"/>
    </row>
    <row r="166" spans="1:32">
      <c r="A166"/>
      <c r="B166"/>
      <c r="C166"/>
      <c r="D166"/>
      <c r="E166"/>
      <c r="F166"/>
      <c r="G166"/>
      <c r="H166"/>
      <c r="I166"/>
      <c r="J166"/>
      <c r="K166"/>
      <c r="L166"/>
      <c r="M166"/>
      <c r="N166"/>
      <c r="O166"/>
      <c r="P166"/>
      <c r="Q166"/>
      <c r="R166"/>
      <c r="S166"/>
      <c r="T166"/>
      <c r="U166"/>
      <c r="V166"/>
      <c r="W166"/>
      <c r="X166"/>
      <c r="Y166"/>
      <c r="Z166"/>
      <c r="AA166"/>
      <c r="AB166"/>
      <c r="AC166"/>
      <c r="AD166"/>
      <c r="AE166"/>
      <c r="AF166"/>
    </row>
    <row r="167" spans="1:32">
      <c r="A167"/>
      <c r="B167"/>
      <c r="C167"/>
      <c r="D167"/>
      <c r="E167"/>
      <c r="F167"/>
      <c r="G167"/>
      <c r="H167"/>
      <c r="I167"/>
      <c r="J167"/>
      <c r="K167"/>
      <c r="L167"/>
      <c r="M167"/>
      <c r="N167"/>
      <c r="O167"/>
      <c r="P167"/>
      <c r="Q167"/>
      <c r="R167"/>
      <c r="S167"/>
      <c r="T167"/>
      <c r="U167"/>
      <c r="V167"/>
      <c r="W167"/>
      <c r="X167"/>
      <c r="Y167"/>
      <c r="Z167"/>
      <c r="AA167"/>
      <c r="AB167"/>
      <c r="AC167"/>
      <c r="AD167"/>
      <c r="AE167"/>
      <c r="AF167"/>
    </row>
    <row r="168" spans="1:32">
      <c r="A168"/>
      <c r="B168"/>
      <c r="C168"/>
      <c r="D168"/>
      <c r="E168"/>
      <c r="F168"/>
      <c r="G168"/>
      <c r="H168"/>
      <c r="I168"/>
      <c r="J168"/>
      <c r="K168"/>
      <c r="L168"/>
      <c r="M168"/>
      <c r="N168"/>
      <c r="O168"/>
      <c r="P168"/>
      <c r="Q168"/>
      <c r="R168"/>
      <c r="S168"/>
      <c r="T168"/>
      <c r="U168"/>
      <c r="V168"/>
      <c r="W168"/>
      <c r="X168"/>
      <c r="Y168"/>
      <c r="Z168"/>
      <c r="AA168"/>
      <c r="AB168"/>
      <c r="AC168"/>
      <c r="AD168"/>
      <c r="AE168"/>
      <c r="AF168"/>
    </row>
    <row r="169" spans="1:32">
      <c r="A169"/>
      <c r="B169"/>
      <c r="C169"/>
      <c r="D169"/>
      <c r="E169"/>
      <c r="F169"/>
      <c r="G169"/>
      <c r="H169"/>
      <c r="I169"/>
      <c r="J169"/>
      <c r="K169"/>
      <c r="L169"/>
      <c r="M169"/>
      <c r="N169"/>
      <c r="O169"/>
      <c r="P169"/>
      <c r="Q169"/>
      <c r="R169"/>
      <c r="S169"/>
      <c r="T169"/>
      <c r="U169"/>
      <c r="V169"/>
      <c r="W169"/>
      <c r="X169"/>
      <c r="Y169"/>
      <c r="Z169"/>
      <c r="AA169"/>
      <c r="AB169"/>
      <c r="AC169"/>
      <c r="AD169"/>
      <c r="AE169"/>
      <c r="AF169"/>
    </row>
    <row r="170" spans="1:32">
      <c r="A170"/>
      <c r="B170"/>
      <c r="C170"/>
      <c r="D170"/>
      <c r="E170"/>
      <c r="F170"/>
      <c r="G170"/>
      <c r="H170"/>
      <c r="I170"/>
      <c r="J170"/>
      <c r="K170"/>
      <c r="L170"/>
      <c r="M170"/>
      <c r="N170"/>
      <c r="O170"/>
      <c r="P170"/>
      <c r="Q170"/>
      <c r="R170"/>
      <c r="S170"/>
      <c r="T170"/>
      <c r="U170"/>
      <c r="V170"/>
      <c r="W170"/>
      <c r="X170"/>
      <c r="Y170"/>
      <c r="Z170"/>
      <c r="AA170"/>
      <c r="AB170"/>
      <c r="AC170"/>
      <c r="AD170"/>
      <c r="AE170"/>
      <c r="AF170"/>
    </row>
    <row r="171" spans="1:32">
      <c r="A171"/>
      <c r="B171"/>
      <c r="C171"/>
      <c r="D171"/>
      <c r="E171"/>
      <c r="F171"/>
      <c r="G171"/>
      <c r="H171"/>
      <c r="I171"/>
      <c r="J171"/>
      <c r="K171"/>
      <c r="L171"/>
      <c r="M171"/>
      <c r="N171"/>
      <c r="O171"/>
      <c r="P171"/>
      <c r="Q171"/>
      <c r="R171"/>
      <c r="S171"/>
      <c r="T171"/>
      <c r="U171"/>
      <c r="V171"/>
      <c r="W171"/>
      <c r="X171"/>
      <c r="Y171"/>
      <c r="Z171"/>
      <c r="AA171"/>
      <c r="AB171"/>
      <c r="AC171"/>
      <c r="AD171"/>
      <c r="AE171"/>
      <c r="AF171"/>
    </row>
    <row r="172" spans="1:32">
      <c r="A172"/>
      <c r="B172"/>
      <c r="C172"/>
      <c r="D172"/>
      <c r="E172"/>
      <c r="F172"/>
      <c r="G172"/>
      <c r="H172"/>
      <c r="I172"/>
      <c r="J172"/>
      <c r="K172"/>
      <c r="L172"/>
      <c r="M172"/>
      <c r="N172"/>
      <c r="O172"/>
      <c r="P172"/>
      <c r="Q172"/>
      <c r="R172"/>
      <c r="S172"/>
      <c r="T172"/>
      <c r="U172"/>
      <c r="V172"/>
      <c r="W172"/>
      <c r="X172"/>
      <c r="Y172"/>
      <c r="Z172"/>
      <c r="AA172"/>
      <c r="AB172"/>
      <c r="AC172"/>
      <c r="AD172"/>
      <c r="AE172"/>
      <c r="AF172"/>
    </row>
    <row r="173" spans="1:32">
      <c r="A173"/>
      <c r="B173"/>
      <c r="C173"/>
      <c r="D173"/>
      <c r="E173"/>
      <c r="F173"/>
      <c r="G173"/>
      <c r="H173"/>
      <c r="I173"/>
      <c r="J173"/>
      <c r="K173"/>
      <c r="L173"/>
      <c r="M173"/>
      <c r="N173"/>
      <c r="O173"/>
      <c r="P173"/>
      <c r="Q173"/>
      <c r="R173"/>
      <c r="S173"/>
      <c r="T173"/>
      <c r="U173"/>
      <c r="V173"/>
      <c r="W173"/>
      <c r="X173"/>
      <c r="Y173"/>
      <c r="Z173"/>
      <c r="AA173"/>
      <c r="AB173"/>
      <c r="AC173"/>
      <c r="AD173"/>
      <c r="AE173"/>
      <c r="AF173"/>
    </row>
    <row r="174" spans="1:32">
      <c r="A174"/>
      <c r="B174"/>
      <c r="C174"/>
      <c r="D174"/>
      <c r="E174"/>
      <c r="F174"/>
      <c r="G174"/>
      <c r="H174"/>
      <c r="I174"/>
      <c r="J174"/>
      <c r="K174"/>
      <c r="L174"/>
      <c r="M174"/>
      <c r="N174"/>
      <c r="O174"/>
      <c r="P174"/>
      <c r="Q174"/>
      <c r="R174"/>
      <c r="S174"/>
      <c r="T174"/>
      <c r="U174"/>
      <c r="V174"/>
      <c r="W174"/>
      <c r="X174"/>
      <c r="Y174"/>
      <c r="Z174"/>
      <c r="AA174"/>
      <c r="AB174"/>
      <c r="AC174"/>
      <c r="AD174"/>
      <c r="AE174"/>
      <c r="AF174"/>
    </row>
    <row r="175" spans="1:32">
      <c r="A175"/>
      <c r="B175"/>
      <c r="C175"/>
      <c r="D175"/>
      <c r="E175"/>
      <c r="F175"/>
      <c r="G175"/>
      <c r="H175"/>
      <c r="I175"/>
      <c r="J175"/>
      <c r="K175"/>
      <c r="L175"/>
      <c r="M175"/>
      <c r="N175"/>
      <c r="O175"/>
      <c r="P175"/>
      <c r="Q175"/>
      <c r="R175"/>
      <c r="S175"/>
      <c r="T175"/>
      <c r="U175"/>
      <c r="V175"/>
      <c r="W175"/>
      <c r="X175"/>
      <c r="Y175"/>
      <c r="Z175"/>
      <c r="AA175"/>
      <c r="AB175"/>
      <c r="AC175"/>
      <c r="AD175"/>
      <c r="AE175"/>
      <c r="AF175"/>
    </row>
    <row r="176" spans="1:32">
      <c r="A176"/>
      <c r="B176"/>
      <c r="C176"/>
      <c r="D176"/>
      <c r="E176"/>
      <c r="F176"/>
      <c r="G176"/>
      <c r="H176"/>
      <c r="I176"/>
      <c r="J176"/>
      <c r="K176"/>
      <c r="L176"/>
      <c r="M176"/>
      <c r="N176"/>
      <c r="O176"/>
      <c r="P176"/>
      <c r="Q176"/>
      <c r="R176"/>
      <c r="S176"/>
      <c r="T176"/>
      <c r="U176"/>
      <c r="V176"/>
      <c r="W176"/>
      <c r="X176"/>
      <c r="Y176"/>
      <c r="Z176"/>
      <c r="AA176"/>
      <c r="AB176"/>
      <c r="AC176"/>
      <c r="AD176"/>
      <c r="AE176"/>
      <c r="AF176"/>
    </row>
    <row r="177" spans="1:32">
      <c r="A177"/>
      <c r="B177"/>
      <c r="C177"/>
      <c r="D177"/>
      <c r="E177"/>
      <c r="F177"/>
      <c r="G177"/>
      <c r="H177"/>
      <c r="I177"/>
      <c r="J177"/>
      <c r="K177"/>
      <c r="L177"/>
      <c r="M177"/>
      <c r="N177"/>
      <c r="O177"/>
      <c r="P177"/>
      <c r="Q177"/>
      <c r="R177"/>
      <c r="S177"/>
      <c r="T177"/>
      <c r="U177"/>
      <c r="V177"/>
      <c r="W177"/>
      <c r="X177"/>
      <c r="Y177"/>
      <c r="Z177"/>
      <c r="AA177"/>
      <c r="AB177"/>
      <c r="AC177"/>
      <c r="AD177"/>
      <c r="AE177"/>
      <c r="AF177"/>
    </row>
    <row r="178" spans="1:32">
      <c r="A178"/>
      <c r="B178"/>
      <c r="C178"/>
      <c r="D178"/>
      <c r="E178"/>
      <c r="F178"/>
      <c r="G178"/>
      <c r="H178"/>
      <c r="I178"/>
      <c r="J178"/>
      <c r="K178"/>
      <c r="L178"/>
      <c r="M178"/>
      <c r="N178"/>
      <c r="O178"/>
      <c r="P178"/>
      <c r="Q178"/>
      <c r="R178"/>
      <c r="S178"/>
      <c r="T178"/>
      <c r="U178"/>
      <c r="V178"/>
      <c r="W178"/>
      <c r="X178"/>
      <c r="Y178"/>
      <c r="Z178"/>
      <c r="AA178"/>
      <c r="AB178"/>
      <c r="AC178"/>
      <c r="AD178"/>
      <c r="AE178"/>
      <c r="AF178"/>
    </row>
    <row r="179" spans="1:32">
      <c r="A179"/>
      <c r="B179"/>
      <c r="C179"/>
      <c r="D179"/>
      <c r="E179"/>
      <c r="F179"/>
      <c r="G179"/>
      <c r="H179"/>
      <c r="I179"/>
      <c r="J179"/>
      <c r="K179"/>
      <c r="L179"/>
      <c r="M179"/>
      <c r="N179"/>
      <c r="O179"/>
      <c r="P179"/>
      <c r="Q179"/>
      <c r="R179"/>
      <c r="S179"/>
      <c r="T179"/>
      <c r="U179"/>
      <c r="V179"/>
      <c r="W179"/>
      <c r="X179"/>
      <c r="Y179"/>
      <c r="Z179"/>
      <c r="AA179"/>
      <c r="AB179"/>
      <c r="AC179"/>
      <c r="AD179"/>
      <c r="AE179"/>
      <c r="AF179"/>
    </row>
    <row r="180" spans="1:32">
      <c r="A180"/>
      <c r="B180"/>
      <c r="C180"/>
      <c r="D180"/>
      <c r="E180"/>
      <c r="F180"/>
      <c r="G180"/>
      <c r="H180"/>
      <c r="I180"/>
      <c r="J180"/>
      <c r="K180"/>
      <c r="L180"/>
      <c r="M180"/>
      <c r="N180"/>
      <c r="O180"/>
      <c r="P180"/>
      <c r="Q180"/>
      <c r="R180"/>
      <c r="S180"/>
      <c r="T180"/>
      <c r="U180"/>
      <c r="V180"/>
      <c r="W180"/>
      <c r="X180"/>
      <c r="Y180"/>
      <c r="Z180"/>
      <c r="AA180"/>
      <c r="AB180"/>
      <c r="AC180"/>
      <c r="AD180"/>
      <c r="AE180"/>
      <c r="AF180"/>
    </row>
    <row r="181" spans="1:32">
      <c r="A181"/>
      <c r="B181"/>
      <c r="C181"/>
      <c r="D181"/>
      <c r="E181"/>
      <c r="F181"/>
      <c r="G181"/>
      <c r="H181"/>
      <c r="I181"/>
      <c r="J181"/>
      <c r="K181"/>
      <c r="L181"/>
      <c r="M181"/>
      <c r="N181"/>
      <c r="O181"/>
      <c r="P181"/>
      <c r="Q181"/>
      <c r="R181"/>
      <c r="S181"/>
      <c r="T181"/>
      <c r="U181"/>
      <c r="V181"/>
      <c r="W181"/>
      <c r="X181"/>
      <c r="Y181"/>
      <c r="Z181"/>
      <c r="AA181"/>
      <c r="AB181"/>
      <c r="AC181"/>
      <c r="AD181"/>
      <c r="AE181"/>
      <c r="AF181"/>
    </row>
    <row r="182" spans="1:32">
      <c r="A182"/>
      <c r="B182"/>
      <c r="C182"/>
      <c r="D182"/>
      <c r="E182"/>
      <c r="F182"/>
      <c r="G182"/>
      <c r="H182"/>
      <c r="I182"/>
      <c r="J182"/>
      <c r="K182"/>
      <c r="L182"/>
      <c r="M182"/>
      <c r="N182"/>
      <c r="O182"/>
      <c r="P182"/>
      <c r="Q182"/>
      <c r="R182"/>
      <c r="S182"/>
      <c r="T182"/>
      <c r="U182"/>
      <c r="V182"/>
      <c r="W182"/>
      <c r="X182"/>
      <c r="Y182"/>
      <c r="Z182"/>
      <c r="AA182"/>
      <c r="AB182"/>
      <c r="AC182"/>
      <c r="AD182"/>
      <c r="AE182"/>
      <c r="AF182"/>
    </row>
    <row r="183" spans="1:32">
      <c r="A183"/>
      <c r="B183"/>
      <c r="C183"/>
      <c r="D183"/>
      <c r="E183"/>
      <c r="F183"/>
      <c r="G183"/>
      <c r="H183"/>
      <c r="I183"/>
      <c r="J183"/>
      <c r="K183"/>
      <c r="L183"/>
      <c r="M183"/>
      <c r="N183"/>
      <c r="O183"/>
      <c r="P183"/>
      <c r="Q183"/>
      <c r="R183"/>
      <c r="S183"/>
      <c r="T183"/>
      <c r="U183"/>
      <c r="V183"/>
      <c r="W183"/>
      <c r="X183"/>
      <c r="Y183"/>
      <c r="Z183"/>
      <c r="AA183"/>
      <c r="AB183"/>
      <c r="AC183"/>
      <c r="AD183"/>
      <c r="AE183"/>
      <c r="AF183"/>
    </row>
    <row r="184" spans="1:32">
      <c r="A184"/>
      <c r="B184"/>
      <c r="C184"/>
      <c r="D184"/>
      <c r="E184"/>
      <c r="F184"/>
      <c r="G184"/>
      <c r="H184"/>
      <c r="I184"/>
      <c r="J184"/>
      <c r="K184"/>
      <c r="L184"/>
      <c r="M184"/>
      <c r="N184"/>
      <c r="O184"/>
      <c r="P184"/>
      <c r="Q184"/>
      <c r="R184"/>
      <c r="S184"/>
      <c r="T184"/>
      <c r="U184"/>
      <c r="V184"/>
      <c r="W184"/>
      <c r="X184"/>
      <c r="Y184"/>
      <c r="Z184"/>
      <c r="AA184"/>
      <c r="AB184"/>
      <c r="AC184"/>
      <c r="AD184"/>
      <c r="AE184"/>
      <c r="AF184"/>
    </row>
    <row r="185" spans="1:32">
      <c r="A185"/>
      <c r="B185"/>
      <c r="C185"/>
      <c r="D185"/>
      <c r="E185"/>
      <c r="F185"/>
      <c r="G185"/>
      <c r="H185"/>
      <c r="I185"/>
      <c r="J185"/>
      <c r="K185"/>
      <c r="L185"/>
      <c r="M185"/>
      <c r="N185"/>
      <c r="O185"/>
      <c r="P185"/>
      <c r="Q185"/>
      <c r="R185"/>
      <c r="S185"/>
      <c r="T185"/>
      <c r="U185"/>
      <c r="V185"/>
      <c r="W185"/>
      <c r="X185"/>
      <c r="Y185"/>
      <c r="Z185"/>
      <c r="AA185"/>
      <c r="AB185"/>
      <c r="AC185"/>
      <c r="AD185"/>
      <c r="AE185"/>
      <c r="AF185"/>
    </row>
    <row r="186" spans="1:32">
      <c r="A186"/>
      <c r="B186"/>
      <c r="C186"/>
      <c r="D186"/>
      <c r="E186"/>
      <c r="F186"/>
      <c r="G186"/>
      <c r="H186"/>
      <c r="I186"/>
      <c r="J186"/>
      <c r="K186"/>
      <c r="L186"/>
      <c r="M186"/>
      <c r="N186"/>
      <c r="O186"/>
      <c r="P186"/>
      <c r="Q186"/>
      <c r="R186"/>
      <c r="S186"/>
      <c r="T186"/>
      <c r="U186"/>
      <c r="V186"/>
      <c r="W186"/>
      <c r="X186"/>
      <c r="Y186"/>
      <c r="Z186"/>
      <c r="AA186"/>
      <c r="AB186"/>
      <c r="AC186"/>
      <c r="AD186"/>
      <c r="AE186"/>
      <c r="AF186"/>
    </row>
    <row r="187" spans="1:32">
      <c r="A187"/>
      <c r="B187"/>
      <c r="C187"/>
      <c r="D187"/>
      <c r="E187"/>
      <c r="F187"/>
      <c r="G187"/>
      <c r="H187"/>
      <c r="I187"/>
      <c r="J187"/>
      <c r="K187"/>
      <c r="L187"/>
      <c r="M187"/>
      <c r="N187"/>
      <c r="O187"/>
      <c r="P187"/>
      <c r="Q187"/>
      <c r="R187"/>
      <c r="S187"/>
      <c r="T187"/>
      <c r="U187"/>
      <c r="V187"/>
      <c r="W187"/>
      <c r="X187"/>
      <c r="Y187"/>
      <c r="Z187"/>
      <c r="AA187"/>
      <c r="AB187"/>
      <c r="AC187"/>
      <c r="AD187"/>
      <c r="AE187"/>
      <c r="AF187"/>
    </row>
    <row r="188" spans="1:32">
      <c r="A188"/>
      <c r="B188"/>
      <c r="C188"/>
      <c r="D188"/>
      <c r="E188"/>
      <c r="F188"/>
      <c r="G188"/>
      <c r="H188"/>
      <c r="I188"/>
      <c r="J188"/>
      <c r="K188"/>
      <c r="L188"/>
      <c r="M188"/>
      <c r="N188"/>
      <c r="O188"/>
      <c r="P188"/>
      <c r="Q188"/>
      <c r="R188"/>
      <c r="S188"/>
      <c r="T188"/>
      <c r="U188"/>
      <c r="V188"/>
      <c r="W188"/>
      <c r="X188"/>
      <c r="Y188"/>
      <c r="Z188"/>
      <c r="AA188"/>
      <c r="AB188"/>
      <c r="AC188"/>
      <c r="AD188"/>
      <c r="AE188"/>
      <c r="AF188"/>
    </row>
    <row r="189" spans="1:32">
      <c r="A189"/>
      <c r="B189"/>
      <c r="C189"/>
      <c r="D189"/>
      <c r="E189"/>
      <c r="F189"/>
      <c r="G189"/>
      <c r="H189"/>
      <c r="I189"/>
      <c r="J189"/>
      <c r="K189"/>
      <c r="L189"/>
      <c r="M189"/>
      <c r="N189"/>
      <c r="O189"/>
      <c r="P189"/>
      <c r="Q189"/>
      <c r="R189"/>
      <c r="S189"/>
      <c r="T189"/>
      <c r="U189"/>
      <c r="V189"/>
      <c r="W189"/>
      <c r="X189"/>
      <c r="Y189"/>
      <c r="Z189"/>
      <c r="AA189"/>
      <c r="AB189"/>
      <c r="AC189"/>
      <c r="AD189"/>
      <c r="AE189"/>
      <c r="AF189"/>
    </row>
    <row r="190" spans="1:32">
      <c r="A190"/>
      <c r="B190"/>
      <c r="C190"/>
      <c r="D190"/>
      <c r="E190"/>
      <c r="F190"/>
      <c r="G190"/>
      <c r="H190"/>
      <c r="I190"/>
      <c r="J190"/>
      <c r="K190"/>
      <c r="L190"/>
      <c r="M190"/>
      <c r="N190"/>
      <c r="O190"/>
      <c r="P190"/>
      <c r="Q190"/>
      <c r="R190"/>
      <c r="S190"/>
      <c r="T190"/>
      <c r="U190"/>
      <c r="V190"/>
      <c r="W190"/>
      <c r="X190"/>
      <c r="Y190"/>
      <c r="Z190"/>
      <c r="AA190"/>
      <c r="AB190"/>
      <c r="AC190"/>
      <c r="AD190"/>
      <c r="AE190"/>
      <c r="AF190"/>
    </row>
    <row r="191" spans="1:32">
      <c r="A191"/>
      <c r="B191"/>
      <c r="C191"/>
      <c r="D191"/>
      <c r="E191"/>
      <c r="F191"/>
      <c r="G191"/>
      <c r="H191"/>
      <c r="I191"/>
      <c r="J191"/>
      <c r="K191"/>
      <c r="L191"/>
      <c r="M191"/>
      <c r="N191"/>
      <c r="O191"/>
      <c r="P191"/>
      <c r="Q191"/>
      <c r="R191"/>
      <c r="S191"/>
      <c r="T191"/>
      <c r="U191"/>
      <c r="V191"/>
      <c r="W191"/>
      <c r="X191"/>
      <c r="Y191"/>
      <c r="Z191"/>
      <c r="AA191"/>
      <c r="AB191"/>
      <c r="AC191"/>
      <c r="AD191"/>
      <c r="AE191"/>
      <c r="AF191"/>
    </row>
    <row r="192" spans="1:32">
      <c r="A192"/>
      <c r="B192"/>
      <c r="C192"/>
      <c r="D192"/>
      <c r="E192"/>
      <c r="F192"/>
      <c r="G192"/>
      <c r="H192"/>
      <c r="I192"/>
      <c r="J192"/>
      <c r="K192"/>
      <c r="L192"/>
      <c r="M192"/>
      <c r="N192"/>
      <c r="O192"/>
      <c r="P192"/>
      <c r="Q192"/>
      <c r="R192"/>
      <c r="S192"/>
      <c r="T192"/>
      <c r="U192"/>
      <c r="V192"/>
      <c r="W192"/>
      <c r="X192"/>
      <c r="Y192"/>
      <c r="Z192"/>
      <c r="AA192"/>
      <c r="AB192"/>
      <c r="AC192"/>
      <c r="AD192"/>
      <c r="AE192"/>
      <c r="AF192"/>
    </row>
    <row r="193" spans="1:32">
      <c r="A193"/>
      <c r="B193"/>
      <c r="C193"/>
      <c r="D193"/>
      <c r="E193"/>
      <c r="F193"/>
      <c r="G193"/>
      <c r="H193"/>
      <c r="I193"/>
      <c r="J193"/>
      <c r="K193"/>
      <c r="L193"/>
      <c r="M193"/>
      <c r="N193"/>
      <c r="O193"/>
      <c r="P193"/>
      <c r="Q193"/>
      <c r="R193"/>
      <c r="S193"/>
      <c r="T193"/>
      <c r="U193"/>
      <c r="V193"/>
      <c r="W193"/>
      <c r="X193"/>
      <c r="Y193"/>
      <c r="Z193"/>
      <c r="AA193"/>
      <c r="AB193"/>
      <c r="AC193"/>
      <c r="AD193"/>
      <c r="AE193"/>
      <c r="AF193"/>
    </row>
    <row r="194" spans="1:32">
      <c r="A194"/>
      <c r="B194"/>
      <c r="C194"/>
      <c r="D194"/>
      <c r="E194"/>
      <c r="F194"/>
      <c r="G194"/>
      <c r="H194"/>
      <c r="I194"/>
      <c r="J194"/>
      <c r="K194"/>
      <c r="L194"/>
      <c r="M194"/>
      <c r="N194"/>
      <c r="O194"/>
      <c r="P194"/>
      <c r="Q194"/>
      <c r="R194"/>
      <c r="S194"/>
      <c r="T194"/>
      <c r="U194"/>
      <c r="V194"/>
      <c r="W194"/>
      <c r="X194"/>
      <c r="Y194"/>
      <c r="Z194"/>
      <c r="AA194"/>
      <c r="AB194"/>
      <c r="AC194"/>
      <c r="AD194"/>
      <c r="AE194"/>
      <c r="AF194"/>
    </row>
    <row r="195" spans="1:32">
      <c r="A195"/>
      <c r="B195"/>
      <c r="C195"/>
      <c r="D195"/>
      <c r="E195"/>
      <c r="F195"/>
      <c r="G195"/>
      <c r="H195"/>
      <c r="I195"/>
      <c r="J195"/>
      <c r="K195"/>
      <c r="L195"/>
      <c r="M195"/>
      <c r="N195"/>
      <c r="O195"/>
      <c r="P195"/>
      <c r="Q195"/>
      <c r="R195"/>
      <c r="S195"/>
      <c r="T195"/>
      <c r="U195"/>
      <c r="V195"/>
      <c r="W195"/>
      <c r="X195"/>
      <c r="Y195"/>
      <c r="Z195"/>
      <c r="AA195"/>
      <c r="AB195"/>
      <c r="AC195"/>
      <c r="AD195"/>
      <c r="AE195"/>
      <c r="AF195"/>
    </row>
    <row r="196" spans="1:32">
      <c r="A196"/>
      <c r="B196"/>
      <c r="C196"/>
      <c r="D196"/>
      <c r="E196"/>
      <c r="F196"/>
      <c r="G196"/>
      <c r="H196"/>
      <c r="I196"/>
      <c r="J196"/>
      <c r="K196"/>
      <c r="L196"/>
      <c r="M196"/>
      <c r="N196"/>
      <c r="O196"/>
      <c r="P196"/>
      <c r="Q196"/>
      <c r="R196"/>
      <c r="S196"/>
      <c r="T196"/>
      <c r="U196"/>
      <c r="V196"/>
      <c r="W196"/>
      <c r="X196"/>
      <c r="Y196"/>
      <c r="Z196"/>
      <c r="AA196"/>
      <c r="AB196"/>
      <c r="AC196"/>
      <c r="AD196"/>
      <c r="AE196"/>
      <c r="AF196"/>
    </row>
    <row r="197" spans="1:32">
      <c r="A197"/>
      <c r="B197"/>
      <c r="C197"/>
      <c r="D197"/>
      <c r="E197"/>
      <c r="F197"/>
      <c r="G197"/>
      <c r="H197"/>
      <c r="I197"/>
      <c r="J197"/>
      <c r="K197"/>
      <c r="L197"/>
      <c r="M197"/>
      <c r="N197"/>
      <c r="O197"/>
      <c r="P197"/>
      <c r="Q197"/>
      <c r="R197"/>
      <c r="S197"/>
      <c r="T197"/>
      <c r="U197"/>
      <c r="V197"/>
      <c r="W197"/>
      <c r="X197"/>
      <c r="Y197"/>
      <c r="Z197"/>
      <c r="AA197"/>
      <c r="AB197"/>
      <c r="AC197"/>
      <c r="AD197"/>
      <c r="AE197"/>
      <c r="AF197"/>
    </row>
    <row r="198" spans="1:32">
      <c r="A198"/>
      <c r="B198"/>
      <c r="C198"/>
      <c r="D198"/>
      <c r="E198"/>
      <c r="F198"/>
      <c r="G198"/>
      <c r="H198"/>
      <c r="I198"/>
      <c r="J198"/>
      <c r="K198"/>
      <c r="L198"/>
      <c r="M198"/>
      <c r="N198"/>
      <c r="O198"/>
      <c r="P198"/>
      <c r="Q198"/>
      <c r="R198"/>
      <c r="S198"/>
      <c r="T198"/>
      <c r="U198"/>
      <c r="V198"/>
      <c r="W198"/>
      <c r="X198"/>
      <c r="Y198"/>
      <c r="Z198"/>
      <c r="AA198"/>
      <c r="AB198"/>
      <c r="AC198"/>
      <c r="AD198"/>
      <c r="AE198"/>
      <c r="AF198"/>
    </row>
    <row r="199" spans="1:32">
      <c r="A199"/>
      <c r="B199"/>
      <c r="C199"/>
      <c r="D199"/>
      <c r="E199"/>
      <c r="F199"/>
      <c r="G199"/>
      <c r="H199"/>
      <c r="I199"/>
      <c r="J199"/>
      <c r="K199"/>
      <c r="L199"/>
      <c r="M199"/>
      <c r="N199"/>
      <c r="O199"/>
      <c r="P199"/>
      <c r="Q199"/>
      <c r="R199"/>
      <c r="S199"/>
      <c r="T199"/>
      <c r="U199"/>
      <c r="V199"/>
      <c r="W199"/>
      <c r="X199"/>
      <c r="Y199"/>
      <c r="Z199"/>
      <c r="AA199"/>
      <c r="AB199"/>
      <c r="AC199"/>
      <c r="AD199"/>
      <c r="AE199"/>
      <c r="AF199"/>
    </row>
    <row r="200" spans="1:32">
      <c r="A200"/>
      <c r="B200"/>
      <c r="C200"/>
      <c r="D200"/>
      <c r="E200"/>
      <c r="F200"/>
      <c r="G200"/>
      <c r="H200"/>
      <c r="I200"/>
      <c r="J200"/>
      <c r="K200"/>
      <c r="L200"/>
      <c r="M200"/>
      <c r="N200"/>
      <c r="O200"/>
      <c r="P200"/>
      <c r="Q200"/>
      <c r="R200"/>
      <c r="S200"/>
      <c r="T200"/>
      <c r="U200"/>
      <c r="V200"/>
      <c r="W200"/>
      <c r="X200"/>
      <c r="Y200"/>
      <c r="Z200"/>
      <c r="AA200"/>
      <c r="AB200"/>
      <c r="AC200"/>
      <c r="AD200"/>
      <c r="AE200"/>
      <c r="AF200"/>
    </row>
    <row r="201" spans="1:32">
      <c r="A201"/>
      <c r="B201"/>
      <c r="C201"/>
      <c r="D201"/>
      <c r="E201"/>
      <c r="F201"/>
      <c r="G201"/>
      <c r="H201"/>
      <c r="I201"/>
      <c r="J201"/>
      <c r="K201"/>
      <c r="L201"/>
      <c r="M201"/>
      <c r="N201"/>
      <c r="O201"/>
      <c r="P201"/>
      <c r="Q201"/>
      <c r="R201"/>
      <c r="S201"/>
      <c r="T201"/>
      <c r="U201"/>
      <c r="V201"/>
      <c r="W201"/>
      <c r="X201"/>
      <c r="Y201"/>
      <c r="Z201"/>
      <c r="AA201"/>
      <c r="AB201"/>
      <c r="AC201"/>
      <c r="AD201"/>
      <c r="AE201"/>
      <c r="AF201"/>
    </row>
    <row r="202" spans="1:32">
      <c r="A202"/>
      <c r="B202"/>
      <c r="C202"/>
      <c r="D202"/>
      <c r="E202"/>
      <c r="F202"/>
      <c r="G202"/>
      <c r="H202"/>
      <c r="I202"/>
      <c r="J202"/>
      <c r="K202"/>
      <c r="L202"/>
      <c r="M202"/>
      <c r="N202"/>
      <c r="O202"/>
      <c r="P202"/>
      <c r="Q202"/>
      <c r="R202"/>
      <c r="S202"/>
      <c r="T202"/>
      <c r="U202"/>
      <c r="V202"/>
      <c r="W202"/>
      <c r="X202"/>
      <c r="Y202"/>
      <c r="Z202"/>
      <c r="AA202"/>
      <c r="AB202"/>
      <c r="AC202"/>
      <c r="AD202"/>
      <c r="AE202"/>
      <c r="AF202"/>
    </row>
    <row r="203" spans="1:32">
      <c r="A203"/>
      <c r="B203"/>
      <c r="C203"/>
      <c r="D203"/>
      <c r="E203"/>
      <c r="F203"/>
      <c r="G203"/>
      <c r="H203"/>
      <c r="I203"/>
      <c r="J203"/>
      <c r="K203"/>
      <c r="L203"/>
      <c r="M203"/>
      <c r="N203"/>
      <c r="O203"/>
      <c r="P203"/>
      <c r="Q203"/>
      <c r="R203"/>
      <c r="S203"/>
      <c r="T203"/>
      <c r="U203"/>
      <c r="V203"/>
      <c r="W203"/>
      <c r="X203"/>
      <c r="Y203"/>
      <c r="Z203"/>
      <c r="AA203"/>
      <c r="AB203"/>
      <c r="AC203"/>
      <c r="AD203"/>
      <c r="AE203"/>
      <c r="AF203"/>
    </row>
    <row r="204" spans="1:32">
      <c r="A204"/>
      <c r="B204"/>
      <c r="C204"/>
      <c r="D204"/>
      <c r="E204"/>
      <c r="F204"/>
      <c r="G204"/>
      <c r="H204"/>
      <c r="I204"/>
      <c r="J204"/>
      <c r="K204"/>
      <c r="L204"/>
      <c r="M204"/>
      <c r="N204"/>
      <c r="O204"/>
      <c r="P204"/>
      <c r="Q204"/>
      <c r="R204"/>
      <c r="S204"/>
      <c r="T204"/>
      <c r="U204"/>
      <c r="V204"/>
      <c r="W204"/>
      <c r="X204"/>
      <c r="Y204"/>
      <c r="Z204"/>
      <c r="AA204"/>
      <c r="AB204"/>
      <c r="AC204"/>
      <c r="AD204"/>
      <c r="AE204"/>
      <c r="AF204"/>
    </row>
    <row r="205" spans="1:32">
      <c r="A205"/>
      <c r="B205"/>
      <c r="C205"/>
      <c r="D205"/>
      <c r="E205"/>
      <c r="F205"/>
      <c r="G205"/>
      <c r="H205"/>
      <c r="I205"/>
      <c r="J205"/>
      <c r="K205"/>
      <c r="L205"/>
      <c r="M205"/>
      <c r="N205"/>
      <c r="O205"/>
      <c r="P205"/>
      <c r="Q205"/>
      <c r="R205"/>
      <c r="S205"/>
      <c r="T205"/>
      <c r="U205"/>
      <c r="V205"/>
      <c r="W205"/>
      <c r="X205"/>
      <c r="Y205"/>
      <c r="Z205"/>
      <c r="AA205"/>
      <c r="AB205"/>
      <c r="AC205"/>
      <c r="AD205"/>
      <c r="AE205"/>
      <c r="AF205"/>
    </row>
    <row r="206" spans="1:32">
      <c r="A206"/>
      <c r="B206"/>
      <c r="C206"/>
      <c r="D206"/>
      <c r="E206"/>
      <c r="F206"/>
      <c r="G206"/>
      <c r="H206"/>
      <c r="I206"/>
      <c r="J206"/>
      <c r="K206"/>
      <c r="L206"/>
      <c r="M206"/>
      <c r="N206"/>
      <c r="O206"/>
      <c r="P206"/>
      <c r="Q206"/>
      <c r="R206"/>
      <c r="S206"/>
      <c r="T206"/>
      <c r="U206"/>
      <c r="V206"/>
      <c r="W206"/>
      <c r="X206"/>
      <c r="Y206"/>
      <c r="Z206"/>
      <c r="AA206"/>
      <c r="AB206"/>
      <c r="AC206"/>
      <c r="AD206"/>
      <c r="AE206"/>
      <c r="AF206"/>
    </row>
    <row r="207" spans="1:32">
      <c r="A207"/>
      <c r="B207"/>
      <c r="C207"/>
      <c r="D207"/>
      <c r="E207"/>
      <c r="F207"/>
      <c r="G207"/>
      <c r="H207"/>
      <c r="I207"/>
      <c r="J207"/>
      <c r="K207"/>
      <c r="L207"/>
      <c r="M207"/>
      <c r="N207"/>
      <c r="O207"/>
      <c r="P207"/>
      <c r="Q207"/>
      <c r="R207"/>
      <c r="S207"/>
      <c r="T207"/>
      <c r="U207"/>
      <c r="V207"/>
      <c r="W207"/>
      <c r="X207"/>
      <c r="Y207"/>
      <c r="Z207"/>
      <c r="AA207"/>
      <c r="AB207"/>
      <c r="AC207"/>
      <c r="AD207"/>
      <c r="AE207"/>
      <c r="AF207"/>
    </row>
    <row r="208" spans="1:32">
      <c r="A208"/>
      <c r="B208"/>
      <c r="C208"/>
      <c r="D208"/>
      <c r="E208"/>
      <c r="F208"/>
      <c r="G208"/>
      <c r="H208"/>
      <c r="I208"/>
      <c r="J208"/>
      <c r="K208"/>
      <c r="L208"/>
      <c r="M208"/>
      <c r="N208"/>
      <c r="O208"/>
      <c r="P208"/>
      <c r="Q208"/>
      <c r="R208"/>
      <c r="S208"/>
      <c r="T208"/>
      <c r="U208"/>
      <c r="V208"/>
      <c r="W208"/>
      <c r="X208"/>
      <c r="Y208"/>
      <c r="Z208"/>
      <c r="AA208"/>
      <c r="AB208"/>
      <c r="AC208"/>
      <c r="AD208"/>
      <c r="AE208"/>
      <c r="AF208"/>
    </row>
    <row r="209" spans="1:32">
      <c r="A209"/>
      <c r="B209"/>
      <c r="C209"/>
      <c r="D209"/>
      <c r="E209"/>
      <c r="F209"/>
      <c r="G209"/>
      <c r="H209"/>
      <c r="I209"/>
      <c r="J209"/>
      <c r="K209"/>
      <c r="L209"/>
      <c r="M209"/>
      <c r="N209"/>
      <c r="O209"/>
      <c r="P209"/>
      <c r="Q209"/>
      <c r="R209"/>
      <c r="S209"/>
      <c r="T209"/>
      <c r="U209"/>
      <c r="V209"/>
      <c r="W209"/>
      <c r="X209"/>
      <c r="Y209"/>
      <c r="Z209"/>
      <c r="AA209"/>
      <c r="AB209"/>
      <c r="AC209"/>
      <c r="AD209"/>
      <c r="AE209"/>
      <c r="AF209"/>
    </row>
    <row r="210" spans="1:32">
      <c r="A210"/>
      <c r="B210"/>
      <c r="C210"/>
      <c r="D210"/>
      <c r="E210"/>
      <c r="F210"/>
      <c r="G210"/>
      <c r="H210"/>
      <c r="I210"/>
      <c r="J210"/>
      <c r="K210"/>
      <c r="L210"/>
      <c r="M210"/>
      <c r="N210"/>
      <c r="O210"/>
      <c r="P210"/>
      <c r="Q210"/>
      <c r="R210"/>
      <c r="S210"/>
      <c r="T210"/>
      <c r="U210"/>
      <c r="V210"/>
      <c r="W210"/>
      <c r="X210"/>
      <c r="Y210"/>
      <c r="Z210"/>
      <c r="AA210"/>
      <c r="AB210"/>
      <c r="AC210"/>
      <c r="AD210"/>
      <c r="AE210"/>
      <c r="AF210"/>
    </row>
    <row r="211" spans="1:32">
      <c r="A211"/>
      <c r="B211"/>
      <c r="C211"/>
      <c r="D211"/>
      <c r="E211"/>
      <c r="F211"/>
      <c r="G211"/>
      <c r="H211"/>
      <c r="I211"/>
      <c r="J211"/>
      <c r="K211"/>
      <c r="L211"/>
      <c r="M211"/>
      <c r="N211"/>
      <c r="O211"/>
      <c r="P211"/>
      <c r="Q211"/>
      <c r="R211"/>
      <c r="S211"/>
      <c r="T211"/>
      <c r="U211"/>
      <c r="V211"/>
      <c r="W211"/>
      <c r="X211"/>
      <c r="Y211"/>
      <c r="Z211"/>
      <c r="AA211"/>
      <c r="AB211"/>
      <c r="AC211"/>
      <c r="AD211"/>
      <c r="AE211"/>
      <c r="AF211"/>
    </row>
    <row r="212" spans="1:32">
      <c r="A212"/>
      <c r="B212"/>
      <c r="C212"/>
      <c r="D212"/>
      <c r="E212"/>
      <c r="F212"/>
      <c r="G212"/>
      <c r="H212"/>
      <c r="I212"/>
      <c r="J212"/>
      <c r="K212"/>
      <c r="L212"/>
      <c r="M212"/>
      <c r="N212"/>
      <c r="O212"/>
      <c r="P212"/>
      <c r="Q212"/>
      <c r="R212"/>
      <c r="S212"/>
      <c r="T212"/>
      <c r="U212"/>
      <c r="V212"/>
      <c r="W212"/>
      <c r="X212"/>
      <c r="Y212"/>
      <c r="Z212"/>
      <c r="AA212"/>
      <c r="AB212"/>
      <c r="AC212"/>
      <c r="AD212"/>
      <c r="AE212"/>
      <c r="AF212"/>
    </row>
    <row r="213" spans="1:32">
      <c r="A213"/>
      <c r="B213"/>
      <c r="C213"/>
      <c r="D213"/>
      <c r="E213"/>
      <c r="F213"/>
      <c r="G213"/>
      <c r="H213"/>
      <c r="I213"/>
      <c r="J213"/>
      <c r="K213"/>
      <c r="L213"/>
      <c r="M213"/>
      <c r="N213"/>
      <c r="O213"/>
      <c r="P213"/>
      <c r="Q213"/>
      <c r="R213"/>
      <c r="S213"/>
      <c r="T213"/>
      <c r="U213"/>
      <c r="V213"/>
      <c r="W213"/>
      <c r="X213"/>
      <c r="Y213"/>
      <c r="Z213"/>
      <c r="AA213"/>
      <c r="AB213"/>
      <c r="AC213"/>
      <c r="AD213"/>
      <c r="AE213"/>
      <c r="AF213"/>
    </row>
    <row r="214" spans="1:32">
      <c r="A214"/>
      <c r="B214"/>
      <c r="C214"/>
      <c r="D214"/>
      <c r="E214"/>
      <c r="F214"/>
      <c r="G214"/>
      <c r="H214"/>
      <c r="I214"/>
      <c r="J214"/>
      <c r="K214"/>
      <c r="L214"/>
      <c r="M214"/>
      <c r="N214"/>
      <c r="O214"/>
      <c r="P214"/>
      <c r="Q214"/>
      <c r="R214"/>
      <c r="S214"/>
      <c r="T214"/>
      <c r="U214"/>
      <c r="V214"/>
      <c r="W214"/>
      <c r="X214"/>
      <c r="Y214"/>
      <c r="Z214"/>
      <c r="AA214"/>
      <c r="AB214"/>
      <c r="AC214"/>
      <c r="AD214"/>
      <c r="AE214"/>
      <c r="AF214"/>
    </row>
    <row r="215" spans="1:32">
      <c r="A215"/>
      <c r="B215"/>
      <c r="C215"/>
      <c r="D215"/>
      <c r="E215"/>
      <c r="F215"/>
      <c r="G215"/>
      <c r="H215"/>
      <c r="I215"/>
      <c r="J215"/>
      <c r="K215"/>
      <c r="L215"/>
      <c r="M215"/>
      <c r="N215"/>
      <c r="O215"/>
      <c r="P215"/>
      <c r="Q215"/>
      <c r="R215"/>
      <c r="S215"/>
      <c r="T215"/>
      <c r="U215"/>
      <c r="V215"/>
      <c r="W215"/>
      <c r="X215"/>
      <c r="Y215"/>
      <c r="Z215"/>
      <c r="AA215"/>
      <c r="AB215"/>
      <c r="AC215"/>
      <c r="AD215"/>
      <c r="AE215"/>
      <c r="AF215"/>
    </row>
    <row r="216" spans="1:32">
      <c r="A216"/>
      <c r="B216"/>
      <c r="C216"/>
      <c r="D216"/>
      <c r="E216"/>
      <c r="F216"/>
      <c r="G216"/>
      <c r="H216"/>
      <c r="I216"/>
      <c r="J216"/>
      <c r="K216"/>
      <c r="L216"/>
      <c r="M216"/>
      <c r="N216"/>
      <c r="O216"/>
      <c r="P216"/>
      <c r="Q216"/>
      <c r="R216"/>
      <c r="S216"/>
      <c r="T216"/>
      <c r="U216"/>
      <c r="V216"/>
      <c r="W216"/>
      <c r="X216"/>
      <c r="Y216"/>
      <c r="Z216"/>
      <c r="AA216"/>
      <c r="AB216"/>
      <c r="AC216"/>
      <c r="AD216"/>
      <c r="AE216"/>
      <c r="AF216"/>
    </row>
    <row r="217" spans="1:32">
      <c r="A217"/>
      <c r="B217"/>
      <c r="C217"/>
      <c r="D217"/>
      <c r="E217"/>
      <c r="F217"/>
      <c r="G217"/>
      <c r="H217"/>
      <c r="I217"/>
      <c r="J217"/>
      <c r="K217"/>
      <c r="L217"/>
      <c r="M217"/>
      <c r="N217"/>
      <c r="O217"/>
      <c r="P217"/>
      <c r="Q217"/>
      <c r="R217"/>
      <c r="S217"/>
      <c r="T217"/>
      <c r="U217"/>
      <c r="V217"/>
      <c r="W217"/>
      <c r="X217"/>
      <c r="Y217"/>
      <c r="Z217"/>
      <c r="AA217"/>
      <c r="AB217"/>
      <c r="AC217"/>
      <c r="AD217"/>
      <c r="AE217"/>
      <c r="AF217"/>
    </row>
    <row r="218" spans="1:32">
      <c r="A218"/>
      <c r="B218"/>
      <c r="C218"/>
      <c r="D218"/>
      <c r="E218"/>
      <c r="F218"/>
      <c r="G218"/>
      <c r="H218"/>
      <c r="I218"/>
      <c r="J218"/>
      <c r="K218"/>
      <c r="L218"/>
      <c r="M218"/>
      <c r="N218"/>
      <c r="O218"/>
      <c r="P218"/>
      <c r="Q218"/>
      <c r="R218"/>
      <c r="S218"/>
      <c r="T218"/>
      <c r="U218"/>
      <c r="V218"/>
      <c r="W218"/>
      <c r="X218"/>
      <c r="Y218"/>
      <c r="Z218"/>
      <c r="AA218"/>
      <c r="AB218"/>
      <c r="AC218"/>
      <c r="AD218"/>
      <c r="AE218"/>
      <c r="AF218"/>
    </row>
    <row r="219" spans="1:32">
      <c r="A219"/>
      <c r="B219"/>
      <c r="C219"/>
      <c r="D219"/>
      <c r="E219"/>
      <c r="F219"/>
      <c r="G219"/>
      <c r="H219"/>
      <c r="I219"/>
      <c r="J219"/>
      <c r="K219"/>
      <c r="L219"/>
      <c r="M219"/>
      <c r="N219"/>
      <c r="O219"/>
      <c r="P219"/>
      <c r="Q219"/>
      <c r="R219"/>
      <c r="S219"/>
      <c r="T219"/>
      <c r="U219"/>
      <c r="V219"/>
      <c r="W219"/>
      <c r="X219"/>
      <c r="Y219"/>
      <c r="Z219"/>
      <c r="AA219"/>
      <c r="AB219"/>
      <c r="AC219"/>
      <c r="AD219"/>
      <c r="AE219"/>
      <c r="AF219"/>
    </row>
    <row r="220" spans="1:32">
      <c r="A220"/>
      <c r="B220"/>
      <c r="C220"/>
      <c r="D220"/>
      <c r="E220"/>
      <c r="F220"/>
      <c r="G220"/>
      <c r="H220"/>
      <c r="I220"/>
      <c r="J220"/>
      <c r="K220"/>
      <c r="L220"/>
      <c r="M220"/>
      <c r="N220"/>
      <c r="O220"/>
      <c r="P220"/>
      <c r="Q220"/>
      <c r="R220"/>
      <c r="S220"/>
      <c r="T220"/>
      <c r="U220"/>
      <c r="V220"/>
      <c r="W220"/>
      <c r="X220"/>
      <c r="Y220"/>
      <c r="Z220"/>
      <c r="AA220"/>
      <c r="AB220"/>
      <c r="AC220"/>
      <c r="AD220"/>
      <c r="AE220"/>
      <c r="AF220"/>
    </row>
    <row r="221" spans="1:32">
      <c r="A221"/>
      <c r="B221"/>
      <c r="C221"/>
      <c r="D221"/>
      <c r="E221"/>
      <c r="F221"/>
      <c r="G221"/>
      <c r="H221"/>
      <c r="I221"/>
      <c r="J221"/>
      <c r="K221"/>
      <c r="L221"/>
      <c r="M221"/>
      <c r="N221"/>
      <c r="O221"/>
      <c r="P221"/>
      <c r="Q221"/>
      <c r="R221"/>
      <c r="S221"/>
      <c r="T221"/>
      <c r="U221"/>
      <c r="V221"/>
      <c r="W221"/>
      <c r="X221"/>
      <c r="Y221"/>
      <c r="Z221"/>
      <c r="AA221"/>
      <c r="AB221"/>
      <c r="AC221"/>
      <c r="AD221"/>
      <c r="AE221"/>
      <c r="AF221"/>
    </row>
    <row r="222" spans="1:32">
      <c r="A222"/>
      <c r="B222"/>
      <c r="C222"/>
      <c r="D222"/>
      <c r="E222"/>
      <c r="F222"/>
      <c r="G222"/>
      <c r="H222"/>
      <c r="I222"/>
      <c r="J222"/>
      <c r="K222"/>
      <c r="L222"/>
      <c r="M222"/>
      <c r="N222"/>
      <c r="O222"/>
      <c r="P222"/>
      <c r="Q222"/>
      <c r="R222"/>
      <c r="S222"/>
      <c r="T222"/>
      <c r="U222"/>
      <c r="V222"/>
      <c r="W222"/>
      <c r="X222"/>
      <c r="Y222"/>
      <c r="Z222"/>
      <c r="AA222"/>
      <c r="AB222"/>
      <c r="AC222"/>
      <c r="AD222"/>
      <c r="AE222"/>
      <c r="AF222"/>
    </row>
    <row r="223" spans="1:32">
      <c r="A223"/>
      <c r="B223"/>
      <c r="C223"/>
      <c r="D223"/>
      <c r="E223"/>
      <c r="F223"/>
      <c r="G223"/>
      <c r="H223"/>
      <c r="I223"/>
      <c r="J223"/>
      <c r="K223"/>
      <c r="L223"/>
      <c r="M223"/>
      <c r="N223"/>
      <c r="O223"/>
      <c r="P223"/>
      <c r="Q223"/>
      <c r="R223"/>
      <c r="S223"/>
      <c r="T223"/>
      <c r="U223"/>
      <c r="V223"/>
      <c r="W223"/>
      <c r="X223"/>
      <c r="Y223"/>
      <c r="Z223"/>
      <c r="AA223"/>
      <c r="AB223"/>
      <c r="AC223"/>
      <c r="AD223"/>
      <c r="AE223"/>
      <c r="AF223"/>
    </row>
    <row r="224" spans="1:32">
      <c r="A224"/>
      <c r="B224"/>
      <c r="C224"/>
      <c r="D224"/>
      <c r="E224"/>
      <c r="F224"/>
      <c r="G224"/>
      <c r="H224"/>
      <c r="I224"/>
      <c r="J224"/>
      <c r="K224"/>
      <c r="L224"/>
      <c r="M224"/>
      <c r="N224"/>
      <c r="O224"/>
      <c r="P224"/>
      <c r="Q224"/>
      <c r="R224"/>
      <c r="S224"/>
      <c r="T224"/>
      <c r="U224"/>
      <c r="V224"/>
      <c r="W224"/>
      <c r="X224"/>
      <c r="Y224"/>
      <c r="Z224"/>
      <c r="AA224"/>
      <c r="AB224"/>
      <c r="AC224"/>
      <c r="AD224"/>
      <c r="AE224"/>
      <c r="AF224"/>
    </row>
    <row r="225" spans="1:32">
      <c r="A225"/>
      <c r="B225"/>
      <c r="C225"/>
      <c r="D225"/>
      <c r="E225"/>
      <c r="F225"/>
      <c r="G225"/>
      <c r="H225"/>
      <c r="I225"/>
      <c r="J225"/>
      <c r="K225"/>
      <c r="L225"/>
      <c r="M225"/>
      <c r="N225"/>
      <c r="O225"/>
      <c r="P225"/>
      <c r="Q225"/>
      <c r="R225"/>
      <c r="S225"/>
      <c r="T225"/>
      <c r="U225"/>
      <c r="V225"/>
      <c r="W225"/>
      <c r="X225"/>
      <c r="Y225"/>
      <c r="Z225"/>
      <c r="AA225"/>
      <c r="AB225"/>
      <c r="AC225"/>
      <c r="AD225"/>
      <c r="AE225"/>
      <c r="AF225"/>
    </row>
    <row r="226" spans="1:32">
      <c r="A226"/>
      <c r="B226"/>
      <c r="C226"/>
      <c r="D226"/>
      <c r="E226"/>
      <c r="F226"/>
      <c r="G226"/>
      <c r="H226"/>
      <c r="I226"/>
      <c r="J226"/>
      <c r="K226"/>
      <c r="L226"/>
      <c r="M226"/>
      <c r="N226"/>
      <c r="O226"/>
      <c r="P226"/>
      <c r="Q226"/>
      <c r="R226"/>
      <c r="S226"/>
      <c r="T226"/>
      <c r="U226"/>
      <c r="V226"/>
      <c r="W226"/>
      <c r="X226"/>
      <c r="Y226"/>
      <c r="Z226"/>
      <c r="AA226"/>
      <c r="AB226"/>
      <c r="AC226"/>
      <c r="AD226"/>
      <c r="AE226"/>
      <c r="AF226"/>
    </row>
    <row r="227" spans="1:32">
      <c r="A227"/>
      <c r="B227"/>
      <c r="C227"/>
      <c r="D227"/>
      <c r="E227"/>
      <c r="F227"/>
      <c r="G227"/>
      <c r="H227"/>
      <c r="I227"/>
      <c r="J227"/>
      <c r="K227"/>
      <c r="L227"/>
      <c r="M227"/>
      <c r="N227"/>
      <c r="O227"/>
      <c r="P227"/>
      <c r="Q227"/>
      <c r="R227"/>
      <c r="S227"/>
      <c r="T227"/>
      <c r="U227"/>
      <c r="V227"/>
      <c r="W227"/>
      <c r="X227"/>
      <c r="Y227"/>
      <c r="Z227"/>
      <c r="AA227"/>
      <c r="AB227"/>
      <c r="AC227"/>
      <c r="AD227"/>
      <c r="AE227"/>
      <c r="AF227"/>
    </row>
    <row r="228" spans="1:32">
      <c r="A228"/>
      <c r="B228"/>
      <c r="C228"/>
      <c r="D228"/>
      <c r="E228"/>
      <c r="F228"/>
      <c r="G228"/>
      <c r="H228"/>
      <c r="I228"/>
      <c r="J228"/>
      <c r="K228"/>
      <c r="L228"/>
      <c r="M228"/>
      <c r="N228"/>
      <c r="O228"/>
      <c r="P228"/>
      <c r="Q228"/>
      <c r="R228"/>
      <c r="S228"/>
      <c r="T228"/>
      <c r="U228"/>
      <c r="V228"/>
      <c r="W228"/>
      <c r="X228"/>
      <c r="Y228"/>
      <c r="Z228"/>
      <c r="AA228"/>
      <c r="AB228"/>
      <c r="AC228"/>
      <c r="AD228"/>
      <c r="AE228"/>
      <c r="AF228"/>
    </row>
    <row r="229" spans="1:32">
      <c r="A229"/>
      <c r="B229"/>
      <c r="C229"/>
      <c r="D229"/>
      <c r="E229"/>
      <c r="F229"/>
      <c r="G229"/>
      <c r="H229"/>
      <c r="I229"/>
      <c r="J229"/>
      <c r="K229"/>
      <c r="L229"/>
      <c r="M229"/>
      <c r="N229"/>
      <c r="O229"/>
      <c r="P229"/>
      <c r="Q229"/>
      <c r="R229"/>
      <c r="S229"/>
      <c r="T229"/>
      <c r="U229"/>
      <c r="V229"/>
      <c r="W229"/>
      <c r="X229"/>
      <c r="Y229"/>
      <c r="Z229"/>
      <c r="AA229"/>
      <c r="AB229"/>
      <c r="AC229"/>
      <c r="AD229"/>
      <c r="AE229"/>
      <c r="AF229"/>
    </row>
    <row r="230" spans="1:32">
      <c r="A230"/>
      <c r="B230"/>
      <c r="C230"/>
      <c r="D230"/>
      <c r="E230"/>
      <c r="F230"/>
      <c r="G230"/>
      <c r="H230"/>
      <c r="I230"/>
      <c r="J230"/>
      <c r="K230"/>
      <c r="L230"/>
      <c r="M230"/>
      <c r="N230"/>
      <c r="O230"/>
      <c r="P230"/>
      <c r="Q230"/>
      <c r="R230"/>
      <c r="S230"/>
      <c r="T230"/>
      <c r="U230"/>
      <c r="V230"/>
      <c r="W230"/>
      <c r="X230"/>
      <c r="Y230"/>
      <c r="Z230"/>
      <c r="AA230"/>
      <c r="AB230"/>
      <c r="AC230"/>
      <c r="AD230"/>
      <c r="AE230"/>
      <c r="AF230"/>
    </row>
    <row r="231" spans="1:32">
      <c r="A231"/>
      <c r="B231"/>
      <c r="C231"/>
      <c r="D231"/>
      <c r="E231"/>
      <c r="F231"/>
      <c r="G231"/>
      <c r="H231"/>
      <c r="I231"/>
      <c r="J231"/>
      <c r="K231"/>
      <c r="L231"/>
      <c r="M231"/>
      <c r="N231"/>
      <c r="O231"/>
      <c r="P231"/>
      <c r="Q231"/>
      <c r="R231"/>
      <c r="S231"/>
      <c r="T231"/>
      <c r="U231"/>
      <c r="V231"/>
      <c r="W231"/>
      <c r="X231"/>
      <c r="Y231"/>
      <c r="Z231"/>
      <c r="AA231"/>
      <c r="AB231"/>
      <c r="AC231"/>
      <c r="AD231"/>
      <c r="AE231"/>
      <c r="AF231"/>
    </row>
    <row r="232" spans="1:32">
      <c r="A232"/>
      <c r="B232"/>
      <c r="C232"/>
      <c r="D232"/>
      <c r="E232"/>
      <c r="F232"/>
      <c r="G232"/>
      <c r="H232"/>
      <c r="I232"/>
      <c r="J232"/>
      <c r="K232"/>
      <c r="L232"/>
      <c r="M232"/>
      <c r="N232"/>
      <c r="O232"/>
      <c r="P232"/>
      <c r="Q232"/>
      <c r="R232"/>
      <c r="S232"/>
      <c r="T232"/>
      <c r="U232"/>
      <c r="V232"/>
      <c r="W232"/>
      <c r="X232"/>
      <c r="Y232"/>
      <c r="Z232"/>
      <c r="AA232"/>
      <c r="AB232"/>
      <c r="AC232"/>
      <c r="AD232"/>
      <c r="AE232"/>
      <c r="AF232"/>
    </row>
    <row r="233" spans="1:32">
      <c r="A233"/>
      <c r="B233"/>
      <c r="C233"/>
      <c r="D233"/>
      <c r="E233"/>
      <c r="F233"/>
      <c r="G233"/>
      <c r="H233"/>
      <c r="I233"/>
      <c r="J233"/>
      <c r="K233"/>
      <c r="L233"/>
      <c r="M233"/>
      <c r="N233"/>
      <c r="O233"/>
      <c r="P233"/>
      <c r="Q233"/>
      <c r="R233"/>
      <c r="S233"/>
      <c r="T233"/>
      <c r="U233"/>
      <c r="V233"/>
      <c r="W233"/>
      <c r="X233"/>
      <c r="Y233"/>
      <c r="Z233"/>
      <c r="AA233"/>
      <c r="AB233"/>
      <c r="AC233"/>
      <c r="AD233"/>
      <c r="AE233"/>
      <c r="AF233"/>
    </row>
    <row r="234" spans="1:32">
      <c r="A234"/>
      <c r="B234"/>
      <c r="C234"/>
      <c r="D234"/>
      <c r="E234"/>
      <c r="F234"/>
      <c r="G234"/>
      <c r="H234"/>
      <c r="I234"/>
      <c r="J234"/>
      <c r="K234"/>
      <c r="L234"/>
      <c r="M234"/>
      <c r="N234"/>
      <c r="O234"/>
      <c r="P234"/>
      <c r="Q234"/>
      <c r="R234"/>
      <c r="S234"/>
      <c r="T234"/>
      <c r="U234"/>
      <c r="V234"/>
      <c r="W234"/>
      <c r="X234"/>
      <c r="Y234"/>
      <c r="Z234"/>
      <c r="AA234"/>
      <c r="AB234"/>
      <c r="AC234"/>
      <c r="AD234"/>
      <c r="AE234"/>
      <c r="AF234"/>
    </row>
    <row r="235" spans="1:32">
      <c r="A235"/>
      <c r="B235"/>
      <c r="C235"/>
      <c r="D235"/>
      <c r="E235"/>
      <c r="F235"/>
      <c r="G235"/>
      <c r="H235"/>
      <c r="I235"/>
      <c r="J235"/>
      <c r="K235"/>
      <c r="L235"/>
      <c r="M235"/>
      <c r="N235"/>
      <c r="O235"/>
      <c r="P235"/>
      <c r="Q235"/>
      <c r="R235"/>
      <c r="S235"/>
      <c r="T235"/>
      <c r="U235"/>
      <c r="V235"/>
      <c r="W235"/>
      <c r="X235"/>
      <c r="Y235"/>
      <c r="Z235"/>
      <c r="AA235"/>
      <c r="AB235"/>
      <c r="AC235"/>
      <c r="AD235"/>
      <c r="AE235"/>
      <c r="AF235"/>
    </row>
    <row r="236" spans="1:32">
      <c r="A236"/>
      <c r="B236"/>
      <c r="C236"/>
      <c r="D236"/>
      <c r="E236"/>
      <c r="F236"/>
      <c r="G236"/>
      <c r="H236"/>
      <c r="I236"/>
      <c r="J236"/>
      <c r="K236"/>
      <c r="L236"/>
      <c r="M236"/>
      <c r="N236"/>
      <c r="O236"/>
      <c r="P236"/>
      <c r="Q236"/>
      <c r="R236"/>
      <c r="S236"/>
      <c r="T236"/>
      <c r="U236"/>
      <c r="V236"/>
      <c r="W236"/>
      <c r="X236"/>
      <c r="Y236"/>
      <c r="Z236"/>
      <c r="AA236"/>
      <c r="AB236"/>
      <c r="AC236"/>
      <c r="AD236"/>
      <c r="AE236"/>
      <c r="AF236"/>
    </row>
    <row r="237" spans="1:32">
      <c r="A237"/>
      <c r="B237"/>
      <c r="C237"/>
      <c r="D237"/>
      <c r="E237"/>
      <c r="F237"/>
      <c r="G237"/>
      <c r="H237"/>
      <c r="I237"/>
      <c r="J237"/>
      <c r="K237"/>
      <c r="L237"/>
      <c r="M237"/>
      <c r="N237"/>
      <c r="O237"/>
      <c r="P237"/>
      <c r="Q237"/>
      <c r="R237"/>
      <c r="S237"/>
      <c r="T237"/>
      <c r="U237"/>
      <c r="V237"/>
      <c r="W237"/>
      <c r="X237"/>
      <c r="Y237"/>
      <c r="Z237"/>
      <c r="AA237"/>
      <c r="AB237"/>
      <c r="AC237"/>
      <c r="AD237"/>
      <c r="AE237"/>
      <c r="AF237"/>
    </row>
    <row r="238" spans="1:32">
      <c r="A238"/>
      <c r="B238"/>
      <c r="C238"/>
      <c r="D238"/>
      <c r="E238"/>
      <c r="F238"/>
      <c r="G238"/>
      <c r="H238"/>
      <c r="I238"/>
      <c r="J238"/>
      <c r="K238"/>
      <c r="L238"/>
      <c r="M238"/>
      <c r="N238"/>
      <c r="O238"/>
      <c r="P238"/>
      <c r="Q238"/>
      <c r="R238"/>
      <c r="S238"/>
      <c r="T238"/>
      <c r="U238"/>
      <c r="V238"/>
      <c r="W238"/>
      <c r="X238"/>
      <c r="Y238"/>
      <c r="Z238"/>
      <c r="AA238"/>
      <c r="AB238"/>
      <c r="AC238"/>
      <c r="AD238"/>
      <c r="AE238"/>
      <c r="AF238"/>
    </row>
    <row r="239" spans="1:32">
      <c r="A239"/>
      <c r="B239"/>
      <c r="C239"/>
      <c r="D239"/>
      <c r="E239"/>
      <c r="F239"/>
      <c r="G239"/>
      <c r="H239"/>
      <c r="I239"/>
      <c r="J239"/>
      <c r="K239"/>
      <c r="L239"/>
      <c r="M239"/>
      <c r="N239"/>
      <c r="O239"/>
      <c r="P239"/>
      <c r="Q239"/>
      <c r="R239"/>
      <c r="S239"/>
      <c r="T239"/>
      <c r="U239"/>
      <c r="V239"/>
      <c r="W239"/>
      <c r="X239"/>
      <c r="Y239"/>
      <c r="Z239"/>
      <c r="AA239"/>
      <c r="AB239"/>
      <c r="AC239"/>
      <c r="AD239"/>
      <c r="AE239"/>
      <c r="AF239"/>
    </row>
    <row r="240" spans="1:32">
      <c r="A240"/>
      <c r="B240"/>
      <c r="C240"/>
      <c r="D240"/>
      <c r="E240"/>
      <c r="F240"/>
      <c r="G240"/>
      <c r="H240"/>
      <c r="I240"/>
      <c r="J240"/>
      <c r="K240"/>
      <c r="L240"/>
      <c r="M240"/>
      <c r="N240"/>
      <c r="O240"/>
      <c r="P240"/>
      <c r="Q240"/>
      <c r="R240"/>
      <c r="S240"/>
      <c r="T240"/>
      <c r="U240"/>
      <c r="V240"/>
      <c r="W240"/>
      <c r="X240"/>
      <c r="Y240"/>
      <c r="Z240"/>
      <c r="AA240"/>
      <c r="AB240"/>
      <c r="AC240"/>
      <c r="AD240"/>
      <c r="AE240"/>
      <c r="AF240"/>
    </row>
    <row r="241" spans="1:32">
      <c r="A241"/>
      <c r="B241"/>
      <c r="C241"/>
      <c r="D241"/>
      <c r="E241"/>
      <c r="F241"/>
      <c r="G241"/>
      <c r="H241"/>
      <c r="I241"/>
      <c r="J241"/>
      <c r="K241"/>
      <c r="L241"/>
      <c r="M241"/>
      <c r="N241"/>
      <c r="O241"/>
      <c r="P241"/>
      <c r="Q241"/>
      <c r="R241"/>
      <c r="S241"/>
      <c r="T241"/>
      <c r="U241"/>
      <c r="V241"/>
      <c r="W241"/>
      <c r="X241"/>
      <c r="Y241"/>
      <c r="Z241"/>
      <c r="AA241"/>
      <c r="AB241"/>
      <c r="AC241"/>
      <c r="AD241"/>
      <c r="AE241"/>
      <c r="AF241"/>
    </row>
    <row r="242" spans="1:32">
      <c r="A242"/>
      <c r="B242"/>
      <c r="C242"/>
      <c r="D242"/>
      <c r="E242"/>
      <c r="F242"/>
      <c r="G242"/>
      <c r="H242"/>
      <c r="I242"/>
      <c r="J242"/>
      <c r="K242"/>
      <c r="L242"/>
      <c r="M242"/>
      <c r="N242"/>
      <c r="O242"/>
      <c r="P242"/>
      <c r="Q242"/>
      <c r="R242"/>
      <c r="S242"/>
      <c r="T242"/>
      <c r="U242"/>
      <c r="V242"/>
      <c r="W242"/>
      <c r="X242"/>
      <c r="Y242"/>
      <c r="Z242"/>
      <c r="AA242"/>
      <c r="AB242"/>
      <c r="AC242"/>
      <c r="AD242"/>
      <c r="AE242"/>
      <c r="AF242"/>
    </row>
    <row r="243" spans="1:32">
      <c r="A243"/>
      <c r="B243"/>
      <c r="C243"/>
      <c r="D243"/>
      <c r="E243"/>
      <c r="F243"/>
      <c r="G243"/>
      <c r="H243"/>
      <c r="I243"/>
      <c r="J243"/>
      <c r="K243"/>
      <c r="L243"/>
      <c r="M243"/>
      <c r="N243"/>
      <c r="O243"/>
      <c r="P243"/>
      <c r="Q243"/>
      <c r="R243"/>
      <c r="S243"/>
      <c r="T243"/>
      <c r="U243"/>
      <c r="V243"/>
      <c r="W243"/>
      <c r="X243"/>
      <c r="Y243"/>
      <c r="Z243"/>
      <c r="AA243"/>
      <c r="AB243"/>
      <c r="AC243"/>
      <c r="AD243"/>
      <c r="AE243"/>
      <c r="AF243"/>
    </row>
    <row r="244" spans="1:32">
      <c r="A244"/>
      <c r="B244"/>
      <c r="C244"/>
      <c r="D244"/>
      <c r="E244"/>
      <c r="F244"/>
      <c r="G244"/>
      <c r="H244"/>
      <c r="I244"/>
      <c r="J244"/>
      <c r="K244"/>
      <c r="L244"/>
      <c r="M244"/>
      <c r="N244"/>
      <c r="O244"/>
      <c r="P244"/>
      <c r="Q244"/>
      <c r="R244"/>
      <c r="S244"/>
      <c r="T244"/>
      <c r="U244"/>
      <c r="V244"/>
      <c r="W244"/>
      <c r="X244"/>
      <c r="Y244"/>
      <c r="Z244"/>
      <c r="AA244"/>
      <c r="AB244"/>
      <c r="AC244"/>
      <c r="AD244"/>
      <c r="AE244"/>
      <c r="AF244"/>
    </row>
    <row r="245" spans="1:32">
      <c r="A245"/>
      <c r="B245"/>
      <c r="C245"/>
      <c r="D245"/>
      <c r="E245"/>
      <c r="F245"/>
      <c r="G245"/>
      <c r="H245"/>
      <c r="I245"/>
      <c r="J245"/>
      <c r="K245"/>
      <c r="L245"/>
      <c r="M245"/>
      <c r="N245"/>
      <c r="O245"/>
      <c r="P245"/>
      <c r="Q245"/>
      <c r="R245"/>
      <c r="S245"/>
      <c r="T245"/>
      <c r="U245"/>
      <c r="V245"/>
      <c r="W245"/>
      <c r="X245"/>
      <c r="Y245"/>
      <c r="Z245"/>
      <c r="AA245"/>
      <c r="AB245"/>
      <c r="AC245"/>
      <c r="AD245"/>
      <c r="AE245"/>
      <c r="AF245"/>
    </row>
    <row r="246" spans="1:32">
      <c r="A246"/>
      <c r="B246"/>
      <c r="C246"/>
      <c r="D246"/>
      <c r="E246"/>
      <c r="F246"/>
      <c r="G246"/>
      <c r="H246"/>
      <c r="I246"/>
      <c r="J246"/>
      <c r="K246"/>
      <c r="L246"/>
      <c r="M246"/>
      <c r="N246"/>
      <c r="O246"/>
      <c r="P246"/>
      <c r="Q246"/>
      <c r="R246"/>
      <c r="S246"/>
      <c r="T246"/>
      <c r="U246"/>
      <c r="V246"/>
      <c r="W246"/>
      <c r="X246"/>
      <c r="Y246"/>
      <c r="Z246"/>
      <c r="AA246"/>
      <c r="AB246"/>
      <c r="AC246"/>
      <c r="AD246"/>
      <c r="AE246"/>
      <c r="AF246"/>
    </row>
    <row r="247" spans="1:32">
      <c r="A247"/>
      <c r="B247"/>
      <c r="C247"/>
      <c r="D247"/>
      <c r="E247"/>
      <c r="F247"/>
      <c r="G247"/>
      <c r="H247"/>
      <c r="I247"/>
      <c r="J247"/>
      <c r="K247"/>
      <c r="L247"/>
      <c r="M247"/>
      <c r="N247"/>
      <c r="O247"/>
      <c r="P247"/>
      <c r="Q247"/>
      <c r="R247"/>
      <c r="S247"/>
      <c r="T247"/>
      <c r="U247"/>
      <c r="V247"/>
      <c r="W247"/>
      <c r="X247"/>
      <c r="Y247"/>
      <c r="Z247"/>
      <c r="AA247"/>
      <c r="AB247"/>
      <c r="AC247"/>
      <c r="AD247"/>
      <c r="AE247"/>
      <c r="AF247"/>
    </row>
    <row r="248" spans="1:32">
      <c r="A248"/>
      <c r="B248"/>
      <c r="C248"/>
      <c r="D248"/>
      <c r="E248"/>
      <c r="F248"/>
      <c r="G248"/>
      <c r="H248"/>
      <c r="I248"/>
      <c r="J248"/>
      <c r="K248"/>
      <c r="L248"/>
      <c r="M248"/>
      <c r="N248"/>
      <c r="O248"/>
      <c r="P248"/>
      <c r="Q248"/>
      <c r="R248"/>
      <c r="S248"/>
      <c r="T248"/>
      <c r="U248"/>
      <c r="V248"/>
      <c r="W248"/>
      <c r="X248"/>
      <c r="Y248"/>
      <c r="Z248"/>
      <c r="AA248"/>
      <c r="AB248"/>
      <c r="AC248"/>
      <c r="AD248"/>
      <c r="AE248"/>
      <c r="AF248"/>
    </row>
    <row r="249" spans="1:32">
      <c r="A249"/>
      <c r="B249"/>
      <c r="C249"/>
      <c r="D249"/>
      <c r="E249"/>
      <c r="F249"/>
      <c r="G249"/>
      <c r="H249"/>
      <c r="I249"/>
      <c r="J249"/>
      <c r="K249"/>
      <c r="L249"/>
      <c r="M249"/>
      <c r="N249"/>
      <c r="O249"/>
      <c r="P249"/>
      <c r="Q249"/>
      <c r="R249"/>
      <c r="S249"/>
      <c r="T249"/>
      <c r="U249"/>
      <c r="V249"/>
      <c r="W249"/>
      <c r="X249"/>
      <c r="Y249"/>
      <c r="Z249"/>
      <c r="AA249"/>
      <c r="AB249"/>
      <c r="AC249"/>
      <c r="AD249"/>
      <c r="AE249"/>
      <c r="AF249"/>
    </row>
    <row r="250" spans="1:32">
      <c r="A250"/>
      <c r="B250"/>
      <c r="C250"/>
      <c r="D250"/>
      <c r="E250"/>
      <c r="F250"/>
      <c r="G250"/>
      <c r="H250"/>
      <c r="I250"/>
      <c r="J250"/>
      <c r="K250"/>
      <c r="L250"/>
      <c r="M250"/>
      <c r="N250"/>
      <c r="O250"/>
      <c r="P250"/>
      <c r="Q250"/>
      <c r="R250"/>
      <c r="S250"/>
      <c r="T250"/>
      <c r="U250"/>
      <c r="V250"/>
      <c r="W250"/>
      <c r="X250"/>
      <c r="Y250"/>
      <c r="Z250"/>
      <c r="AA250"/>
      <c r="AB250"/>
      <c r="AC250"/>
      <c r="AD250"/>
      <c r="AE250"/>
      <c r="AF250"/>
    </row>
    <row r="251" spans="1:32">
      <c r="A251"/>
      <c r="B251"/>
      <c r="C251"/>
      <c r="D251"/>
      <c r="E251"/>
      <c r="F251"/>
      <c r="G251"/>
      <c r="H251"/>
      <c r="I251"/>
      <c r="J251"/>
      <c r="K251"/>
      <c r="L251"/>
      <c r="M251"/>
      <c r="N251"/>
      <c r="O251"/>
      <c r="P251"/>
      <c r="Q251"/>
      <c r="R251"/>
      <c r="S251"/>
      <c r="T251"/>
      <c r="U251"/>
      <c r="V251"/>
      <c r="W251"/>
      <c r="X251"/>
      <c r="Y251"/>
      <c r="Z251"/>
      <c r="AA251"/>
      <c r="AB251"/>
      <c r="AC251"/>
      <c r="AD251"/>
      <c r="AE251"/>
      <c r="AF251"/>
    </row>
    <row r="252" spans="1:32">
      <c r="A252"/>
      <c r="B252"/>
      <c r="C252"/>
      <c r="D252"/>
      <c r="E252"/>
      <c r="F252"/>
      <c r="G252"/>
      <c r="H252"/>
      <c r="I252"/>
      <c r="J252"/>
      <c r="K252"/>
      <c r="L252"/>
      <c r="M252"/>
      <c r="N252"/>
      <c r="O252"/>
      <c r="P252"/>
      <c r="Q252"/>
      <c r="R252"/>
      <c r="S252"/>
      <c r="T252"/>
      <c r="U252"/>
      <c r="V252"/>
      <c r="W252"/>
      <c r="X252"/>
      <c r="Y252"/>
      <c r="Z252"/>
      <c r="AA252"/>
      <c r="AB252"/>
      <c r="AC252"/>
      <c r="AD252"/>
      <c r="AE252"/>
      <c r="AF252"/>
    </row>
    <row r="253" spans="1:32">
      <c r="A253"/>
      <c r="B253"/>
      <c r="C253"/>
      <c r="D253"/>
      <c r="E253"/>
      <c r="F253"/>
      <c r="G253"/>
      <c r="H253"/>
      <c r="I253"/>
      <c r="J253"/>
      <c r="K253"/>
      <c r="L253"/>
      <c r="M253"/>
      <c r="N253"/>
      <c r="O253"/>
      <c r="P253"/>
      <c r="Q253"/>
      <c r="R253"/>
      <c r="S253"/>
      <c r="T253"/>
      <c r="U253"/>
      <c r="V253"/>
      <c r="W253"/>
      <c r="X253"/>
      <c r="Y253"/>
      <c r="Z253"/>
      <c r="AA253"/>
      <c r="AB253"/>
      <c r="AC253"/>
      <c r="AD253"/>
      <c r="AE253"/>
      <c r="AF253"/>
    </row>
    <row r="254" spans="1:32">
      <c r="A254"/>
      <c r="B254"/>
      <c r="C254"/>
      <c r="D254"/>
      <c r="E254"/>
      <c r="F254"/>
      <c r="G254"/>
      <c r="H254"/>
      <c r="I254"/>
      <c r="J254"/>
      <c r="K254"/>
      <c r="L254"/>
      <c r="M254"/>
      <c r="N254"/>
      <c r="O254"/>
      <c r="P254"/>
      <c r="Q254"/>
      <c r="R254"/>
      <c r="S254"/>
      <c r="T254"/>
      <c r="U254"/>
      <c r="V254"/>
      <c r="W254"/>
      <c r="X254"/>
      <c r="Y254"/>
      <c r="Z254"/>
      <c r="AA254"/>
      <c r="AB254"/>
      <c r="AC254"/>
      <c r="AD254"/>
      <c r="AE254"/>
      <c r="AF254"/>
    </row>
    <row r="255" spans="1:32">
      <c r="A255"/>
      <c r="B255"/>
      <c r="C255"/>
      <c r="D255"/>
      <c r="E255"/>
      <c r="F255"/>
      <c r="G255"/>
      <c r="H255"/>
      <c r="I255"/>
      <c r="J255"/>
      <c r="K255"/>
      <c r="L255"/>
      <c r="M255"/>
      <c r="N255"/>
      <c r="O255"/>
      <c r="P255"/>
      <c r="Q255"/>
      <c r="R255"/>
      <c r="S255"/>
      <c r="T255"/>
      <c r="U255"/>
      <c r="V255"/>
      <c r="W255"/>
      <c r="X255"/>
      <c r="Y255"/>
      <c r="Z255"/>
      <c r="AA255"/>
      <c r="AB255"/>
      <c r="AC255"/>
      <c r="AD255"/>
      <c r="AE255"/>
      <c r="AF255"/>
    </row>
    <row r="256" spans="1:32">
      <c r="A256"/>
      <c r="B256"/>
      <c r="C256"/>
      <c r="D256"/>
      <c r="E256"/>
      <c r="F256"/>
      <c r="G256"/>
      <c r="H256"/>
      <c r="I256"/>
      <c r="J256"/>
      <c r="K256"/>
      <c r="L256"/>
      <c r="M256"/>
      <c r="N256"/>
      <c r="O256"/>
      <c r="P256"/>
      <c r="Q256"/>
      <c r="R256"/>
      <c r="S256"/>
      <c r="T256"/>
      <c r="U256"/>
      <c r="V256"/>
      <c r="W256"/>
      <c r="X256"/>
      <c r="Y256"/>
      <c r="Z256"/>
      <c r="AA256"/>
      <c r="AB256"/>
      <c r="AC256"/>
      <c r="AD256"/>
      <c r="AE256"/>
      <c r="AF256"/>
    </row>
    <row r="257" spans="1:32">
      <c r="A257"/>
      <c r="B257"/>
      <c r="C257"/>
      <c r="D257"/>
      <c r="E257"/>
      <c r="F257"/>
      <c r="G257"/>
      <c r="H257"/>
      <c r="I257"/>
      <c r="J257"/>
      <c r="K257"/>
      <c r="L257"/>
      <c r="M257"/>
      <c r="N257"/>
      <c r="O257"/>
      <c r="P257"/>
      <c r="Q257"/>
      <c r="R257"/>
      <c r="S257"/>
      <c r="T257"/>
      <c r="U257"/>
      <c r="V257"/>
      <c r="W257"/>
      <c r="X257"/>
      <c r="Y257"/>
      <c r="Z257"/>
      <c r="AA257"/>
      <c r="AB257"/>
      <c r="AC257"/>
      <c r="AD257"/>
      <c r="AE257"/>
      <c r="AF257"/>
    </row>
    <row r="258" spans="1:32">
      <c r="A258"/>
      <c r="B258"/>
      <c r="C258"/>
      <c r="D258"/>
      <c r="E258"/>
      <c r="F258"/>
      <c r="G258"/>
      <c r="H258"/>
      <c r="I258"/>
      <c r="J258"/>
      <c r="K258"/>
      <c r="L258"/>
      <c r="M258"/>
      <c r="N258"/>
      <c r="O258"/>
      <c r="P258"/>
      <c r="Q258"/>
      <c r="R258"/>
      <c r="S258"/>
      <c r="T258"/>
      <c r="U258"/>
      <c r="V258"/>
      <c r="W258"/>
      <c r="X258"/>
      <c r="Y258"/>
      <c r="Z258"/>
      <c r="AA258"/>
      <c r="AB258"/>
      <c r="AC258"/>
      <c r="AD258"/>
      <c r="AE258"/>
      <c r="AF258"/>
    </row>
    <row r="259" spans="1:32">
      <c r="A259"/>
      <c r="B259"/>
      <c r="C259"/>
      <c r="D259"/>
      <c r="E259"/>
      <c r="F259"/>
      <c r="G259"/>
      <c r="H259"/>
      <c r="I259"/>
      <c r="J259"/>
      <c r="K259"/>
      <c r="L259"/>
      <c r="M259"/>
      <c r="N259"/>
      <c r="O259"/>
      <c r="P259"/>
      <c r="Q259"/>
      <c r="R259"/>
      <c r="S259"/>
      <c r="T259"/>
      <c r="U259"/>
      <c r="V259"/>
      <c r="W259"/>
      <c r="X259"/>
      <c r="Y259"/>
      <c r="Z259"/>
      <c r="AA259"/>
      <c r="AB259"/>
      <c r="AC259"/>
      <c r="AD259"/>
      <c r="AE259"/>
      <c r="AF259"/>
    </row>
    <row r="260" spans="1:32">
      <c r="A260"/>
      <c r="B260"/>
      <c r="C260"/>
      <c r="D260"/>
      <c r="E260"/>
      <c r="F260"/>
      <c r="G260"/>
      <c r="H260"/>
      <c r="I260"/>
      <c r="J260"/>
      <c r="K260"/>
      <c r="L260"/>
      <c r="M260"/>
      <c r="N260"/>
      <c r="O260"/>
      <c r="P260"/>
      <c r="Q260"/>
      <c r="R260"/>
      <c r="S260"/>
      <c r="T260"/>
      <c r="U260"/>
      <c r="V260"/>
      <c r="W260"/>
      <c r="X260"/>
      <c r="Y260"/>
      <c r="Z260"/>
      <c r="AA260"/>
      <c r="AB260"/>
      <c r="AC260"/>
      <c r="AD260"/>
      <c r="AE260"/>
      <c r="AF260"/>
    </row>
    <row r="261" spans="1:32">
      <c r="A261"/>
      <c r="B261"/>
      <c r="C261"/>
      <c r="D261"/>
      <c r="E261"/>
      <c r="F261"/>
      <c r="G261"/>
      <c r="H261"/>
      <c r="I261"/>
      <c r="J261"/>
      <c r="K261"/>
      <c r="L261"/>
      <c r="M261"/>
      <c r="N261"/>
      <c r="O261"/>
      <c r="P261"/>
      <c r="Q261"/>
      <c r="R261"/>
      <c r="S261"/>
      <c r="T261"/>
      <c r="U261"/>
      <c r="V261"/>
      <c r="W261"/>
      <c r="X261"/>
      <c r="Y261"/>
      <c r="Z261"/>
      <c r="AA261"/>
      <c r="AB261"/>
      <c r="AC261"/>
      <c r="AD261"/>
      <c r="AE261"/>
      <c r="AF261"/>
    </row>
    <row r="262" spans="1:32">
      <c r="A262"/>
      <c r="B262"/>
      <c r="C262"/>
      <c r="D262"/>
      <c r="E262"/>
      <c r="F262"/>
      <c r="G262"/>
      <c r="H262"/>
      <c r="I262"/>
      <c r="J262"/>
      <c r="K262"/>
      <c r="L262"/>
      <c r="M262"/>
      <c r="N262"/>
      <c r="O262"/>
      <c r="P262"/>
      <c r="Q262"/>
      <c r="R262"/>
      <c r="S262"/>
      <c r="T262"/>
      <c r="U262"/>
      <c r="V262"/>
      <c r="W262"/>
      <c r="X262"/>
      <c r="Y262"/>
      <c r="Z262"/>
      <c r="AA262"/>
      <c r="AB262"/>
      <c r="AC262"/>
      <c r="AD262"/>
      <c r="AE262"/>
      <c r="AF262"/>
    </row>
    <row r="263" spans="1:32">
      <c r="A263"/>
      <c r="B263"/>
      <c r="C263"/>
      <c r="D263"/>
      <c r="E263"/>
      <c r="F263"/>
      <c r="G263"/>
      <c r="H263"/>
      <c r="I263"/>
      <c r="J263"/>
      <c r="K263"/>
      <c r="L263"/>
      <c r="M263"/>
      <c r="N263"/>
      <c r="O263"/>
      <c r="P263"/>
      <c r="Q263"/>
      <c r="R263"/>
      <c r="S263"/>
      <c r="T263"/>
      <c r="U263"/>
      <c r="V263"/>
      <c r="W263"/>
      <c r="X263"/>
      <c r="Y263"/>
      <c r="Z263"/>
      <c r="AA263"/>
      <c r="AB263"/>
      <c r="AC263"/>
      <c r="AD263"/>
      <c r="AE263"/>
      <c r="AF263"/>
    </row>
    <row r="264" spans="1:32">
      <c r="A264"/>
      <c r="B264"/>
      <c r="C264"/>
      <c r="D264"/>
      <c r="E264"/>
      <c r="F264"/>
      <c r="G264"/>
      <c r="H264"/>
      <c r="I264"/>
      <c r="J264"/>
      <c r="K264"/>
      <c r="L264"/>
      <c r="M264"/>
      <c r="N264"/>
      <c r="O264"/>
      <c r="P264"/>
      <c r="Q264"/>
      <c r="R264"/>
      <c r="S264"/>
      <c r="T264"/>
      <c r="U264"/>
      <c r="V264"/>
      <c r="W264"/>
      <c r="X264"/>
      <c r="Y264"/>
      <c r="Z264"/>
      <c r="AA264"/>
      <c r="AB264"/>
      <c r="AC264"/>
      <c r="AD264"/>
      <c r="AE264"/>
      <c r="AF264"/>
    </row>
    <row r="265" spans="1:32">
      <c r="A265"/>
      <c r="B265"/>
      <c r="C265"/>
      <c r="D265"/>
      <c r="E265"/>
      <c r="F265"/>
      <c r="G265"/>
      <c r="H265"/>
      <c r="I265"/>
      <c r="J265"/>
      <c r="K265"/>
      <c r="L265"/>
      <c r="M265"/>
      <c r="N265"/>
      <c r="O265"/>
      <c r="P265"/>
      <c r="Q265"/>
      <c r="R265"/>
      <c r="S265"/>
      <c r="T265"/>
      <c r="U265"/>
      <c r="V265"/>
      <c r="W265"/>
      <c r="X265"/>
      <c r="Y265"/>
      <c r="Z265"/>
      <c r="AA265"/>
      <c r="AB265"/>
      <c r="AC265"/>
      <c r="AD265"/>
      <c r="AE265"/>
      <c r="AF265"/>
    </row>
    <row r="266" spans="1:32">
      <c r="A266"/>
      <c r="B266"/>
      <c r="C266"/>
      <c r="D266"/>
      <c r="E266"/>
      <c r="F266"/>
      <c r="G266"/>
      <c r="H266"/>
      <c r="I266"/>
      <c r="J266"/>
      <c r="K266"/>
      <c r="L266"/>
      <c r="M266"/>
      <c r="N266"/>
      <c r="O266"/>
      <c r="P266"/>
      <c r="Q266"/>
      <c r="R266"/>
      <c r="S266"/>
      <c r="T266"/>
      <c r="U266"/>
      <c r="V266"/>
      <c r="W266"/>
      <c r="X266"/>
      <c r="Y266"/>
      <c r="Z266"/>
      <c r="AA266"/>
      <c r="AB266"/>
      <c r="AC266"/>
      <c r="AD266"/>
      <c r="AE266"/>
      <c r="AF266"/>
    </row>
    <row r="267" spans="1:32">
      <c r="A267"/>
      <c r="B267"/>
      <c r="C267"/>
      <c r="D267"/>
      <c r="E267"/>
      <c r="F267"/>
      <c r="G267"/>
      <c r="H267"/>
      <c r="I267"/>
      <c r="J267"/>
      <c r="K267"/>
      <c r="L267"/>
      <c r="M267"/>
      <c r="N267"/>
      <c r="O267"/>
      <c r="P267"/>
      <c r="Q267"/>
      <c r="R267"/>
      <c r="S267"/>
      <c r="T267"/>
      <c r="U267"/>
      <c r="V267"/>
      <c r="W267"/>
      <c r="X267"/>
      <c r="Y267"/>
      <c r="Z267"/>
      <c r="AA267"/>
      <c r="AB267"/>
      <c r="AC267"/>
      <c r="AD267"/>
      <c r="AE267"/>
      <c r="AF267"/>
    </row>
    <row r="268" spans="1:32">
      <c r="A268"/>
      <c r="B268"/>
      <c r="C268"/>
      <c r="D268"/>
      <c r="E268"/>
      <c r="F268"/>
      <c r="G268"/>
      <c r="H268"/>
      <c r="I268"/>
      <c r="J268"/>
      <c r="K268"/>
      <c r="L268"/>
      <c r="M268"/>
      <c r="N268"/>
      <c r="O268"/>
      <c r="P268"/>
      <c r="Q268"/>
      <c r="R268"/>
      <c r="S268"/>
      <c r="T268"/>
      <c r="U268"/>
      <c r="V268"/>
      <c r="W268"/>
      <c r="X268"/>
      <c r="Y268"/>
      <c r="Z268"/>
      <c r="AA268"/>
      <c r="AB268"/>
      <c r="AC268"/>
      <c r="AD268"/>
      <c r="AE268"/>
      <c r="AF268"/>
    </row>
    <row r="269" spans="1:32">
      <c r="A269"/>
      <c r="B269"/>
      <c r="C269"/>
      <c r="D269"/>
      <c r="E269"/>
      <c r="F269"/>
      <c r="G269"/>
      <c r="H269"/>
      <c r="I269"/>
      <c r="J269"/>
      <c r="K269"/>
      <c r="L269"/>
      <c r="M269"/>
      <c r="N269"/>
      <c r="O269"/>
      <c r="P269"/>
      <c r="Q269"/>
      <c r="R269"/>
      <c r="S269"/>
      <c r="T269"/>
      <c r="U269"/>
      <c r="V269"/>
      <c r="W269"/>
      <c r="X269"/>
      <c r="Y269"/>
      <c r="Z269"/>
      <c r="AA269"/>
      <c r="AB269"/>
      <c r="AC269"/>
      <c r="AD269"/>
      <c r="AE269"/>
      <c r="AF269"/>
    </row>
    <row r="270" spans="1:32">
      <c r="A270"/>
      <c r="B270"/>
      <c r="C270"/>
      <c r="D270"/>
      <c r="E270"/>
      <c r="F270"/>
      <c r="G270"/>
      <c r="H270"/>
      <c r="I270"/>
      <c r="J270"/>
      <c r="K270"/>
      <c r="L270"/>
      <c r="M270"/>
      <c r="N270"/>
      <c r="O270"/>
      <c r="P270"/>
      <c r="Q270"/>
      <c r="R270"/>
      <c r="S270"/>
      <c r="T270"/>
      <c r="U270"/>
      <c r="V270"/>
      <c r="W270"/>
      <c r="X270"/>
      <c r="Y270"/>
      <c r="Z270"/>
      <c r="AA270"/>
      <c r="AB270"/>
      <c r="AC270"/>
      <c r="AD270"/>
      <c r="AE270"/>
      <c r="AF270"/>
    </row>
    <row r="271" spans="1:32">
      <c r="A271"/>
      <c r="B271"/>
      <c r="C271"/>
      <c r="D271"/>
      <c r="E271"/>
      <c r="F271"/>
      <c r="G271"/>
      <c r="H271"/>
      <c r="I271"/>
      <c r="J271"/>
      <c r="K271"/>
      <c r="L271"/>
      <c r="M271"/>
      <c r="N271"/>
      <c r="O271"/>
      <c r="P271"/>
      <c r="Q271"/>
      <c r="R271"/>
      <c r="S271"/>
      <c r="T271"/>
      <c r="U271"/>
      <c r="V271"/>
      <c r="W271"/>
      <c r="X271"/>
      <c r="Y271"/>
      <c r="Z271"/>
      <c r="AA271"/>
      <c r="AB271"/>
      <c r="AC271"/>
      <c r="AD271"/>
      <c r="AE271"/>
      <c r="AF271"/>
    </row>
    <row r="272" spans="1:32">
      <c r="A272"/>
      <c r="B272"/>
      <c r="C272"/>
      <c r="D272"/>
      <c r="E272"/>
      <c r="F272"/>
      <c r="G272"/>
      <c r="H272"/>
      <c r="I272"/>
      <c r="J272"/>
      <c r="K272"/>
      <c r="L272"/>
      <c r="M272"/>
      <c r="N272"/>
      <c r="O272"/>
      <c r="P272"/>
      <c r="Q272"/>
      <c r="R272"/>
      <c r="S272"/>
      <c r="T272"/>
      <c r="U272"/>
      <c r="V272"/>
      <c r="W272"/>
      <c r="X272"/>
      <c r="Y272"/>
      <c r="Z272"/>
      <c r="AA272"/>
      <c r="AB272"/>
      <c r="AC272"/>
      <c r="AD272"/>
      <c r="AE272"/>
      <c r="AF272"/>
    </row>
    <row r="273" spans="1:32">
      <c r="A273"/>
      <c r="B273"/>
      <c r="C273"/>
      <c r="D273"/>
      <c r="E273"/>
      <c r="F273"/>
      <c r="G273"/>
      <c r="H273"/>
      <c r="I273"/>
      <c r="J273"/>
      <c r="K273"/>
      <c r="L273"/>
      <c r="M273"/>
      <c r="N273"/>
      <c r="O273"/>
      <c r="P273"/>
      <c r="Q273"/>
      <c r="R273"/>
      <c r="S273"/>
      <c r="T273"/>
      <c r="U273"/>
      <c r="V273"/>
      <c r="W273"/>
      <c r="X273"/>
      <c r="Y273"/>
      <c r="Z273"/>
      <c r="AA273"/>
      <c r="AB273"/>
      <c r="AC273"/>
      <c r="AD273"/>
      <c r="AE273"/>
      <c r="AF273"/>
    </row>
    <row r="274" spans="1:32">
      <c r="A274"/>
      <c r="B274"/>
      <c r="C274"/>
      <c r="D274"/>
      <c r="E274"/>
      <c r="F274"/>
      <c r="G274"/>
      <c r="H274"/>
      <c r="I274"/>
      <c r="J274"/>
      <c r="K274"/>
      <c r="L274"/>
      <c r="M274"/>
      <c r="N274"/>
      <c r="O274"/>
      <c r="P274"/>
      <c r="Q274"/>
      <c r="R274"/>
      <c r="S274"/>
      <c r="T274"/>
      <c r="U274"/>
      <c r="V274"/>
      <c r="W274"/>
      <c r="X274"/>
      <c r="Y274"/>
      <c r="Z274"/>
      <c r="AA274"/>
      <c r="AB274"/>
      <c r="AC274"/>
      <c r="AD274"/>
      <c r="AE274"/>
      <c r="AF274"/>
    </row>
    <row r="275" spans="1:32">
      <c r="A275"/>
      <c r="B275"/>
      <c r="C275"/>
      <c r="D275"/>
      <c r="E275"/>
      <c r="F275"/>
      <c r="G275"/>
      <c r="H275"/>
      <c r="I275"/>
      <c r="J275"/>
      <c r="K275"/>
      <c r="L275"/>
      <c r="M275"/>
      <c r="N275"/>
      <c r="O275"/>
      <c r="P275"/>
      <c r="Q275"/>
      <c r="R275"/>
      <c r="S275"/>
      <c r="T275"/>
      <c r="U275"/>
      <c r="V275"/>
      <c r="W275"/>
      <c r="X275"/>
      <c r="Y275"/>
      <c r="Z275"/>
      <c r="AA275"/>
      <c r="AB275"/>
      <c r="AC275"/>
      <c r="AD275"/>
      <c r="AE275"/>
      <c r="AF275"/>
    </row>
    <row r="276" spans="1:32">
      <c r="A276"/>
      <c r="B276"/>
      <c r="C276"/>
      <c r="D276"/>
      <c r="E276"/>
      <c r="F276"/>
      <c r="G276"/>
      <c r="H276"/>
      <c r="I276"/>
      <c r="J276"/>
      <c r="K276"/>
      <c r="L276"/>
      <c r="M276"/>
      <c r="N276"/>
      <c r="O276"/>
      <c r="P276"/>
      <c r="Q276"/>
      <c r="R276"/>
      <c r="S276"/>
      <c r="T276"/>
      <c r="U276"/>
      <c r="V276"/>
      <c r="W276"/>
      <c r="X276"/>
      <c r="Y276"/>
      <c r="Z276"/>
      <c r="AA276"/>
      <c r="AB276"/>
      <c r="AC276"/>
      <c r="AD276"/>
      <c r="AE276"/>
      <c r="AF276"/>
    </row>
    <row r="277" spans="1:32">
      <c r="A277"/>
      <c r="B277"/>
      <c r="C277"/>
      <c r="D277"/>
      <c r="E277"/>
      <c r="F277"/>
      <c r="G277"/>
      <c r="H277"/>
      <c r="I277"/>
      <c r="J277"/>
      <c r="K277"/>
      <c r="L277"/>
      <c r="M277"/>
      <c r="N277"/>
      <c r="O277"/>
      <c r="P277"/>
      <c r="Q277"/>
      <c r="R277"/>
      <c r="S277"/>
      <c r="T277"/>
      <c r="U277"/>
      <c r="V277"/>
      <c r="W277"/>
      <c r="X277"/>
      <c r="Y277"/>
      <c r="Z277"/>
      <c r="AA277"/>
      <c r="AB277"/>
      <c r="AC277"/>
      <c r="AD277"/>
      <c r="AE277"/>
      <c r="AF277"/>
    </row>
    <row r="278" spans="1:32">
      <c r="A278"/>
      <c r="B278"/>
      <c r="C278"/>
      <c r="D278"/>
      <c r="E278"/>
      <c r="F278"/>
      <c r="G278"/>
      <c r="H278"/>
      <c r="I278"/>
      <c r="J278"/>
      <c r="K278"/>
      <c r="L278"/>
      <c r="M278"/>
      <c r="N278"/>
      <c r="O278"/>
      <c r="P278"/>
      <c r="Q278"/>
      <c r="R278"/>
      <c r="S278"/>
      <c r="T278"/>
      <c r="U278"/>
      <c r="V278"/>
      <c r="W278"/>
      <c r="X278"/>
      <c r="Y278"/>
      <c r="Z278"/>
      <c r="AA278"/>
      <c r="AB278"/>
      <c r="AC278"/>
      <c r="AD278"/>
      <c r="AE278"/>
      <c r="AF278"/>
    </row>
    <row r="279" spans="1:32">
      <c r="A279"/>
      <c r="B279"/>
      <c r="C279"/>
      <c r="D279"/>
      <c r="E279"/>
      <c r="F279"/>
      <c r="G279"/>
      <c r="H279"/>
      <c r="I279"/>
      <c r="J279"/>
      <c r="K279"/>
      <c r="L279"/>
      <c r="M279"/>
      <c r="N279"/>
      <c r="O279"/>
      <c r="P279"/>
      <c r="Q279"/>
      <c r="R279"/>
      <c r="S279"/>
      <c r="T279"/>
      <c r="U279"/>
      <c r="V279"/>
      <c r="W279"/>
      <c r="X279"/>
      <c r="Y279"/>
      <c r="Z279"/>
      <c r="AA279"/>
      <c r="AB279"/>
      <c r="AC279"/>
      <c r="AD279"/>
      <c r="AE279"/>
      <c r="AF279"/>
    </row>
    <row r="280" spans="1:32">
      <c r="A280"/>
      <c r="B280"/>
      <c r="C280"/>
      <c r="D280"/>
      <c r="E280"/>
      <c r="F280"/>
      <c r="G280"/>
      <c r="H280"/>
      <c r="I280"/>
      <c r="J280"/>
      <c r="K280"/>
      <c r="L280"/>
      <c r="M280"/>
      <c r="N280"/>
      <c r="O280"/>
      <c r="P280"/>
      <c r="Q280"/>
      <c r="R280"/>
      <c r="S280"/>
      <c r="T280"/>
      <c r="U280"/>
      <c r="V280"/>
      <c r="W280"/>
      <c r="X280"/>
      <c r="Y280"/>
      <c r="Z280"/>
      <c r="AA280"/>
      <c r="AB280"/>
      <c r="AC280"/>
      <c r="AD280"/>
      <c r="AE280"/>
      <c r="AF280"/>
    </row>
    <row r="281" spans="1:32">
      <c r="A281"/>
      <c r="B281"/>
      <c r="C281"/>
      <c r="D281"/>
      <c r="E281"/>
      <c r="F281"/>
      <c r="G281"/>
      <c r="H281"/>
      <c r="I281"/>
      <c r="J281"/>
      <c r="K281"/>
      <c r="L281"/>
      <c r="M281"/>
      <c r="N281"/>
      <c r="O281"/>
      <c r="P281"/>
      <c r="Q281"/>
      <c r="R281"/>
      <c r="S281"/>
      <c r="T281"/>
      <c r="U281"/>
      <c r="V281"/>
      <c r="W281"/>
      <c r="X281"/>
      <c r="Y281"/>
      <c r="Z281"/>
      <c r="AA281"/>
      <c r="AB281"/>
      <c r="AC281"/>
      <c r="AD281"/>
      <c r="AE281"/>
      <c r="AF281"/>
    </row>
    <row r="282" spans="1:32">
      <c r="A282"/>
      <c r="B282"/>
      <c r="C282"/>
      <c r="D282"/>
      <c r="E282"/>
      <c r="F282"/>
      <c r="G282"/>
      <c r="H282"/>
      <c r="I282"/>
      <c r="J282"/>
      <c r="K282"/>
      <c r="L282"/>
      <c r="M282"/>
      <c r="N282"/>
      <c r="O282"/>
      <c r="P282"/>
      <c r="Q282"/>
      <c r="R282"/>
      <c r="S282"/>
      <c r="T282"/>
      <c r="U282"/>
      <c r="V282"/>
      <c r="W282"/>
      <c r="X282"/>
      <c r="Y282"/>
      <c r="Z282"/>
      <c r="AA282"/>
      <c r="AB282"/>
      <c r="AC282"/>
      <c r="AD282"/>
      <c r="AE282"/>
      <c r="AF282"/>
    </row>
    <row r="283" spans="1:32">
      <c r="A283"/>
      <c r="B283"/>
      <c r="C283"/>
      <c r="D283"/>
      <c r="E283"/>
      <c r="F283"/>
      <c r="G283"/>
      <c r="H283"/>
      <c r="I283"/>
      <c r="J283"/>
      <c r="K283"/>
      <c r="L283"/>
      <c r="M283"/>
      <c r="N283"/>
      <c r="O283"/>
      <c r="P283"/>
      <c r="Q283"/>
      <c r="R283"/>
      <c r="S283"/>
      <c r="T283"/>
      <c r="U283"/>
      <c r="V283"/>
      <c r="W283"/>
      <c r="X283"/>
      <c r="Y283"/>
      <c r="Z283"/>
      <c r="AA283"/>
      <c r="AB283"/>
      <c r="AC283"/>
      <c r="AD283"/>
      <c r="AE283"/>
      <c r="AF283"/>
    </row>
    <row r="284" spans="1:32">
      <c r="A284"/>
      <c r="B284"/>
      <c r="C284"/>
      <c r="D284"/>
      <c r="E284"/>
      <c r="F284"/>
      <c r="G284"/>
      <c r="H284"/>
      <c r="I284"/>
      <c r="J284"/>
      <c r="K284"/>
      <c r="L284"/>
      <c r="M284"/>
      <c r="N284"/>
      <c r="O284"/>
      <c r="P284"/>
      <c r="Q284"/>
      <c r="R284"/>
      <c r="S284"/>
      <c r="T284"/>
      <c r="U284"/>
      <c r="V284"/>
      <c r="W284"/>
      <c r="X284"/>
      <c r="Y284"/>
      <c r="Z284"/>
      <c r="AA284"/>
      <c r="AB284"/>
      <c r="AC284"/>
      <c r="AD284"/>
      <c r="AE284"/>
      <c r="AF284"/>
    </row>
    <row r="285" spans="1:32">
      <c r="A285"/>
      <c r="B285"/>
      <c r="C285"/>
      <c r="D285"/>
      <c r="E285"/>
      <c r="F285"/>
      <c r="G285"/>
      <c r="H285"/>
      <c r="I285"/>
      <c r="J285"/>
      <c r="K285"/>
      <c r="L285"/>
      <c r="M285"/>
      <c r="N285"/>
      <c r="O285"/>
      <c r="P285"/>
      <c r="Q285"/>
      <c r="R285"/>
      <c r="S285"/>
      <c r="T285"/>
      <c r="U285"/>
      <c r="V285"/>
      <c r="W285"/>
      <c r="X285"/>
      <c r="Y285"/>
      <c r="Z285"/>
      <c r="AA285"/>
      <c r="AB285"/>
      <c r="AC285"/>
      <c r="AD285"/>
      <c r="AE285"/>
      <c r="AF285"/>
    </row>
    <row r="286" spans="1:32">
      <c r="A286"/>
      <c r="B286"/>
      <c r="C286"/>
      <c r="D286"/>
      <c r="E286"/>
      <c r="F286"/>
      <c r="G286"/>
      <c r="H286"/>
      <c r="I286"/>
      <c r="J286"/>
      <c r="K286"/>
      <c r="L286"/>
      <c r="M286"/>
      <c r="N286"/>
      <c r="O286"/>
      <c r="P286"/>
      <c r="Q286"/>
      <c r="R286"/>
      <c r="S286"/>
      <c r="T286"/>
      <c r="U286"/>
      <c r="V286"/>
      <c r="W286"/>
      <c r="X286"/>
      <c r="Y286"/>
      <c r="Z286"/>
      <c r="AA286"/>
      <c r="AB286"/>
      <c r="AC286"/>
      <c r="AD286"/>
      <c r="AE286"/>
      <c r="AF286"/>
    </row>
    <row r="287" spans="1:32">
      <c r="A287"/>
      <c r="B287"/>
      <c r="C287"/>
      <c r="D287"/>
      <c r="E287"/>
      <c r="F287"/>
      <c r="G287"/>
      <c r="H287"/>
      <c r="I287"/>
      <c r="J287"/>
      <c r="K287"/>
      <c r="L287"/>
      <c r="M287"/>
      <c r="N287"/>
      <c r="O287"/>
      <c r="P287"/>
      <c r="Q287"/>
      <c r="R287"/>
      <c r="S287"/>
      <c r="T287"/>
      <c r="U287"/>
      <c r="V287"/>
      <c r="W287"/>
      <c r="X287"/>
      <c r="Y287"/>
      <c r="Z287"/>
      <c r="AA287"/>
      <c r="AB287"/>
      <c r="AC287"/>
      <c r="AD287"/>
      <c r="AE287"/>
      <c r="AF287"/>
    </row>
    <row r="288" spans="1:32">
      <c r="A288"/>
      <c r="B288"/>
      <c r="C288"/>
      <c r="D288"/>
      <c r="E288"/>
      <c r="F288"/>
      <c r="G288"/>
      <c r="H288"/>
      <c r="I288"/>
      <c r="J288"/>
      <c r="K288"/>
      <c r="L288"/>
      <c r="M288"/>
      <c r="N288"/>
      <c r="O288"/>
      <c r="P288"/>
      <c r="Q288"/>
      <c r="R288"/>
      <c r="S288"/>
      <c r="T288"/>
      <c r="U288"/>
      <c r="V288"/>
      <c r="W288"/>
      <c r="X288"/>
      <c r="Y288"/>
      <c r="Z288"/>
      <c r="AA288"/>
      <c r="AB288"/>
      <c r="AC288"/>
      <c r="AD288"/>
      <c r="AE288"/>
      <c r="AF288"/>
    </row>
    <row r="289" spans="1:32">
      <c r="A289"/>
      <c r="B289"/>
      <c r="C289"/>
      <c r="D289"/>
      <c r="E289"/>
      <c r="F289"/>
      <c r="G289"/>
      <c r="H289"/>
      <c r="I289"/>
      <c r="J289"/>
      <c r="K289"/>
      <c r="L289"/>
      <c r="M289"/>
      <c r="N289"/>
      <c r="O289"/>
      <c r="P289"/>
      <c r="Q289"/>
      <c r="R289"/>
      <c r="S289"/>
      <c r="T289"/>
      <c r="U289"/>
      <c r="V289"/>
      <c r="W289"/>
      <c r="X289"/>
      <c r="Y289"/>
      <c r="Z289"/>
      <c r="AA289"/>
      <c r="AB289"/>
      <c r="AC289"/>
      <c r="AD289"/>
      <c r="AE289"/>
      <c r="AF289"/>
    </row>
    <row r="290" spans="1:32">
      <c r="A290"/>
      <c r="B290"/>
      <c r="C290"/>
      <c r="D290"/>
      <c r="E290"/>
      <c r="F290"/>
      <c r="G290"/>
      <c r="H290"/>
      <c r="I290"/>
      <c r="J290"/>
      <c r="K290"/>
      <c r="L290"/>
      <c r="M290"/>
      <c r="N290"/>
      <c r="O290"/>
      <c r="P290"/>
      <c r="Q290"/>
      <c r="R290"/>
      <c r="S290"/>
      <c r="T290"/>
      <c r="U290"/>
      <c r="V290"/>
      <c r="W290"/>
      <c r="X290"/>
      <c r="Y290"/>
      <c r="Z290"/>
      <c r="AA290"/>
      <c r="AB290"/>
      <c r="AC290"/>
      <c r="AD290"/>
      <c r="AE290"/>
      <c r="AF290"/>
    </row>
    <row r="291" spans="1:32">
      <c r="A291"/>
      <c r="B291"/>
      <c r="C291"/>
      <c r="D291"/>
      <c r="E291"/>
      <c r="F291"/>
      <c r="G291"/>
      <c r="H291"/>
      <c r="I291"/>
      <c r="J291"/>
      <c r="K291"/>
      <c r="L291"/>
      <c r="M291"/>
      <c r="N291"/>
      <c r="O291"/>
      <c r="P291"/>
      <c r="Q291"/>
      <c r="R291"/>
      <c r="S291"/>
      <c r="T291"/>
      <c r="U291"/>
      <c r="V291"/>
      <c r="W291"/>
      <c r="X291"/>
      <c r="Y291"/>
      <c r="Z291"/>
      <c r="AA291"/>
      <c r="AB291"/>
      <c r="AC291"/>
      <c r="AD291"/>
      <c r="AE291"/>
      <c r="AF291"/>
    </row>
    <row r="292" spans="1:32">
      <c r="A292"/>
      <c r="B292"/>
      <c r="C292"/>
      <c r="D292"/>
      <c r="E292"/>
      <c r="F292"/>
      <c r="G292"/>
      <c r="H292"/>
      <c r="I292"/>
      <c r="J292"/>
      <c r="K292"/>
      <c r="L292"/>
      <c r="M292"/>
      <c r="N292"/>
      <c r="O292"/>
      <c r="P292"/>
      <c r="Q292"/>
      <c r="R292"/>
      <c r="S292"/>
      <c r="T292"/>
      <c r="U292"/>
      <c r="V292"/>
      <c r="W292"/>
      <c r="X292"/>
      <c r="Y292"/>
      <c r="Z292"/>
      <c r="AA292"/>
      <c r="AB292"/>
      <c r="AC292"/>
      <c r="AD292"/>
      <c r="AE292"/>
      <c r="AF292"/>
    </row>
    <row r="293" spans="1:32">
      <c r="A293"/>
      <c r="B293"/>
      <c r="C293"/>
      <c r="D293"/>
      <c r="E293"/>
      <c r="F293"/>
      <c r="G293"/>
      <c r="H293"/>
      <c r="I293"/>
      <c r="J293"/>
      <c r="K293"/>
      <c r="L293"/>
      <c r="M293"/>
      <c r="N293"/>
      <c r="O293"/>
      <c r="P293"/>
      <c r="Q293"/>
      <c r="R293"/>
      <c r="S293"/>
      <c r="T293"/>
      <c r="U293"/>
      <c r="V293"/>
      <c r="W293"/>
      <c r="X293"/>
      <c r="Y293"/>
      <c r="Z293"/>
      <c r="AA293"/>
      <c r="AB293"/>
      <c r="AC293"/>
      <c r="AD293"/>
      <c r="AE293"/>
      <c r="AF293"/>
    </row>
    <row r="294" spans="1:32">
      <c r="A294"/>
      <c r="B294"/>
      <c r="C294"/>
      <c r="D294"/>
      <c r="E294"/>
      <c r="F294"/>
      <c r="G294"/>
      <c r="H294"/>
      <c r="I294"/>
      <c r="J294"/>
      <c r="K294"/>
      <c r="L294"/>
      <c r="M294"/>
      <c r="N294"/>
      <c r="O294"/>
      <c r="P294"/>
      <c r="Q294"/>
      <c r="R294"/>
      <c r="S294"/>
      <c r="T294"/>
      <c r="U294"/>
      <c r="V294"/>
      <c r="W294"/>
      <c r="X294"/>
      <c r="Y294"/>
      <c r="Z294"/>
      <c r="AA294"/>
      <c r="AB294"/>
      <c r="AC294"/>
      <c r="AD294"/>
      <c r="AE294"/>
      <c r="AF294"/>
    </row>
    <row r="295" spans="1:32">
      <c r="A295"/>
      <c r="B295"/>
      <c r="C295"/>
      <c r="D295"/>
      <c r="E295"/>
      <c r="F295"/>
      <c r="G295"/>
      <c r="H295"/>
      <c r="I295"/>
      <c r="J295"/>
      <c r="K295"/>
      <c r="L295"/>
      <c r="M295"/>
      <c r="N295"/>
      <c r="O295"/>
      <c r="P295"/>
      <c r="Q295"/>
      <c r="R295"/>
      <c r="S295"/>
      <c r="T295"/>
      <c r="U295"/>
      <c r="V295"/>
      <c r="W295"/>
      <c r="X295"/>
      <c r="Y295"/>
      <c r="Z295"/>
      <c r="AA295"/>
      <c r="AB295"/>
      <c r="AC295"/>
      <c r="AD295"/>
      <c r="AE295"/>
      <c r="AF295"/>
    </row>
    <row r="296" spans="1:32">
      <c r="A296"/>
      <c r="B296"/>
      <c r="C296"/>
      <c r="D296"/>
      <c r="E296"/>
      <c r="F296"/>
      <c r="G296"/>
      <c r="H296"/>
      <c r="I296"/>
      <c r="J296"/>
      <c r="K296"/>
      <c r="L296"/>
      <c r="M296"/>
      <c r="N296"/>
      <c r="O296"/>
      <c r="P296"/>
      <c r="Q296"/>
      <c r="R296"/>
      <c r="S296"/>
      <c r="T296"/>
      <c r="U296"/>
      <c r="V296"/>
      <c r="W296"/>
      <c r="X296"/>
      <c r="Y296"/>
      <c r="Z296"/>
      <c r="AA296"/>
      <c r="AB296"/>
      <c r="AC296"/>
      <c r="AD296"/>
      <c r="AE296"/>
      <c r="AF296"/>
    </row>
    <row r="297" spans="1:32">
      <c r="A297"/>
      <c r="B297"/>
      <c r="C297"/>
      <c r="D297"/>
      <c r="E297"/>
      <c r="F297"/>
      <c r="G297"/>
      <c r="H297"/>
      <c r="I297"/>
      <c r="J297"/>
      <c r="K297"/>
      <c r="L297"/>
      <c r="M297"/>
      <c r="N297"/>
      <c r="O297"/>
      <c r="P297"/>
      <c r="Q297"/>
      <c r="R297"/>
      <c r="S297"/>
      <c r="T297"/>
      <c r="U297"/>
      <c r="V297"/>
      <c r="W297"/>
      <c r="X297"/>
      <c r="Y297"/>
      <c r="Z297"/>
      <c r="AA297"/>
      <c r="AB297"/>
      <c r="AC297"/>
      <c r="AD297"/>
      <c r="AE297"/>
      <c r="AF297"/>
    </row>
    <row r="298" spans="1:32">
      <c r="A298"/>
      <c r="B298"/>
      <c r="C298"/>
      <c r="D298"/>
      <c r="E298"/>
      <c r="F298"/>
      <c r="G298"/>
      <c r="H298"/>
      <c r="I298"/>
      <c r="J298"/>
      <c r="K298"/>
      <c r="L298"/>
      <c r="M298"/>
      <c r="N298"/>
      <c r="O298"/>
      <c r="P298"/>
      <c r="Q298"/>
      <c r="R298"/>
      <c r="S298"/>
      <c r="T298"/>
      <c r="U298"/>
      <c r="V298"/>
      <c r="W298"/>
      <c r="X298"/>
      <c r="Y298"/>
      <c r="Z298"/>
      <c r="AA298"/>
      <c r="AB298"/>
      <c r="AC298"/>
      <c r="AD298"/>
      <c r="AE298"/>
      <c r="AF298"/>
    </row>
    <row r="299" spans="1:32">
      <c r="A299"/>
      <c r="B299"/>
      <c r="C299"/>
      <c r="D299"/>
      <c r="E299"/>
      <c r="F299"/>
      <c r="G299"/>
      <c r="H299"/>
      <c r="I299"/>
      <c r="J299"/>
      <c r="K299"/>
      <c r="L299"/>
      <c r="M299"/>
      <c r="N299"/>
      <c r="O299"/>
      <c r="P299"/>
      <c r="Q299"/>
      <c r="R299"/>
      <c r="S299"/>
      <c r="T299"/>
      <c r="U299"/>
      <c r="V299"/>
      <c r="W299"/>
      <c r="X299"/>
      <c r="Y299"/>
      <c r="Z299"/>
      <c r="AA299"/>
      <c r="AB299"/>
      <c r="AC299"/>
      <c r="AD299"/>
      <c r="AE299"/>
      <c r="AF299"/>
    </row>
    <row r="300" spans="1:32">
      <c r="A300"/>
      <c r="B300"/>
      <c r="C300"/>
      <c r="D300"/>
      <c r="E300"/>
      <c r="F300"/>
      <c r="G300"/>
      <c r="H300"/>
      <c r="I300"/>
      <c r="J300"/>
      <c r="K300"/>
      <c r="L300"/>
      <c r="M300"/>
      <c r="N300"/>
      <c r="O300"/>
      <c r="P300"/>
      <c r="Q300"/>
      <c r="R300"/>
      <c r="S300"/>
      <c r="T300"/>
      <c r="U300"/>
      <c r="V300"/>
      <c r="W300"/>
      <c r="X300"/>
      <c r="Y300"/>
      <c r="Z300"/>
      <c r="AA300"/>
      <c r="AB300"/>
      <c r="AC300"/>
      <c r="AD300"/>
      <c r="AE300"/>
      <c r="AF300"/>
    </row>
    <row r="301" spans="1:32">
      <c r="A301"/>
      <c r="B301"/>
      <c r="C301"/>
      <c r="D301"/>
      <c r="E301"/>
      <c r="F301"/>
      <c r="G301"/>
      <c r="H301"/>
      <c r="I301"/>
      <c r="J301"/>
      <c r="K301"/>
      <c r="L301"/>
      <c r="M301"/>
      <c r="N301"/>
      <c r="O301"/>
      <c r="P301"/>
      <c r="Q301"/>
      <c r="R301"/>
      <c r="S301"/>
      <c r="T301"/>
      <c r="U301"/>
      <c r="V301"/>
      <c r="W301"/>
      <c r="X301"/>
      <c r="Y301"/>
      <c r="Z301"/>
      <c r="AA301"/>
      <c r="AB301"/>
      <c r="AC301"/>
      <c r="AD301"/>
      <c r="AE301"/>
      <c r="AF301"/>
    </row>
    <row r="302" spans="1:32">
      <c r="A302"/>
      <c r="B302"/>
      <c r="C302"/>
      <c r="D302"/>
      <c r="E302"/>
      <c r="F302"/>
      <c r="G302"/>
      <c r="H302"/>
      <c r="I302"/>
      <c r="J302"/>
      <c r="K302"/>
      <c r="L302"/>
      <c r="M302"/>
      <c r="N302"/>
      <c r="O302"/>
      <c r="P302"/>
      <c r="Q302"/>
      <c r="R302"/>
      <c r="S302"/>
      <c r="T302"/>
      <c r="U302"/>
      <c r="V302"/>
      <c r="W302"/>
      <c r="X302"/>
      <c r="Y302"/>
      <c r="Z302"/>
      <c r="AA302"/>
      <c r="AB302"/>
      <c r="AC302"/>
      <c r="AD302"/>
      <c r="AE302"/>
      <c r="AF302"/>
    </row>
    <row r="303" spans="1:32">
      <c r="A303"/>
      <c r="B303"/>
      <c r="C303"/>
      <c r="D303"/>
      <c r="E303"/>
      <c r="F303"/>
      <c r="G303"/>
      <c r="H303"/>
      <c r="I303"/>
      <c r="J303"/>
      <c r="K303"/>
      <c r="L303"/>
      <c r="M303"/>
      <c r="N303"/>
      <c r="O303"/>
      <c r="P303"/>
      <c r="Q303"/>
      <c r="R303"/>
      <c r="S303"/>
      <c r="T303"/>
      <c r="U303"/>
      <c r="V303"/>
      <c r="W303"/>
      <c r="X303"/>
      <c r="Y303"/>
      <c r="Z303"/>
      <c r="AA303"/>
      <c r="AB303"/>
      <c r="AC303"/>
      <c r="AD303"/>
      <c r="AE303"/>
      <c r="AF303"/>
    </row>
    <row r="304" spans="1:32">
      <c r="A304"/>
      <c r="B304"/>
      <c r="C304"/>
      <c r="D304"/>
      <c r="E304"/>
      <c r="F304"/>
      <c r="G304"/>
      <c r="H304"/>
      <c r="I304"/>
      <c r="J304"/>
      <c r="K304"/>
      <c r="L304"/>
      <c r="M304"/>
      <c r="N304"/>
      <c r="O304"/>
      <c r="P304"/>
      <c r="Q304"/>
      <c r="R304"/>
      <c r="S304"/>
      <c r="T304"/>
      <c r="U304"/>
      <c r="V304"/>
      <c r="W304"/>
      <c r="X304"/>
      <c r="Y304"/>
      <c r="Z304"/>
      <c r="AA304"/>
      <c r="AB304"/>
      <c r="AC304"/>
      <c r="AD304"/>
      <c r="AE304"/>
      <c r="AF304"/>
    </row>
    <row r="305" spans="1:32">
      <c r="A305"/>
      <c r="B305"/>
      <c r="C305"/>
      <c r="D305"/>
      <c r="E305"/>
      <c r="F305"/>
      <c r="G305"/>
      <c r="H305"/>
      <c r="I305"/>
      <c r="J305"/>
      <c r="K305"/>
      <c r="L305"/>
      <c r="M305"/>
      <c r="N305"/>
      <c r="O305"/>
      <c r="P305"/>
      <c r="Q305"/>
      <c r="R305"/>
      <c r="S305"/>
      <c r="T305"/>
      <c r="U305"/>
      <c r="V305"/>
      <c r="W305"/>
      <c r="X305"/>
      <c r="Y305"/>
      <c r="Z305"/>
      <c r="AA305"/>
      <c r="AB305"/>
      <c r="AC305"/>
      <c r="AD305"/>
      <c r="AE305"/>
      <c r="AF305"/>
    </row>
    <row r="306" spans="1:32">
      <c r="A306"/>
      <c r="B306"/>
      <c r="C306"/>
      <c r="D306"/>
      <c r="E306"/>
      <c r="F306"/>
      <c r="G306"/>
      <c r="H306"/>
      <c r="I306"/>
      <c r="J306"/>
      <c r="K306"/>
      <c r="L306"/>
      <c r="M306"/>
      <c r="N306"/>
      <c r="O306"/>
      <c r="P306"/>
      <c r="Q306"/>
      <c r="R306"/>
      <c r="S306"/>
      <c r="T306"/>
      <c r="U306"/>
      <c r="V306"/>
      <c r="W306"/>
      <c r="X306"/>
      <c r="Y306"/>
      <c r="Z306"/>
      <c r="AA306"/>
      <c r="AB306"/>
      <c r="AC306"/>
      <c r="AD306"/>
      <c r="AE306"/>
      <c r="AF306"/>
    </row>
    <row r="307" spans="1:32">
      <c r="A307"/>
      <c r="B307"/>
      <c r="C307"/>
      <c r="D307"/>
      <c r="E307"/>
      <c r="F307"/>
      <c r="G307"/>
      <c r="H307"/>
      <c r="I307"/>
      <c r="J307"/>
      <c r="K307"/>
      <c r="L307"/>
      <c r="M307"/>
      <c r="N307"/>
      <c r="O307"/>
      <c r="P307"/>
      <c r="Q307"/>
      <c r="R307"/>
      <c r="S307"/>
      <c r="T307"/>
      <c r="U307"/>
      <c r="V307"/>
      <c r="W307"/>
      <c r="X307"/>
      <c r="Y307"/>
      <c r="Z307"/>
      <c r="AA307"/>
      <c r="AB307"/>
      <c r="AC307"/>
      <c r="AD307"/>
      <c r="AE307"/>
      <c r="AF307"/>
    </row>
    <row r="308" spans="1:32">
      <c r="A308"/>
      <c r="B308"/>
      <c r="C308"/>
      <c r="D308"/>
      <c r="E308"/>
      <c r="F308"/>
      <c r="G308"/>
      <c r="H308"/>
      <c r="I308"/>
      <c r="J308"/>
      <c r="K308"/>
      <c r="L308"/>
      <c r="M308"/>
      <c r="N308"/>
      <c r="O308"/>
      <c r="P308"/>
      <c r="Q308"/>
      <c r="R308"/>
      <c r="S308"/>
      <c r="T308"/>
      <c r="U308"/>
      <c r="V308"/>
      <c r="W308"/>
      <c r="X308"/>
      <c r="Y308"/>
      <c r="Z308"/>
      <c r="AA308"/>
      <c r="AB308"/>
      <c r="AC308"/>
      <c r="AD308"/>
      <c r="AE308"/>
      <c r="AF308"/>
    </row>
    <row r="309" spans="1:32">
      <c r="A309"/>
      <c r="B309"/>
      <c r="C309"/>
      <c r="D309"/>
      <c r="E309"/>
      <c r="F309"/>
      <c r="G309"/>
      <c r="H309"/>
      <c r="I309"/>
      <c r="J309"/>
      <c r="K309"/>
      <c r="L309"/>
      <c r="M309"/>
      <c r="N309"/>
      <c r="O309"/>
      <c r="P309"/>
      <c r="Q309"/>
      <c r="R309"/>
      <c r="S309"/>
      <c r="T309"/>
      <c r="U309"/>
      <c r="V309"/>
      <c r="W309"/>
      <c r="X309"/>
      <c r="Y309"/>
      <c r="Z309"/>
      <c r="AA309"/>
      <c r="AB309"/>
      <c r="AC309"/>
      <c r="AD309"/>
      <c r="AE309"/>
      <c r="AF309"/>
    </row>
    <row r="310" spans="1:32">
      <c r="A310"/>
      <c r="B310"/>
      <c r="C310"/>
      <c r="D310"/>
      <c r="E310"/>
      <c r="F310"/>
      <c r="G310"/>
      <c r="H310"/>
      <c r="I310"/>
      <c r="J310"/>
      <c r="K310"/>
      <c r="L310"/>
      <c r="M310"/>
      <c r="N310"/>
      <c r="O310"/>
      <c r="P310"/>
      <c r="Q310"/>
      <c r="R310"/>
      <c r="S310"/>
      <c r="T310"/>
      <c r="U310"/>
      <c r="V310"/>
      <c r="W310"/>
      <c r="X310"/>
      <c r="Y310"/>
      <c r="Z310"/>
      <c r="AA310"/>
      <c r="AB310"/>
      <c r="AC310"/>
      <c r="AD310"/>
      <c r="AE310"/>
      <c r="AF310"/>
    </row>
    <row r="311" spans="1:32">
      <c r="A311"/>
      <c r="B311"/>
      <c r="C311"/>
      <c r="D311"/>
      <c r="E311"/>
      <c r="F311"/>
      <c r="G311"/>
      <c r="H311"/>
      <c r="I311"/>
      <c r="J311"/>
      <c r="K311"/>
      <c r="L311"/>
      <c r="M311"/>
      <c r="N311"/>
      <c r="O311"/>
      <c r="P311"/>
      <c r="Q311"/>
      <c r="R311"/>
      <c r="S311"/>
      <c r="T311"/>
      <c r="U311"/>
      <c r="V311"/>
      <c r="W311"/>
      <c r="X311"/>
      <c r="Y311"/>
      <c r="Z311"/>
      <c r="AA311"/>
      <c r="AB311"/>
      <c r="AC311"/>
      <c r="AD311"/>
      <c r="AE311"/>
      <c r="AF311"/>
    </row>
    <row r="312" spans="1:32">
      <c r="A312"/>
      <c r="B312"/>
      <c r="C312"/>
      <c r="D312"/>
      <c r="E312"/>
      <c r="F312"/>
      <c r="G312"/>
      <c r="H312"/>
      <c r="I312"/>
      <c r="J312"/>
      <c r="K312"/>
      <c r="L312"/>
      <c r="M312"/>
      <c r="N312"/>
      <c r="O312"/>
      <c r="P312"/>
      <c r="Q312"/>
      <c r="R312"/>
      <c r="S312"/>
      <c r="T312"/>
      <c r="U312"/>
      <c r="V312"/>
      <c r="W312"/>
      <c r="X312"/>
      <c r="Y312"/>
      <c r="Z312"/>
      <c r="AA312"/>
      <c r="AB312"/>
      <c r="AC312"/>
      <c r="AD312"/>
      <c r="AE312"/>
      <c r="AF312"/>
    </row>
    <row r="313" spans="1:32">
      <c r="A313"/>
      <c r="B313"/>
      <c r="C313"/>
      <c r="D313"/>
      <c r="E313"/>
      <c r="F313"/>
      <c r="G313"/>
      <c r="H313"/>
      <c r="I313"/>
      <c r="J313"/>
      <c r="K313"/>
      <c r="L313"/>
      <c r="M313"/>
      <c r="N313"/>
      <c r="O313"/>
      <c r="P313"/>
      <c r="Q313"/>
      <c r="R313"/>
      <c r="S313"/>
      <c r="T313"/>
      <c r="U313"/>
      <c r="V313"/>
      <c r="W313"/>
      <c r="X313"/>
      <c r="Y313"/>
      <c r="Z313"/>
      <c r="AA313"/>
      <c r="AB313"/>
      <c r="AC313"/>
      <c r="AD313"/>
      <c r="AE313"/>
      <c r="AF313"/>
    </row>
    <row r="314" spans="1:32">
      <c r="A314"/>
      <c r="B314"/>
      <c r="C314"/>
      <c r="D314"/>
      <c r="E314"/>
      <c r="F314"/>
      <c r="G314"/>
      <c r="H314"/>
      <c r="I314"/>
      <c r="J314"/>
      <c r="K314"/>
      <c r="L314"/>
      <c r="M314"/>
      <c r="N314"/>
      <c r="O314"/>
      <c r="P314"/>
      <c r="Q314"/>
      <c r="R314"/>
      <c r="S314"/>
      <c r="T314"/>
      <c r="U314"/>
      <c r="V314"/>
      <c r="W314"/>
      <c r="X314"/>
      <c r="Y314"/>
      <c r="Z314"/>
      <c r="AA314"/>
      <c r="AB314"/>
      <c r="AC314"/>
      <c r="AD314"/>
      <c r="AE314"/>
      <c r="AF314"/>
    </row>
    <row r="315" spans="1:32">
      <c r="A315"/>
      <c r="B315"/>
      <c r="C315"/>
      <c r="D315"/>
      <c r="E315"/>
      <c r="F315"/>
      <c r="G315"/>
      <c r="H315"/>
      <c r="I315"/>
      <c r="J315"/>
      <c r="K315"/>
      <c r="L315"/>
      <c r="M315"/>
      <c r="N315"/>
      <c r="O315"/>
      <c r="P315"/>
      <c r="Q315"/>
      <c r="R315"/>
      <c r="S315"/>
      <c r="T315"/>
      <c r="U315"/>
      <c r="V315"/>
      <c r="W315"/>
      <c r="X315"/>
      <c r="Y315"/>
      <c r="Z315"/>
      <c r="AA315"/>
      <c r="AB315"/>
      <c r="AC315"/>
      <c r="AD315"/>
      <c r="AE315"/>
      <c r="AF315"/>
    </row>
    <row r="316" spans="1:32">
      <c r="A316"/>
      <c r="B316"/>
      <c r="C316"/>
      <c r="D316"/>
      <c r="E316"/>
      <c r="F316"/>
      <c r="G316"/>
      <c r="H316"/>
      <c r="I316"/>
      <c r="J316"/>
      <c r="K316"/>
      <c r="L316"/>
      <c r="M316"/>
      <c r="N316"/>
      <c r="O316"/>
      <c r="P316"/>
      <c r="Q316"/>
      <c r="R316"/>
      <c r="S316"/>
      <c r="T316"/>
      <c r="U316"/>
      <c r="V316"/>
      <c r="W316"/>
      <c r="X316"/>
      <c r="Y316"/>
      <c r="Z316"/>
      <c r="AA316"/>
      <c r="AB316"/>
      <c r="AC316"/>
      <c r="AD316"/>
      <c r="AE316"/>
      <c r="AF316"/>
    </row>
    <row r="317" spans="1:32">
      <c r="A317"/>
      <c r="B317"/>
      <c r="C317"/>
      <c r="D317"/>
      <c r="E317"/>
      <c r="F317"/>
      <c r="G317"/>
      <c r="H317"/>
      <c r="I317"/>
      <c r="J317"/>
      <c r="K317"/>
      <c r="L317"/>
      <c r="M317"/>
      <c r="N317"/>
      <c r="O317"/>
      <c r="P317"/>
      <c r="Q317"/>
      <c r="R317"/>
      <c r="S317"/>
      <c r="T317"/>
      <c r="U317"/>
      <c r="V317"/>
      <c r="W317"/>
      <c r="X317"/>
      <c r="Y317"/>
      <c r="Z317"/>
      <c r="AA317"/>
      <c r="AB317"/>
      <c r="AC317"/>
      <c r="AD317"/>
      <c r="AE317"/>
      <c r="AF317"/>
    </row>
    <row r="318" spans="1:32">
      <c r="A318"/>
      <c r="B318"/>
      <c r="C318"/>
      <c r="D318"/>
      <c r="E318"/>
      <c r="F318"/>
      <c r="G318"/>
      <c r="H318"/>
      <c r="I318"/>
      <c r="J318"/>
      <c r="K318"/>
      <c r="L318"/>
      <c r="M318"/>
      <c r="N318"/>
      <c r="O318"/>
      <c r="P318"/>
      <c r="Q318"/>
      <c r="R318"/>
      <c r="S318"/>
      <c r="T318"/>
      <c r="U318"/>
      <c r="V318"/>
      <c r="W318"/>
      <c r="X318"/>
      <c r="Y318"/>
      <c r="Z318"/>
      <c r="AA318"/>
      <c r="AB318"/>
      <c r="AC318"/>
      <c r="AD318"/>
      <c r="AE318"/>
      <c r="AF318"/>
    </row>
    <row r="319" spans="1:32">
      <c r="A319"/>
      <c r="B319"/>
      <c r="C319"/>
      <c r="D319"/>
      <c r="E319"/>
      <c r="F319"/>
      <c r="G319"/>
      <c r="H319"/>
      <c r="I319"/>
      <c r="J319"/>
      <c r="K319"/>
      <c r="L319"/>
      <c r="M319"/>
      <c r="N319"/>
      <c r="O319"/>
      <c r="P319"/>
      <c r="Q319"/>
      <c r="R319"/>
      <c r="S319"/>
      <c r="T319"/>
      <c r="U319"/>
      <c r="V319"/>
      <c r="W319"/>
      <c r="X319"/>
      <c r="Y319"/>
      <c r="Z319"/>
      <c r="AA319"/>
      <c r="AB319"/>
      <c r="AC319"/>
      <c r="AD319"/>
      <c r="AE319"/>
      <c r="AF319"/>
    </row>
    <row r="320" spans="1:32">
      <c r="A320"/>
      <c r="B320"/>
      <c r="C320"/>
      <c r="D320"/>
      <c r="E320"/>
      <c r="F320"/>
      <c r="G320"/>
      <c r="H320"/>
      <c r="I320"/>
      <c r="J320"/>
      <c r="K320"/>
      <c r="L320"/>
      <c r="M320"/>
      <c r="N320"/>
      <c r="O320"/>
      <c r="P320"/>
      <c r="Q320"/>
      <c r="R320"/>
      <c r="S320"/>
      <c r="T320"/>
      <c r="U320"/>
      <c r="V320"/>
      <c r="W320"/>
      <c r="X320"/>
      <c r="Y320"/>
      <c r="Z320"/>
      <c r="AA320"/>
      <c r="AB320"/>
      <c r="AC320"/>
      <c r="AD320"/>
      <c r="AE320"/>
      <c r="AF320"/>
    </row>
    <row r="321" spans="1:32">
      <c r="A321"/>
      <c r="B321"/>
      <c r="C321"/>
      <c r="D321"/>
      <c r="E321"/>
      <c r="F321"/>
      <c r="G321"/>
      <c r="H321"/>
      <c r="I321"/>
      <c r="J321"/>
      <c r="K321"/>
      <c r="L321"/>
      <c r="M321"/>
      <c r="N321"/>
      <c r="O321"/>
      <c r="P321"/>
      <c r="Q321"/>
      <c r="R321"/>
      <c r="S321"/>
      <c r="T321"/>
      <c r="U321"/>
      <c r="V321"/>
      <c r="W321"/>
      <c r="X321"/>
      <c r="Y321"/>
      <c r="Z321"/>
      <c r="AA321"/>
      <c r="AB321"/>
      <c r="AC321"/>
      <c r="AD321"/>
      <c r="AE321"/>
      <c r="AF321"/>
    </row>
    <row r="322" spans="1:32">
      <c r="A322"/>
      <c r="B322"/>
      <c r="C322"/>
      <c r="D322"/>
      <c r="E322"/>
      <c r="F322"/>
      <c r="G322"/>
      <c r="H322"/>
      <c r="I322"/>
      <c r="J322"/>
      <c r="K322"/>
      <c r="L322"/>
      <c r="M322"/>
      <c r="N322"/>
      <c r="O322"/>
      <c r="P322"/>
      <c r="Q322"/>
      <c r="R322"/>
      <c r="S322"/>
      <c r="T322"/>
      <c r="U322"/>
      <c r="V322"/>
      <c r="W322"/>
      <c r="X322"/>
      <c r="Y322"/>
      <c r="Z322"/>
      <c r="AA322"/>
      <c r="AB322"/>
      <c r="AC322"/>
      <c r="AD322"/>
      <c r="AE322"/>
      <c r="AF322"/>
    </row>
    <row r="323" spans="1:32">
      <c r="A323"/>
      <c r="B323"/>
      <c r="C323"/>
      <c r="D323"/>
      <c r="E323"/>
      <c r="F323"/>
      <c r="G323"/>
      <c r="H323"/>
      <c r="I323"/>
      <c r="J323"/>
      <c r="K323"/>
      <c r="L323"/>
      <c r="M323"/>
      <c r="N323"/>
      <c r="O323"/>
      <c r="P323"/>
      <c r="Q323"/>
      <c r="R323"/>
      <c r="S323"/>
      <c r="T323"/>
      <c r="U323"/>
      <c r="V323"/>
      <c r="W323"/>
      <c r="X323"/>
      <c r="Y323"/>
      <c r="Z323"/>
      <c r="AA323"/>
      <c r="AB323"/>
      <c r="AC323"/>
      <c r="AD323"/>
      <c r="AE323"/>
      <c r="AF323"/>
    </row>
    <row r="324" spans="1:32">
      <c r="A324"/>
      <c r="B324"/>
      <c r="C324"/>
      <c r="D324"/>
      <c r="E324"/>
      <c r="F324"/>
      <c r="G324"/>
      <c r="H324"/>
      <c r="I324"/>
      <c r="J324"/>
      <c r="K324"/>
      <c r="L324"/>
      <c r="M324"/>
      <c r="N324"/>
      <c r="O324"/>
      <c r="P324"/>
      <c r="Q324"/>
      <c r="R324"/>
      <c r="S324"/>
      <c r="T324"/>
      <c r="U324"/>
      <c r="V324"/>
      <c r="W324"/>
      <c r="X324"/>
      <c r="Y324"/>
      <c r="Z324"/>
      <c r="AA324"/>
      <c r="AB324"/>
      <c r="AC324"/>
      <c r="AD324"/>
      <c r="AE324"/>
      <c r="AF324"/>
    </row>
    <row r="325" spans="1:32">
      <c r="A325"/>
      <c r="B325"/>
      <c r="C325"/>
      <c r="D325"/>
      <c r="E325"/>
      <c r="F325"/>
      <c r="G325"/>
      <c r="H325"/>
      <c r="I325"/>
      <c r="J325"/>
      <c r="K325"/>
      <c r="L325"/>
      <c r="M325"/>
      <c r="N325"/>
      <c r="O325"/>
      <c r="P325"/>
      <c r="Q325"/>
      <c r="R325"/>
      <c r="S325"/>
      <c r="T325"/>
      <c r="U325"/>
      <c r="V325"/>
      <c r="W325"/>
      <c r="X325"/>
      <c r="Y325"/>
      <c r="Z325"/>
      <c r="AA325"/>
      <c r="AB325"/>
      <c r="AC325"/>
      <c r="AD325"/>
      <c r="AE325"/>
      <c r="AF325"/>
    </row>
    <row r="326" spans="1:32">
      <c r="A326"/>
      <c r="B326"/>
      <c r="C326"/>
      <c r="D326"/>
      <c r="E326"/>
      <c r="F326"/>
      <c r="G326"/>
      <c r="H326"/>
      <c r="I326"/>
      <c r="J326"/>
      <c r="K326"/>
      <c r="L326"/>
      <c r="M326"/>
      <c r="N326"/>
      <c r="O326"/>
      <c r="P326"/>
      <c r="Q326"/>
      <c r="R326"/>
      <c r="S326"/>
      <c r="T326"/>
      <c r="U326"/>
      <c r="V326"/>
      <c r="W326"/>
      <c r="X326"/>
      <c r="Y326"/>
      <c r="Z326"/>
      <c r="AA326"/>
      <c r="AB326"/>
      <c r="AC326"/>
      <c r="AD326"/>
      <c r="AE326"/>
      <c r="AF326"/>
    </row>
    <row r="327" spans="1:32">
      <c r="A327"/>
      <c r="B327"/>
      <c r="C327"/>
      <c r="D327"/>
      <c r="E327"/>
      <c r="F327"/>
      <c r="G327"/>
      <c r="H327"/>
      <c r="I327"/>
      <c r="J327"/>
      <c r="K327"/>
      <c r="L327"/>
      <c r="M327"/>
      <c r="N327"/>
      <c r="O327"/>
      <c r="P327"/>
      <c r="Q327"/>
      <c r="R327"/>
      <c r="S327"/>
      <c r="T327"/>
      <c r="U327"/>
      <c r="V327"/>
      <c r="W327"/>
      <c r="X327"/>
      <c r="Y327"/>
      <c r="Z327"/>
      <c r="AA327"/>
      <c r="AB327"/>
      <c r="AC327"/>
      <c r="AD327"/>
      <c r="AE327"/>
      <c r="AF327"/>
    </row>
    <row r="328" spans="1:32">
      <c r="A328"/>
      <c r="B328"/>
      <c r="C328"/>
      <c r="D328"/>
      <c r="E328"/>
      <c r="F328"/>
      <c r="G328"/>
      <c r="H328"/>
      <c r="I328"/>
      <c r="J328"/>
      <c r="K328"/>
      <c r="L328"/>
      <c r="M328"/>
      <c r="N328"/>
      <c r="O328"/>
      <c r="P328"/>
      <c r="Q328"/>
      <c r="R328"/>
      <c r="S328"/>
      <c r="T328"/>
      <c r="U328"/>
      <c r="V328"/>
      <c r="W328"/>
      <c r="X328"/>
      <c r="Y328"/>
      <c r="Z328"/>
      <c r="AA328"/>
      <c r="AB328"/>
      <c r="AC328"/>
      <c r="AD328"/>
      <c r="AE328"/>
      <c r="AF328"/>
    </row>
    <row r="329" spans="1:32">
      <c r="A329"/>
      <c r="B329"/>
      <c r="C329"/>
      <c r="D329"/>
      <c r="E329"/>
      <c r="F329"/>
      <c r="G329"/>
      <c r="H329"/>
      <c r="I329"/>
      <c r="J329"/>
      <c r="K329"/>
      <c r="L329"/>
      <c r="M329"/>
      <c r="N329"/>
      <c r="O329"/>
      <c r="P329"/>
      <c r="Q329"/>
      <c r="R329"/>
      <c r="S329"/>
      <c r="T329"/>
      <c r="U329"/>
      <c r="V329"/>
      <c r="W329"/>
      <c r="X329"/>
      <c r="Y329"/>
      <c r="Z329"/>
      <c r="AA329"/>
      <c r="AB329"/>
      <c r="AC329"/>
      <c r="AD329"/>
      <c r="AE329"/>
      <c r="AF329"/>
    </row>
    <row r="330" spans="1:32">
      <c r="A330"/>
      <c r="B330"/>
      <c r="C330"/>
      <c r="D330"/>
      <c r="E330"/>
      <c r="F330"/>
      <c r="G330"/>
      <c r="H330"/>
      <c r="I330"/>
      <c r="J330"/>
      <c r="K330"/>
      <c r="L330"/>
      <c r="M330"/>
      <c r="N330"/>
      <c r="O330"/>
      <c r="P330"/>
      <c r="Q330"/>
      <c r="R330"/>
      <c r="S330"/>
      <c r="T330"/>
      <c r="U330"/>
      <c r="V330"/>
      <c r="W330"/>
      <c r="X330"/>
      <c r="Y330"/>
      <c r="Z330"/>
      <c r="AA330"/>
      <c r="AB330"/>
      <c r="AC330"/>
      <c r="AD330"/>
      <c r="AE330"/>
      <c r="AF330"/>
    </row>
    <row r="331" spans="1:32">
      <c r="A331"/>
      <c r="B331"/>
      <c r="C331"/>
      <c r="D331"/>
      <c r="E331"/>
      <c r="F331"/>
      <c r="G331"/>
      <c r="H331"/>
      <c r="I331"/>
      <c r="J331"/>
      <c r="K331"/>
      <c r="L331"/>
      <c r="M331"/>
      <c r="N331"/>
      <c r="O331"/>
      <c r="P331"/>
      <c r="Q331"/>
      <c r="R331"/>
      <c r="S331"/>
      <c r="T331"/>
      <c r="U331"/>
      <c r="V331"/>
      <c r="W331"/>
      <c r="X331"/>
      <c r="Y331"/>
      <c r="Z331"/>
      <c r="AA331"/>
      <c r="AB331"/>
      <c r="AC331"/>
      <c r="AD331"/>
      <c r="AE331"/>
      <c r="AF331"/>
    </row>
    <row r="332" spans="1:32">
      <c r="A332"/>
      <c r="B332"/>
      <c r="C332"/>
      <c r="D332"/>
      <c r="E332"/>
      <c r="F332"/>
      <c r="G332"/>
      <c r="H332"/>
      <c r="I332"/>
      <c r="J332"/>
      <c r="K332"/>
      <c r="L332"/>
      <c r="M332"/>
      <c r="N332"/>
      <c r="O332"/>
      <c r="P332"/>
      <c r="Q332"/>
      <c r="R332"/>
      <c r="S332"/>
      <c r="T332"/>
      <c r="U332"/>
      <c r="V332"/>
      <c r="W332"/>
      <c r="X332"/>
      <c r="Y332"/>
      <c r="Z332"/>
      <c r="AA332"/>
      <c r="AB332"/>
      <c r="AC332"/>
      <c r="AD332"/>
      <c r="AE332"/>
      <c r="AF332"/>
    </row>
    <row r="333" spans="1:32">
      <c r="A333"/>
      <c r="B333"/>
      <c r="C333"/>
      <c r="D333"/>
      <c r="E333"/>
      <c r="F333"/>
      <c r="G333"/>
      <c r="H333"/>
      <c r="I333"/>
      <c r="J333"/>
      <c r="K333"/>
      <c r="L333"/>
      <c r="M333"/>
      <c r="N333"/>
      <c r="O333"/>
      <c r="P333"/>
      <c r="Q333"/>
      <c r="R333"/>
      <c r="S333"/>
      <c r="T333"/>
      <c r="U333"/>
      <c r="V333"/>
      <c r="W333"/>
      <c r="X333"/>
      <c r="Y333"/>
      <c r="Z333"/>
      <c r="AA333"/>
      <c r="AB333"/>
      <c r="AC333"/>
      <c r="AD333"/>
      <c r="AE333"/>
      <c r="AF333"/>
    </row>
    <row r="334" spans="1:32">
      <c r="A334"/>
      <c r="B334"/>
      <c r="C334"/>
      <c r="D334"/>
      <c r="E334"/>
      <c r="F334"/>
      <c r="G334"/>
      <c r="H334"/>
      <c r="I334"/>
      <c r="J334"/>
      <c r="K334"/>
      <c r="L334"/>
      <c r="M334"/>
      <c r="N334"/>
      <c r="O334"/>
      <c r="P334"/>
      <c r="Q334"/>
      <c r="R334"/>
      <c r="S334"/>
      <c r="T334"/>
      <c r="U334"/>
      <c r="V334"/>
      <c r="W334"/>
      <c r="X334"/>
      <c r="Y334"/>
      <c r="Z334"/>
      <c r="AA334"/>
      <c r="AB334"/>
      <c r="AC334"/>
      <c r="AD334"/>
      <c r="AE334"/>
      <c r="AF334"/>
    </row>
    <row r="335" spans="1:32">
      <c r="A335"/>
      <c r="B335"/>
      <c r="C335"/>
      <c r="D335"/>
      <c r="E335"/>
      <c r="F335"/>
      <c r="G335"/>
      <c r="H335"/>
      <c r="I335"/>
      <c r="J335"/>
      <c r="K335"/>
      <c r="L335"/>
      <c r="M335"/>
      <c r="N335"/>
      <c r="O335"/>
      <c r="P335"/>
      <c r="Q335"/>
      <c r="R335"/>
      <c r="S335"/>
      <c r="T335"/>
      <c r="U335"/>
      <c r="V335"/>
      <c r="W335"/>
      <c r="X335"/>
      <c r="Y335"/>
      <c r="Z335"/>
      <c r="AA335"/>
      <c r="AB335"/>
      <c r="AC335"/>
      <c r="AD335"/>
      <c r="AE335"/>
      <c r="AF335"/>
    </row>
    <row r="336" spans="1:32">
      <c r="A336"/>
      <c r="B336"/>
      <c r="C336"/>
      <c r="D336"/>
      <c r="E336"/>
      <c r="F336"/>
      <c r="G336"/>
      <c r="H336"/>
      <c r="I336"/>
      <c r="J336"/>
      <c r="K336"/>
      <c r="L336"/>
      <c r="M336"/>
      <c r="N336"/>
      <c r="O336"/>
      <c r="P336"/>
      <c r="Q336"/>
      <c r="R336"/>
      <c r="S336"/>
      <c r="T336"/>
      <c r="U336"/>
      <c r="V336"/>
      <c r="W336"/>
      <c r="X336"/>
      <c r="Y336"/>
      <c r="Z336"/>
      <c r="AA336"/>
      <c r="AB336"/>
      <c r="AC336"/>
      <c r="AD336"/>
      <c r="AE336"/>
      <c r="AF336"/>
    </row>
    <row r="337" spans="1:32">
      <c r="A337"/>
      <c r="B337"/>
      <c r="C337"/>
      <c r="D337"/>
      <c r="E337"/>
      <c r="F337"/>
      <c r="G337"/>
      <c r="H337"/>
      <c r="I337"/>
      <c r="J337"/>
      <c r="K337"/>
      <c r="L337"/>
      <c r="M337"/>
      <c r="N337"/>
      <c r="O337"/>
      <c r="P337"/>
      <c r="Q337"/>
      <c r="R337"/>
      <c r="S337"/>
      <c r="T337"/>
      <c r="U337"/>
      <c r="V337"/>
      <c r="W337"/>
      <c r="X337"/>
      <c r="Y337"/>
      <c r="Z337"/>
      <c r="AA337"/>
      <c r="AB337"/>
      <c r="AC337"/>
      <c r="AD337"/>
      <c r="AE337"/>
      <c r="AF337"/>
    </row>
    <row r="338" spans="1:32">
      <c r="A338"/>
      <c r="B338"/>
      <c r="C338"/>
      <c r="D338"/>
      <c r="E338"/>
      <c r="F338"/>
      <c r="G338"/>
      <c r="H338"/>
      <c r="I338"/>
      <c r="J338"/>
      <c r="K338"/>
      <c r="L338"/>
      <c r="M338"/>
      <c r="N338"/>
      <c r="O338"/>
      <c r="P338"/>
      <c r="Q338"/>
      <c r="R338"/>
      <c r="S338"/>
      <c r="T338"/>
      <c r="U338"/>
      <c r="V338"/>
      <c r="W338"/>
      <c r="X338"/>
      <c r="Y338"/>
      <c r="Z338"/>
      <c r="AA338"/>
      <c r="AB338"/>
      <c r="AC338"/>
      <c r="AD338"/>
      <c r="AE338"/>
      <c r="AF338"/>
    </row>
    <row r="339" spans="1:32">
      <c r="A339"/>
      <c r="B339"/>
      <c r="C339"/>
      <c r="D339"/>
      <c r="E339"/>
      <c r="F339"/>
      <c r="G339"/>
      <c r="H339"/>
      <c r="I339"/>
      <c r="J339"/>
      <c r="K339"/>
      <c r="L339"/>
      <c r="M339"/>
      <c r="N339"/>
      <c r="O339"/>
      <c r="P339"/>
      <c r="Q339"/>
      <c r="R339"/>
      <c r="S339"/>
      <c r="T339"/>
      <c r="U339"/>
      <c r="V339"/>
      <c r="W339"/>
      <c r="X339"/>
      <c r="Y339"/>
      <c r="Z339"/>
      <c r="AA339"/>
      <c r="AB339"/>
      <c r="AC339"/>
      <c r="AD339"/>
      <c r="AE339"/>
      <c r="AF339"/>
    </row>
    <row r="340" spans="1:32">
      <c r="A340"/>
      <c r="B340"/>
      <c r="C340"/>
      <c r="D340"/>
      <c r="E340"/>
      <c r="F340"/>
      <c r="G340"/>
      <c r="H340"/>
      <c r="I340"/>
      <c r="J340"/>
      <c r="K340"/>
      <c r="L340"/>
      <c r="M340"/>
      <c r="N340"/>
      <c r="O340"/>
      <c r="P340"/>
      <c r="Q340"/>
      <c r="R340"/>
      <c r="S340"/>
      <c r="T340"/>
      <c r="U340"/>
      <c r="V340"/>
      <c r="W340"/>
      <c r="X340"/>
      <c r="Y340"/>
      <c r="Z340"/>
      <c r="AA340"/>
      <c r="AB340"/>
      <c r="AC340"/>
      <c r="AD340"/>
      <c r="AE340"/>
      <c r="AF340"/>
    </row>
    <row r="341" spans="1:32">
      <c r="A341"/>
      <c r="B341"/>
      <c r="C341"/>
      <c r="D341"/>
      <c r="E341"/>
      <c r="F341"/>
      <c r="G341"/>
      <c r="H341"/>
      <c r="I341"/>
      <c r="J341"/>
      <c r="K341"/>
      <c r="L341"/>
      <c r="M341"/>
      <c r="N341"/>
      <c r="O341"/>
      <c r="P341"/>
      <c r="Q341"/>
      <c r="R341"/>
      <c r="S341"/>
      <c r="T341"/>
      <c r="U341"/>
      <c r="V341"/>
      <c r="W341"/>
      <c r="X341"/>
      <c r="Y341"/>
      <c r="Z341"/>
      <c r="AA341"/>
      <c r="AB341"/>
      <c r="AC341"/>
      <c r="AD341"/>
      <c r="AE341"/>
      <c r="AF341"/>
    </row>
    <row r="342" spans="1:32">
      <c r="A342"/>
      <c r="B342"/>
      <c r="C342"/>
      <c r="D342"/>
      <c r="E342"/>
      <c r="F342"/>
      <c r="G342"/>
      <c r="H342"/>
      <c r="I342"/>
      <c r="J342"/>
      <c r="K342"/>
      <c r="L342"/>
      <c r="M342"/>
      <c r="N342"/>
      <c r="O342"/>
      <c r="P342"/>
      <c r="Q342"/>
      <c r="R342"/>
      <c r="S342"/>
      <c r="T342"/>
      <c r="U342"/>
      <c r="V342"/>
      <c r="W342"/>
      <c r="X342"/>
      <c r="Y342"/>
      <c r="Z342"/>
      <c r="AA342"/>
      <c r="AB342"/>
      <c r="AC342"/>
      <c r="AD342"/>
      <c r="AE342"/>
      <c r="AF342"/>
    </row>
    <row r="343" spans="1:32">
      <c r="A343"/>
      <c r="B343"/>
      <c r="C343"/>
      <c r="D343"/>
      <c r="E343"/>
      <c r="F343"/>
      <c r="G343"/>
      <c r="H343"/>
      <c r="I343"/>
      <c r="J343"/>
      <c r="K343"/>
      <c r="L343"/>
      <c r="M343"/>
      <c r="N343"/>
      <c r="O343"/>
      <c r="P343"/>
      <c r="Q343"/>
      <c r="R343"/>
      <c r="S343"/>
      <c r="T343"/>
      <c r="U343"/>
      <c r="V343"/>
      <c r="W343"/>
      <c r="X343"/>
      <c r="Y343"/>
      <c r="Z343"/>
      <c r="AA343"/>
      <c r="AB343"/>
      <c r="AC343"/>
      <c r="AD343"/>
      <c r="AE343"/>
      <c r="AF343"/>
    </row>
    <row r="344" spans="1:32">
      <c r="A344"/>
      <c r="B344"/>
      <c r="C344"/>
      <c r="D344"/>
      <c r="E344"/>
      <c r="F344"/>
      <c r="G344"/>
      <c r="H344"/>
      <c r="I344"/>
      <c r="J344"/>
      <c r="K344"/>
      <c r="L344"/>
      <c r="M344"/>
      <c r="N344"/>
      <c r="O344"/>
      <c r="P344"/>
      <c r="Q344"/>
      <c r="R344"/>
      <c r="S344"/>
      <c r="T344"/>
      <c r="U344"/>
      <c r="V344"/>
      <c r="W344"/>
      <c r="X344"/>
      <c r="Y344"/>
      <c r="Z344"/>
      <c r="AA344"/>
      <c r="AB344"/>
      <c r="AC344"/>
      <c r="AD344"/>
      <c r="AE344"/>
      <c r="AF344"/>
    </row>
    <row r="345" spans="1:32">
      <c r="A345"/>
      <c r="B345"/>
      <c r="C345"/>
      <c r="D345"/>
      <c r="E345"/>
      <c r="F345"/>
      <c r="G345"/>
      <c r="H345"/>
      <c r="I345"/>
      <c r="J345"/>
      <c r="K345"/>
      <c r="L345"/>
      <c r="M345"/>
      <c r="N345"/>
      <c r="O345"/>
      <c r="P345"/>
      <c r="Q345"/>
      <c r="R345"/>
      <c r="S345"/>
      <c r="T345"/>
      <c r="U345"/>
      <c r="V345"/>
      <c r="W345"/>
      <c r="X345"/>
      <c r="Y345"/>
      <c r="Z345"/>
      <c r="AA345"/>
      <c r="AB345"/>
      <c r="AC345"/>
      <c r="AD345"/>
      <c r="AE345"/>
      <c r="AF345"/>
    </row>
    <row r="346" spans="1:32">
      <c r="A346"/>
      <c r="B346"/>
      <c r="C346"/>
      <c r="D346"/>
      <c r="E346"/>
      <c r="F346"/>
      <c r="G346"/>
      <c r="H346"/>
      <c r="I346"/>
      <c r="J346"/>
      <c r="K346"/>
      <c r="L346"/>
      <c r="M346"/>
      <c r="N346"/>
      <c r="O346"/>
      <c r="P346"/>
      <c r="Q346"/>
      <c r="R346"/>
      <c r="S346"/>
      <c r="T346"/>
      <c r="U346"/>
      <c r="V346"/>
      <c r="W346"/>
      <c r="X346"/>
      <c r="Y346"/>
      <c r="Z346"/>
      <c r="AA346"/>
      <c r="AB346"/>
      <c r="AC346"/>
      <c r="AD346"/>
      <c r="AE346"/>
      <c r="AF346"/>
    </row>
    <row r="347" spans="1:32">
      <c r="A347"/>
      <c r="B347"/>
      <c r="C347"/>
      <c r="D347"/>
      <c r="E347"/>
      <c r="F347"/>
      <c r="G347"/>
      <c r="H347"/>
      <c r="I347"/>
      <c r="J347"/>
      <c r="K347"/>
      <c r="L347"/>
      <c r="M347"/>
      <c r="N347"/>
      <c r="O347"/>
      <c r="P347"/>
      <c r="Q347"/>
      <c r="R347"/>
      <c r="S347"/>
      <c r="T347"/>
      <c r="U347"/>
      <c r="V347"/>
      <c r="W347"/>
      <c r="X347"/>
      <c r="Y347"/>
      <c r="Z347"/>
      <c r="AA347"/>
      <c r="AB347"/>
      <c r="AC347"/>
      <c r="AD347"/>
      <c r="AE347"/>
      <c r="AF347"/>
    </row>
    <row r="348" spans="1:32">
      <c r="A348"/>
      <c r="B348"/>
      <c r="C348"/>
      <c r="D348"/>
      <c r="E348"/>
      <c r="F348"/>
      <c r="G348"/>
      <c r="H348"/>
      <c r="I348"/>
      <c r="J348"/>
      <c r="K348"/>
      <c r="L348"/>
      <c r="M348"/>
      <c r="N348"/>
      <c r="O348"/>
      <c r="P348"/>
      <c r="Q348"/>
      <c r="R348"/>
      <c r="S348"/>
      <c r="T348"/>
      <c r="U348"/>
      <c r="V348"/>
      <c r="W348"/>
      <c r="X348"/>
      <c r="Y348"/>
      <c r="Z348"/>
      <c r="AA348"/>
      <c r="AB348"/>
      <c r="AC348"/>
      <c r="AD348"/>
      <c r="AE348"/>
      <c r="AF348"/>
    </row>
    <row r="349" spans="1:32">
      <c r="A349"/>
      <c r="B349"/>
      <c r="C349"/>
      <c r="D349"/>
      <c r="E349"/>
      <c r="F349"/>
      <c r="G349"/>
      <c r="H349"/>
      <c r="I349"/>
      <c r="J349"/>
      <c r="K349"/>
      <c r="L349"/>
      <c r="M349"/>
      <c r="N349"/>
      <c r="O349"/>
      <c r="P349"/>
      <c r="Q349"/>
      <c r="R349"/>
      <c r="S349"/>
      <c r="T349"/>
      <c r="U349"/>
      <c r="V349"/>
      <c r="W349"/>
      <c r="X349"/>
      <c r="Y349"/>
      <c r="Z349"/>
      <c r="AA349"/>
      <c r="AB349"/>
      <c r="AC349"/>
      <c r="AD349"/>
      <c r="AE349"/>
      <c r="AF349"/>
    </row>
    <row r="350" spans="1:32">
      <c r="A350"/>
      <c r="B350"/>
      <c r="C350"/>
      <c r="D350"/>
      <c r="E350"/>
      <c r="F350"/>
      <c r="G350"/>
      <c r="H350"/>
      <c r="I350"/>
      <c r="J350"/>
      <c r="K350"/>
      <c r="L350"/>
      <c r="M350"/>
      <c r="N350"/>
      <c r="O350"/>
      <c r="P350"/>
      <c r="Q350"/>
      <c r="R350"/>
      <c r="S350"/>
      <c r="T350"/>
      <c r="U350"/>
      <c r="V350"/>
      <c r="W350"/>
      <c r="X350"/>
      <c r="Y350"/>
      <c r="Z350"/>
      <c r="AA350"/>
      <c r="AB350"/>
      <c r="AC350"/>
      <c r="AD350"/>
      <c r="AE350"/>
      <c r="AF350"/>
    </row>
    <row r="351" spans="1:32">
      <c r="A351"/>
      <c r="B351"/>
      <c r="C351"/>
      <c r="D351"/>
      <c r="E351"/>
      <c r="F351"/>
      <c r="G351"/>
      <c r="H351"/>
      <c r="I351"/>
      <c r="J351"/>
      <c r="K351"/>
      <c r="L351"/>
      <c r="M351"/>
      <c r="N351"/>
      <c r="O351"/>
      <c r="P351"/>
      <c r="Q351"/>
      <c r="R351"/>
      <c r="S351"/>
      <c r="T351"/>
      <c r="U351"/>
      <c r="V351"/>
      <c r="W351"/>
      <c r="X351"/>
      <c r="Y351"/>
      <c r="Z351"/>
      <c r="AA351"/>
      <c r="AB351"/>
      <c r="AC351"/>
      <c r="AD351"/>
      <c r="AE351"/>
      <c r="AF351"/>
    </row>
    <row r="352" spans="1:32">
      <c r="A352"/>
      <c r="B352"/>
      <c r="C352"/>
      <c r="D352"/>
      <c r="E352"/>
      <c r="F352"/>
      <c r="G352"/>
      <c r="H352"/>
      <c r="I352"/>
      <c r="J352"/>
      <c r="K352"/>
      <c r="L352"/>
      <c r="M352"/>
      <c r="N352"/>
      <c r="O352"/>
      <c r="P352"/>
      <c r="Q352"/>
      <c r="R352"/>
      <c r="S352"/>
      <c r="T352"/>
      <c r="U352"/>
      <c r="V352"/>
      <c r="W352"/>
      <c r="X352"/>
      <c r="Y352"/>
      <c r="Z352"/>
      <c r="AA352"/>
      <c r="AB352"/>
      <c r="AC352"/>
      <c r="AD352"/>
      <c r="AE352"/>
      <c r="AF352"/>
    </row>
    <row r="353" spans="1:32">
      <c r="A353"/>
      <c r="B353"/>
      <c r="C353"/>
      <c r="D353"/>
      <c r="E353"/>
      <c r="F353"/>
      <c r="G353"/>
      <c r="H353"/>
      <c r="I353"/>
      <c r="J353"/>
      <c r="K353"/>
      <c r="L353"/>
      <c r="M353"/>
      <c r="N353"/>
      <c r="O353"/>
      <c r="P353"/>
      <c r="Q353"/>
      <c r="R353"/>
      <c r="S353"/>
      <c r="T353"/>
      <c r="U353"/>
      <c r="V353"/>
      <c r="W353"/>
      <c r="X353"/>
      <c r="Y353"/>
      <c r="Z353"/>
      <c r="AA353"/>
      <c r="AB353"/>
      <c r="AC353"/>
      <c r="AD353"/>
      <c r="AE353"/>
      <c r="AF353"/>
    </row>
    <row r="354" spans="1:32">
      <c r="A354"/>
      <c r="B354"/>
      <c r="C354"/>
      <c r="D354"/>
      <c r="E354"/>
      <c r="F354"/>
      <c r="G354"/>
      <c r="H354"/>
      <c r="I354"/>
      <c r="J354"/>
      <c r="K354"/>
      <c r="L354"/>
      <c r="M354"/>
      <c r="N354"/>
      <c r="O354"/>
      <c r="P354"/>
      <c r="Q354"/>
      <c r="R354"/>
      <c r="S354"/>
      <c r="T354"/>
      <c r="U354"/>
      <c r="V354"/>
      <c r="W354"/>
      <c r="X354"/>
      <c r="Y354"/>
      <c r="Z354"/>
      <c r="AA354"/>
      <c r="AB354"/>
      <c r="AC354"/>
      <c r="AD354"/>
      <c r="AE354"/>
      <c r="AF354"/>
    </row>
    <row r="355" spans="1:32">
      <c r="A355"/>
      <c r="B355"/>
      <c r="C355"/>
      <c r="D355"/>
      <c r="E355"/>
      <c r="F355"/>
      <c r="G355"/>
      <c r="H355"/>
      <c r="I355"/>
      <c r="J355"/>
      <c r="K355"/>
      <c r="L355"/>
      <c r="M355"/>
      <c r="N355"/>
      <c r="O355"/>
      <c r="P355"/>
      <c r="Q355"/>
      <c r="R355"/>
      <c r="S355"/>
      <c r="T355"/>
      <c r="U355"/>
      <c r="V355"/>
      <c r="W355"/>
      <c r="X355"/>
      <c r="Y355"/>
      <c r="Z355"/>
      <c r="AA355"/>
      <c r="AB355"/>
      <c r="AC355"/>
      <c r="AD355"/>
      <c r="AE355"/>
      <c r="AF355"/>
    </row>
    <row r="356" spans="1:32">
      <c r="A356"/>
      <c r="B356"/>
      <c r="C356"/>
      <c r="D356"/>
      <c r="E356"/>
      <c r="F356"/>
      <c r="G356"/>
      <c r="H356"/>
      <c r="I356"/>
      <c r="J356"/>
      <c r="K356"/>
      <c r="L356"/>
      <c r="M356"/>
      <c r="N356"/>
      <c r="O356"/>
      <c r="P356"/>
      <c r="Q356"/>
      <c r="R356"/>
      <c r="S356"/>
      <c r="T356"/>
      <c r="U356"/>
      <c r="V356"/>
      <c r="W356"/>
      <c r="X356"/>
      <c r="Y356"/>
      <c r="Z356"/>
      <c r="AA356"/>
      <c r="AB356"/>
      <c r="AC356"/>
      <c r="AD356"/>
      <c r="AE356"/>
      <c r="AF356"/>
    </row>
    <row r="357" spans="1:32">
      <c r="A357"/>
      <c r="B357"/>
      <c r="C357"/>
      <c r="D357"/>
      <c r="E357"/>
      <c r="F357"/>
      <c r="G357"/>
      <c r="H357"/>
      <c r="I357"/>
      <c r="J357"/>
      <c r="K357"/>
      <c r="L357"/>
      <c r="M357"/>
      <c r="N357"/>
      <c r="O357"/>
      <c r="P357"/>
      <c r="Q357"/>
      <c r="R357"/>
      <c r="S357"/>
      <c r="T357"/>
      <c r="U357"/>
      <c r="V357"/>
      <c r="W357"/>
      <c r="X357"/>
      <c r="Y357"/>
      <c r="Z357"/>
      <c r="AA357"/>
      <c r="AB357"/>
      <c r="AC357"/>
      <c r="AD357"/>
      <c r="AE357"/>
      <c r="AF357"/>
    </row>
    <row r="358" spans="1:32">
      <c r="A358"/>
      <c r="B358"/>
      <c r="C358"/>
      <c r="D358"/>
      <c r="E358"/>
      <c r="F358"/>
      <c r="G358"/>
      <c r="H358"/>
      <c r="I358"/>
      <c r="J358"/>
      <c r="K358"/>
      <c r="L358"/>
      <c r="M358"/>
      <c r="N358"/>
      <c r="O358"/>
      <c r="P358"/>
      <c r="Q358"/>
      <c r="R358"/>
      <c r="S358"/>
      <c r="T358"/>
      <c r="U358"/>
      <c r="V358"/>
      <c r="W358"/>
      <c r="X358"/>
      <c r="Y358"/>
      <c r="Z358"/>
      <c r="AA358"/>
      <c r="AB358"/>
      <c r="AC358"/>
      <c r="AD358"/>
      <c r="AE358"/>
      <c r="AF358"/>
    </row>
    <row r="359" spans="1:32">
      <c r="A359"/>
      <c r="B359"/>
      <c r="C359"/>
      <c r="D359"/>
      <c r="E359"/>
      <c r="F359"/>
      <c r="G359"/>
      <c r="H359"/>
      <c r="I359"/>
      <c r="J359"/>
      <c r="K359"/>
      <c r="L359"/>
      <c r="M359"/>
      <c r="N359"/>
      <c r="O359"/>
      <c r="P359"/>
      <c r="Q359"/>
      <c r="R359"/>
      <c r="S359"/>
      <c r="T359"/>
      <c r="U359"/>
      <c r="V359"/>
      <c r="W359"/>
      <c r="X359"/>
      <c r="Y359"/>
      <c r="Z359"/>
      <c r="AA359"/>
      <c r="AB359"/>
      <c r="AC359"/>
      <c r="AD359"/>
      <c r="AE359"/>
      <c r="AF359"/>
    </row>
    <row r="360" spans="1:32">
      <c r="A360"/>
      <c r="B360"/>
      <c r="C360"/>
      <c r="D360"/>
      <c r="E360"/>
      <c r="F360"/>
      <c r="G360"/>
      <c r="H360"/>
      <c r="I360"/>
      <c r="J360"/>
      <c r="K360"/>
      <c r="L360"/>
      <c r="M360"/>
      <c r="N360"/>
      <c r="O360"/>
      <c r="P360"/>
      <c r="Q360"/>
      <c r="R360"/>
      <c r="S360"/>
      <c r="T360"/>
      <c r="U360"/>
      <c r="V360"/>
      <c r="W360"/>
      <c r="X360"/>
      <c r="Y360"/>
      <c r="Z360"/>
      <c r="AA360"/>
      <c r="AB360"/>
      <c r="AC360"/>
      <c r="AD360"/>
      <c r="AE360"/>
      <c r="AF360"/>
    </row>
    <row r="361" spans="1:32">
      <c r="A361"/>
      <c r="B361"/>
      <c r="C361"/>
      <c r="D361"/>
      <c r="E361"/>
      <c r="F361"/>
      <c r="G361"/>
      <c r="H361"/>
      <c r="I361"/>
      <c r="J361"/>
      <c r="K361"/>
      <c r="L361"/>
      <c r="M361"/>
      <c r="N361"/>
      <c r="O361"/>
      <c r="P361"/>
      <c r="Q361"/>
      <c r="R361"/>
      <c r="S361"/>
      <c r="T361"/>
      <c r="U361"/>
      <c r="V361"/>
      <c r="W361"/>
      <c r="X361"/>
      <c r="Y361"/>
      <c r="Z361"/>
      <c r="AA361"/>
      <c r="AB361"/>
      <c r="AC361"/>
      <c r="AD361"/>
      <c r="AE361"/>
      <c r="AF361"/>
    </row>
    <row r="362" spans="1:32">
      <c r="A362"/>
      <c r="B362"/>
      <c r="C362"/>
      <c r="D362"/>
      <c r="E362"/>
      <c r="F362"/>
      <c r="G362"/>
      <c r="H362"/>
      <c r="I362"/>
      <c r="J362"/>
      <c r="K362"/>
      <c r="L362"/>
      <c r="M362"/>
      <c r="N362"/>
      <c r="O362"/>
      <c r="P362"/>
      <c r="Q362"/>
      <c r="R362"/>
      <c r="S362"/>
      <c r="T362"/>
      <c r="U362"/>
      <c r="V362"/>
      <c r="W362"/>
      <c r="X362"/>
      <c r="Y362"/>
      <c r="Z362"/>
      <c r="AA362"/>
      <c r="AB362"/>
      <c r="AC362"/>
      <c r="AD362"/>
      <c r="AE362"/>
      <c r="AF362"/>
    </row>
    <row r="363" spans="1:32">
      <c r="A363"/>
      <c r="B363"/>
      <c r="C363"/>
      <c r="D363"/>
      <c r="E363"/>
      <c r="F363"/>
      <c r="G363"/>
      <c r="H363"/>
      <c r="I363"/>
      <c r="J363"/>
      <c r="K363"/>
      <c r="L363"/>
      <c r="M363"/>
      <c r="N363"/>
      <c r="O363"/>
      <c r="P363"/>
      <c r="Q363"/>
      <c r="R363"/>
      <c r="S363"/>
      <c r="T363"/>
      <c r="U363"/>
      <c r="V363"/>
      <c r="W363"/>
      <c r="X363"/>
      <c r="Y363"/>
      <c r="Z363"/>
      <c r="AA363"/>
      <c r="AB363"/>
      <c r="AC363"/>
      <c r="AD363"/>
      <c r="AE363"/>
      <c r="AF363"/>
    </row>
    <row r="364" spans="1:32">
      <c r="A364"/>
      <c r="B364"/>
      <c r="C364"/>
      <c r="D364"/>
      <c r="E364"/>
      <c r="F364"/>
      <c r="G364"/>
      <c r="H364"/>
      <c r="I364"/>
      <c r="J364"/>
      <c r="K364"/>
      <c r="L364"/>
      <c r="M364"/>
      <c r="N364"/>
      <c r="O364"/>
      <c r="P364"/>
      <c r="Q364"/>
      <c r="R364"/>
      <c r="S364"/>
      <c r="T364"/>
      <c r="U364"/>
      <c r="V364"/>
      <c r="W364"/>
      <c r="X364"/>
      <c r="Y364"/>
      <c r="Z364"/>
      <c r="AA364"/>
      <c r="AB364"/>
      <c r="AC364"/>
      <c r="AD364"/>
      <c r="AE364"/>
      <c r="AF364"/>
    </row>
    <row r="365" spans="1:32">
      <c r="A365"/>
      <c r="B365"/>
      <c r="C365"/>
      <c r="D365"/>
      <c r="E365"/>
      <c r="F365"/>
      <c r="G365"/>
      <c r="H365"/>
      <c r="I365"/>
      <c r="J365"/>
      <c r="K365"/>
      <c r="L365"/>
      <c r="M365"/>
      <c r="N365"/>
      <c r="O365"/>
      <c r="P365"/>
      <c r="Q365"/>
      <c r="R365"/>
      <c r="S365"/>
      <c r="T365"/>
      <c r="U365"/>
      <c r="V365"/>
      <c r="W365"/>
      <c r="X365"/>
      <c r="Y365"/>
      <c r="Z365"/>
      <c r="AA365"/>
      <c r="AB365"/>
      <c r="AC365"/>
      <c r="AD365"/>
      <c r="AE365"/>
      <c r="AF365"/>
    </row>
    <row r="366" spans="1:32">
      <c r="A366"/>
      <c r="B366"/>
      <c r="C366"/>
      <c r="D366"/>
      <c r="E366"/>
      <c r="F366"/>
      <c r="G366"/>
      <c r="H366"/>
      <c r="I366"/>
      <c r="J366"/>
      <c r="K366"/>
      <c r="L366"/>
      <c r="M366"/>
      <c r="N366"/>
      <c r="O366"/>
      <c r="P366"/>
      <c r="Q366"/>
      <c r="R366"/>
      <c r="S366"/>
      <c r="T366"/>
      <c r="U366"/>
      <c r="V366"/>
      <c r="W366"/>
      <c r="X366"/>
      <c r="Y366"/>
      <c r="Z366"/>
      <c r="AA366"/>
      <c r="AB366"/>
      <c r="AC366"/>
      <c r="AD366"/>
      <c r="AE366"/>
      <c r="AF366"/>
    </row>
    <row r="367" spans="1:32">
      <c r="A367"/>
      <c r="B367"/>
      <c r="C367"/>
      <c r="D367"/>
      <c r="E367"/>
      <c r="F367"/>
      <c r="G367"/>
      <c r="H367"/>
      <c r="I367"/>
      <c r="J367"/>
      <c r="K367"/>
      <c r="L367"/>
      <c r="M367"/>
      <c r="N367"/>
      <c r="O367"/>
      <c r="P367"/>
      <c r="Q367"/>
      <c r="R367"/>
      <c r="S367"/>
      <c r="T367"/>
      <c r="U367"/>
      <c r="V367"/>
      <c r="W367"/>
      <c r="X367"/>
      <c r="Y367"/>
      <c r="Z367"/>
      <c r="AA367"/>
      <c r="AB367"/>
      <c r="AC367"/>
      <c r="AD367"/>
      <c r="AE367"/>
      <c r="AF367"/>
    </row>
    <row r="368" spans="1:32">
      <c r="A368"/>
      <c r="B368"/>
      <c r="C368"/>
      <c r="D368"/>
      <c r="E368"/>
      <c r="F368"/>
      <c r="G368"/>
      <c r="H368"/>
      <c r="I368"/>
      <c r="J368"/>
      <c r="K368"/>
      <c r="L368"/>
      <c r="M368"/>
      <c r="N368"/>
      <c r="O368"/>
      <c r="P368"/>
      <c r="Q368"/>
      <c r="R368"/>
      <c r="S368"/>
      <c r="T368"/>
      <c r="U368"/>
      <c r="V368"/>
      <c r="W368"/>
      <c r="X368"/>
      <c r="Y368"/>
      <c r="Z368"/>
      <c r="AA368"/>
      <c r="AB368"/>
      <c r="AC368"/>
      <c r="AD368"/>
      <c r="AE368"/>
      <c r="AF368"/>
    </row>
    <row r="369" spans="1:32">
      <c r="A369"/>
      <c r="B369"/>
      <c r="C369"/>
      <c r="D369"/>
      <c r="E369"/>
      <c r="F369"/>
      <c r="G369"/>
      <c r="H369"/>
      <c r="I369"/>
      <c r="J369"/>
      <c r="K369"/>
      <c r="L369"/>
      <c r="M369"/>
      <c r="N369"/>
      <c r="O369"/>
      <c r="P369"/>
      <c r="Q369"/>
      <c r="R369"/>
      <c r="S369"/>
      <c r="T369"/>
      <c r="U369"/>
      <c r="V369"/>
      <c r="W369"/>
      <c r="X369"/>
      <c r="Y369"/>
      <c r="Z369"/>
      <c r="AA369"/>
      <c r="AB369"/>
      <c r="AC369"/>
      <c r="AD369"/>
      <c r="AE369"/>
      <c r="AF369"/>
    </row>
    <row r="370" spans="1:32">
      <c r="A370"/>
      <c r="B370"/>
      <c r="C370"/>
      <c r="D370"/>
      <c r="E370"/>
      <c r="F370"/>
      <c r="G370"/>
      <c r="H370"/>
      <c r="I370"/>
      <c r="J370"/>
      <c r="K370"/>
      <c r="L370"/>
      <c r="M370"/>
      <c r="N370"/>
      <c r="O370"/>
      <c r="P370"/>
      <c r="Q370"/>
      <c r="R370"/>
      <c r="S370"/>
      <c r="T370"/>
      <c r="U370"/>
      <c r="V370"/>
      <c r="W370"/>
      <c r="X370"/>
      <c r="Y370"/>
      <c r="Z370"/>
      <c r="AA370"/>
      <c r="AB370"/>
      <c r="AC370"/>
      <c r="AD370"/>
      <c r="AE370"/>
      <c r="AF370"/>
    </row>
    <row r="371" spans="1:32">
      <c r="A371"/>
      <c r="B371"/>
      <c r="C371"/>
      <c r="D371"/>
      <c r="E371"/>
      <c r="F371"/>
      <c r="G371"/>
      <c r="H371"/>
      <c r="I371"/>
      <c r="J371"/>
      <c r="K371"/>
      <c r="L371"/>
      <c r="M371"/>
      <c r="N371"/>
      <c r="O371"/>
      <c r="P371"/>
      <c r="Q371"/>
      <c r="R371"/>
      <c r="S371"/>
      <c r="T371"/>
      <c r="U371"/>
      <c r="V371"/>
      <c r="W371"/>
      <c r="X371"/>
      <c r="Y371"/>
      <c r="Z371"/>
      <c r="AA371"/>
      <c r="AB371"/>
      <c r="AC371"/>
      <c r="AD371"/>
      <c r="AE371"/>
      <c r="AF371"/>
    </row>
    <row r="372" spans="1:32">
      <c r="A372"/>
      <c r="B372"/>
      <c r="C372"/>
      <c r="D372"/>
      <c r="E372"/>
      <c r="F372"/>
      <c r="G372"/>
      <c r="H372"/>
      <c r="I372"/>
      <c r="J372"/>
      <c r="K372"/>
      <c r="L372"/>
      <c r="M372"/>
      <c r="N372"/>
      <c r="O372"/>
      <c r="P372"/>
      <c r="Q372"/>
      <c r="R372"/>
      <c r="S372"/>
      <c r="T372"/>
      <c r="U372"/>
      <c r="V372"/>
      <c r="W372"/>
      <c r="X372"/>
      <c r="Y372"/>
      <c r="Z372"/>
      <c r="AA372"/>
      <c r="AB372"/>
      <c r="AC372"/>
      <c r="AD372"/>
      <c r="AE372"/>
      <c r="AF372"/>
    </row>
    <row r="373" spans="1:32">
      <c r="A373"/>
      <c r="B373"/>
      <c r="C373"/>
      <c r="D373"/>
      <c r="E373"/>
      <c r="F373"/>
      <c r="G373"/>
      <c r="H373"/>
      <c r="I373"/>
      <c r="J373"/>
      <c r="K373"/>
      <c r="L373"/>
      <c r="M373"/>
      <c r="N373"/>
      <c r="O373"/>
      <c r="P373"/>
      <c r="Q373"/>
      <c r="R373"/>
      <c r="S373"/>
      <c r="T373"/>
      <c r="U373"/>
      <c r="V373"/>
      <c r="W373"/>
      <c r="X373"/>
      <c r="Y373"/>
      <c r="Z373"/>
      <c r="AA373"/>
      <c r="AB373"/>
      <c r="AC373"/>
      <c r="AD373"/>
      <c r="AE373"/>
      <c r="AF373"/>
    </row>
    <row r="374" spans="1:32">
      <c r="A374"/>
      <c r="B374"/>
      <c r="C374"/>
      <c r="D374"/>
      <c r="E374"/>
      <c r="F374"/>
      <c r="G374"/>
      <c r="H374"/>
      <c r="I374"/>
      <c r="J374"/>
      <c r="K374"/>
      <c r="L374"/>
      <c r="M374"/>
      <c r="N374"/>
      <c r="O374"/>
      <c r="P374"/>
      <c r="Q374"/>
      <c r="R374"/>
      <c r="S374"/>
      <c r="T374"/>
      <c r="U374"/>
      <c r="V374"/>
      <c r="W374"/>
      <c r="X374"/>
      <c r="Y374"/>
      <c r="Z374"/>
      <c r="AA374"/>
      <c r="AB374"/>
      <c r="AC374"/>
      <c r="AD374"/>
      <c r="AE374"/>
      <c r="AF374"/>
    </row>
    <row r="375" spans="1:32">
      <c r="A375"/>
      <c r="B375"/>
      <c r="C375"/>
      <c r="D375"/>
      <c r="E375"/>
      <c r="F375"/>
      <c r="G375"/>
      <c r="H375"/>
      <c r="I375"/>
      <c r="J375"/>
      <c r="K375"/>
      <c r="L375"/>
      <c r="M375"/>
      <c r="N375"/>
      <c r="O375"/>
      <c r="P375"/>
      <c r="Q375"/>
      <c r="R375"/>
      <c r="S375"/>
      <c r="T375"/>
      <c r="U375"/>
      <c r="V375"/>
      <c r="W375"/>
      <c r="X375"/>
      <c r="Y375"/>
      <c r="Z375"/>
      <c r="AA375"/>
      <c r="AB375"/>
      <c r="AC375"/>
      <c r="AD375"/>
      <c r="AE375"/>
      <c r="AF375"/>
    </row>
    <row r="376" spans="1:32">
      <c r="A376"/>
      <c r="B376"/>
      <c r="C376"/>
      <c r="D376"/>
      <c r="E376"/>
      <c r="F376"/>
      <c r="G376"/>
      <c r="H376"/>
      <c r="I376"/>
      <c r="J376"/>
      <c r="K376"/>
      <c r="L376"/>
      <c r="M376"/>
      <c r="N376"/>
      <c r="O376"/>
      <c r="P376"/>
      <c r="Q376"/>
      <c r="R376"/>
      <c r="S376"/>
      <c r="T376"/>
      <c r="U376"/>
      <c r="V376"/>
      <c r="W376"/>
      <c r="X376"/>
      <c r="Y376"/>
      <c r="Z376"/>
      <c r="AA376"/>
      <c r="AB376"/>
      <c r="AC376"/>
      <c r="AD376"/>
      <c r="AE376"/>
      <c r="AF376"/>
    </row>
    <row r="377" spans="1:32">
      <c r="A377"/>
      <c r="B377"/>
      <c r="C377"/>
      <c r="D377"/>
      <c r="E377"/>
      <c r="F377"/>
      <c r="G377"/>
      <c r="H377"/>
      <c r="I377"/>
      <c r="J377"/>
      <c r="K377"/>
      <c r="L377"/>
      <c r="M377"/>
      <c r="N377"/>
      <c r="O377"/>
      <c r="P377"/>
      <c r="Q377"/>
      <c r="R377"/>
      <c r="S377"/>
      <c r="T377"/>
      <c r="U377"/>
      <c r="V377"/>
      <c r="W377"/>
      <c r="X377"/>
      <c r="Y377"/>
      <c r="Z377"/>
      <c r="AA377"/>
      <c r="AB377"/>
      <c r="AC377"/>
      <c r="AD377"/>
      <c r="AE377"/>
      <c r="AF377"/>
    </row>
    <row r="378" spans="1:32">
      <c r="A378"/>
      <c r="B378"/>
      <c r="C378"/>
      <c r="D378"/>
      <c r="E378"/>
      <c r="F378"/>
      <c r="G378"/>
      <c r="H378"/>
      <c r="I378"/>
      <c r="J378"/>
      <c r="K378"/>
      <c r="L378"/>
      <c r="M378"/>
      <c r="N378"/>
      <c r="O378"/>
      <c r="P378"/>
      <c r="Q378"/>
      <c r="R378"/>
      <c r="S378"/>
      <c r="T378"/>
      <c r="U378"/>
      <c r="V378"/>
      <c r="W378"/>
      <c r="X378"/>
      <c r="Y378"/>
      <c r="Z378"/>
      <c r="AA378"/>
      <c r="AB378"/>
      <c r="AC378"/>
      <c r="AD378"/>
      <c r="AE378"/>
      <c r="AF378"/>
    </row>
    <row r="379" spans="1:32">
      <c r="A379"/>
      <c r="B379"/>
      <c r="C379"/>
      <c r="D379"/>
      <c r="E379"/>
      <c r="F379"/>
      <c r="G379"/>
      <c r="H379"/>
      <c r="I379"/>
      <c r="J379"/>
      <c r="K379"/>
      <c r="L379"/>
      <c r="M379"/>
      <c r="N379"/>
      <c r="O379"/>
      <c r="P379"/>
      <c r="Q379"/>
      <c r="R379"/>
      <c r="S379"/>
      <c r="T379"/>
      <c r="U379"/>
      <c r="V379"/>
      <c r="W379"/>
      <c r="X379"/>
      <c r="Y379"/>
      <c r="Z379"/>
      <c r="AA379"/>
      <c r="AB379"/>
      <c r="AC379"/>
      <c r="AD379"/>
      <c r="AE379"/>
      <c r="AF379"/>
    </row>
    <row r="380" spans="1:32">
      <c r="A380"/>
      <c r="B380"/>
      <c r="C380"/>
      <c r="D380"/>
      <c r="E380"/>
      <c r="F380"/>
      <c r="G380"/>
      <c r="H380"/>
      <c r="I380"/>
      <c r="J380"/>
      <c r="K380"/>
      <c r="L380"/>
      <c r="M380"/>
      <c r="N380"/>
      <c r="O380"/>
      <c r="P380"/>
      <c r="Q380"/>
      <c r="R380"/>
      <c r="S380"/>
      <c r="T380"/>
      <c r="U380"/>
      <c r="V380"/>
      <c r="W380"/>
      <c r="X380"/>
      <c r="Y380"/>
      <c r="Z380"/>
      <c r="AA380"/>
      <c r="AB380"/>
      <c r="AC380"/>
      <c r="AD380"/>
      <c r="AE380"/>
      <c r="AF380"/>
    </row>
    <row r="381" spans="1:32">
      <c r="A381"/>
      <c r="B381"/>
      <c r="C381"/>
      <c r="D381"/>
      <c r="E381"/>
      <c r="F381"/>
      <c r="G381"/>
      <c r="H381"/>
      <c r="I381"/>
      <c r="J381"/>
      <c r="K381"/>
      <c r="L381"/>
      <c r="M381"/>
      <c r="N381"/>
      <c r="O381"/>
      <c r="P381"/>
      <c r="Q381"/>
      <c r="R381"/>
      <c r="S381"/>
      <c r="T381"/>
      <c r="U381"/>
      <c r="V381"/>
      <c r="W381"/>
      <c r="X381"/>
      <c r="Y381"/>
      <c r="Z381"/>
      <c r="AA381"/>
      <c r="AB381"/>
      <c r="AC381"/>
      <c r="AD381"/>
      <c r="AE381"/>
      <c r="AF381"/>
    </row>
    <row r="382" spans="1:32">
      <c r="A382"/>
      <c r="B382"/>
      <c r="C382"/>
      <c r="D382"/>
      <c r="E382"/>
      <c r="F382"/>
      <c r="G382"/>
      <c r="H382"/>
      <c r="I382"/>
      <c r="J382"/>
      <c r="K382"/>
      <c r="L382"/>
      <c r="M382"/>
      <c r="N382"/>
      <c r="O382"/>
      <c r="P382"/>
      <c r="Q382"/>
      <c r="R382"/>
      <c r="S382"/>
      <c r="T382"/>
      <c r="U382"/>
      <c r="V382"/>
      <c r="W382"/>
      <c r="X382"/>
      <c r="Y382"/>
      <c r="Z382"/>
      <c r="AA382"/>
      <c r="AB382"/>
      <c r="AC382"/>
      <c r="AD382"/>
      <c r="AE382"/>
      <c r="AF382"/>
    </row>
    <row r="383" spans="1:32">
      <c r="A383"/>
      <c r="B383"/>
      <c r="C383"/>
      <c r="D383"/>
      <c r="E383"/>
      <c r="F383"/>
      <c r="G383"/>
      <c r="H383"/>
      <c r="I383"/>
      <c r="J383"/>
      <c r="K383"/>
      <c r="L383"/>
      <c r="M383"/>
      <c r="N383"/>
      <c r="O383"/>
      <c r="P383"/>
      <c r="Q383"/>
      <c r="R383"/>
      <c r="S383"/>
      <c r="T383"/>
      <c r="U383"/>
      <c r="V383"/>
      <c r="W383"/>
      <c r="X383"/>
      <c r="Y383"/>
      <c r="Z383"/>
      <c r="AA383"/>
      <c r="AB383"/>
      <c r="AC383"/>
      <c r="AD383"/>
      <c r="AE383"/>
      <c r="AF383"/>
    </row>
    <row r="384" spans="1:32">
      <c r="A384"/>
      <c r="B384"/>
      <c r="C384"/>
      <c r="D384"/>
      <c r="E384"/>
      <c r="F384"/>
      <c r="G384"/>
      <c r="H384"/>
      <c r="I384"/>
      <c r="J384"/>
      <c r="K384"/>
      <c r="L384"/>
      <c r="M384"/>
      <c r="N384"/>
      <c r="O384"/>
      <c r="P384"/>
      <c r="Q384"/>
      <c r="R384"/>
      <c r="S384"/>
      <c r="T384"/>
      <c r="U384"/>
      <c r="V384"/>
      <c r="W384"/>
      <c r="X384"/>
      <c r="Y384"/>
      <c r="Z384"/>
      <c r="AA384"/>
      <c r="AB384"/>
      <c r="AC384"/>
      <c r="AD384"/>
      <c r="AE384"/>
      <c r="AF384"/>
    </row>
    <row r="385" spans="1:32">
      <c r="A385"/>
      <c r="B385"/>
      <c r="C385"/>
      <c r="D385"/>
      <c r="E385"/>
      <c r="F385"/>
      <c r="G385"/>
      <c r="H385"/>
      <c r="I385"/>
      <c r="J385"/>
      <c r="K385"/>
      <c r="L385"/>
      <c r="M385"/>
      <c r="N385"/>
      <c r="O385"/>
      <c r="P385"/>
      <c r="Q385"/>
      <c r="R385"/>
      <c r="S385"/>
      <c r="T385"/>
      <c r="U385"/>
      <c r="V385"/>
      <c r="W385"/>
      <c r="X385"/>
      <c r="Y385"/>
      <c r="Z385"/>
      <c r="AA385"/>
      <c r="AB385"/>
      <c r="AC385"/>
      <c r="AD385"/>
      <c r="AE385"/>
      <c r="AF385"/>
    </row>
    <row r="386" spans="1:32">
      <c r="A386"/>
      <c r="B386"/>
      <c r="C386"/>
      <c r="D386"/>
      <c r="E386"/>
      <c r="F386"/>
      <c r="G386"/>
      <c r="H386"/>
      <c r="I386"/>
      <c r="J386"/>
      <c r="K386"/>
      <c r="L386"/>
      <c r="M386"/>
      <c r="N386"/>
      <c r="O386"/>
      <c r="P386"/>
      <c r="Q386"/>
      <c r="R386"/>
      <c r="S386"/>
      <c r="T386"/>
      <c r="U386"/>
      <c r="V386"/>
      <c r="W386"/>
      <c r="X386"/>
      <c r="Y386"/>
      <c r="Z386"/>
      <c r="AA386"/>
      <c r="AB386"/>
      <c r="AC386"/>
      <c r="AD386"/>
      <c r="AE386"/>
      <c r="AF386"/>
    </row>
    <row r="387" spans="1:32">
      <c r="A387"/>
      <c r="B387"/>
      <c r="C387"/>
      <c r="D387"/>
      <c r="E387"/>
      <c r="F387"/>
      <c r="G387"/>
      <c r="H387"/>
      <c r="I387"/>
      <c r="J387"/>
      <c r="K387"/>
      <c r="L387"/>
      <c r="M387"/>
      <c r="N387"/>
      <c r="O387"/>
      <c r="P387"/>
      <c r="Q387"/>
      <c r="R387"/>
      <c r="S387"/>
      <c r="T387"/>
      <c r="U387"/>
      <c r="V387"/>
      <c r="W387"/>
      <c r="X387"/>
      <c r="Y387"/>
      <c r="Z387"/>
      <c r="AA387"/>
      <c r="AB387"/>
      <c r="AC387"/>
      <c r="AD387"/>
      <c r="AE387"/>
      <c r="AF387"/>
    </row>
    <row r="388" spans="1:32">
      <c r="A388"/>
      <c r="B388"/>
      <c r="C388"/>
      <c r="D388"/>
      <c r="E388"/>
      <c r="F388"/>
      <c r="G388"/>
      <c r="H388"/>
      <c r="I388"/>
      <c r="J388"/>
      <c r="K388"/>
      <c r="L388"/>
      <c r="M388"/>
      <c r="N388"/>
      <c r="O388"/>
      <c r="P388"/>
      <c r="Q388"/>
      <c r="R388"/>
      <c r="S388"/>
      <c r="T388"/>
      <c r="U388"/>
      <c r="V388"/>
      <c r="W388"/>
      <c r="X388"/>
      <c r="Y388"/>
      <c r="Z388"/>
      <c r="AA388"/>
      <c r="AB388"/>
      <c r="AC388"/>
      <c r="AD388"/>
      <c r="AE388"/>
      <c r="AF388"/>
    </row>
    <row r="389" spans="1:32">
      <c r="A389"/>
      <c r="B389"/>
      <c r="C389"/>
      <c r="D389"/>
      <c r="E389"/>
      <c r="F389"/>
      <c r="G389"/>
      <c r="H389"/>
      <c r="I389"/>
      <c r="J389"/>
      <c r="K389"/>
      <c r="L389"/>
      <c r="M389"/>
      <c r="N389"/>
      <c r="O389"/>
      <c r="P389"/>
      <c r="Q389"/>
      <c r="R389"/>
      <c r="S389"/>
      <c r="T389"/>
      <c r="U389"/>
      <c r="V389"/>
      <c r="W389"/>
      <c r="X389"/>
      <c r="Y389"/>
      <c r="Z389"/>
      <c r="AA389"/>
      <c r="AB389"/>
      <c r="AC389"/>
      <c r="AD389"/>
      <c r="AE389"/>
      <c r="AF389"/>
    </row>
    <row r="390" spans="1:32">
      <c r="A390"/>
      <c r="B390"/>
      <c r="C390"/>
      <c r="D390"/>
      <c r="E390"/>
      <c r="F390"/>
      <c r="G390"/>
      <c r="H390"/>
      <c r="I390"/>
      <c r="J390"/>
      <c r="K390"/>
      <c r="L390"/>
      <c r="M390"/>
      <c r="N390"/>
      <c r="O390"/>
      <c r="P390"/>
      <c r="Q390"/>
      <c r="R390"/>
      <c r="S390"/>
      <c r="T390"/>
      <c r="U390"/>
      <c r="V390"/>
      <c r="W390"/>
      <c r="X390"/>
      <c r="Y390"/>
      <c r="Z390"/>
      <c r="AA390"/>
      <c r="AB390"/>
      <c r="AC390"/>
      <c r="AD390"/>
      <c r="AE390"/>
      <c r="AF390"/>
    </row>
    <row r="391" spans="1:32">
      <c r="A391"/>
      <c r="B391"/>
      <c r="C391"/>
      <c r="D391"/>
      <c r="E391"/>
      <c r="F391"/>
      <c r="G391"/>
      <c r="H391"/>
      <c r="I391"/>
      <c r="J391"/>
      <c r="K391"/>
      <c r="L391"/>
      <c r="M391"/>
      <c r="N391"/>
      <c r="O391"/>
      <c r="P391"/>
      <c r="Q391"/>
      <c r="R391"/>
      <c r="S391"/>
      <c r="T391"/>
      <c r="U391"/>
      <c r="V391"/>
      <c r="W391"/>
      <c r="X391"/>
      <c r="Y391"/>
      <c r="Z391"/>
      <c r="AA391"/>
      <c r="AB391"/>
      <c r="AC391"/>
      <c r="AD391"/>
      <c r="AE391"/>
      <c r="AF391"/>
    </row>
    <row r="392" spans="1:32">
      <c r="A392"/>
      <c r="B392"/>
      <c r="C392"/>
      <c r="D392"/>
      <c r="E392"/>
      <c r="F392"/>
      <c r="G392"/>
      <c r="H392"/>
      <c r="I392"/>
      <c r="J392"/>
      <c r="K392"/>
      <c r="L392"/>
      <c r="M392"/>
      <c r="N392"/>
      <c r="O392"/>
      <c r="P392"/>
      <c r="Q392"/>
      <c r="R392"/>
      <c r="S392"/>
      <c r="T392"/>
      <c r="U392"/>
      <c r="V392"/>
      <c r="W392"/>
      <c r="X392"/>
      <c r="Y392"/>
      <c r="Z392"/>
      <c r="AA392"/>
      <c r="AB392"/>
      <c r="AC392"/>
      <c r="AD392"/>
      <c r="AE392"/>
      <c r="AF392"/>
    </row>
    <row r="393" spans="1:32">
      <c r="A393"/>
      <c r="B393"/>
      <c r="C393"/>
      <c r="D393"/>
      <c r="E393"/>
      <c r="F393"/>
      <c r="G393"/>
      <c r="H393"/>
      <c r="I393"/>
      <c r="J393"/>
      <c r="K393"/>
      <c r="L393"/>
      <c r="M393"/>
      <c r="N393"/>
      <c r="O393"/>
      <c r="P393"/>
      <c r="Q393"/>
      <c r="R393"/>
      <c r="S393"/>
      <c r="T393"/>
      <c r="U393"/>
      <c r="V393"/>
      <c r="W393"/>
      <c r="X393"/>
      <c r="Y393"/>
      <c r="Z393"/>
      <c r="AA393"/>
      <c r="AB393"/>
      <c r="AC393"/>
      <c r="AD393"/>
      <c r="AE393"/>
      <c r="AF393"/>
    </row>
    <row r="394" spans="1:32">
      <c r="A394"/>
      <c r="B394"/>
      <c r="C394"/>
      <c r="D394"/>
      <c r="E394"/>
      <c r="F394"/>
      <c r="G394"/>
      <c r="H394"/>
      <c r="I394"/>
      <c r="J394"/>
      <c r="K394"/>
      <c r="L394"/>
      <c r="M394"/>
      <c r="N394"/>
      <c r="O394"/>
      <c r="P394"/>
      <c r="Q394"/>
      <c r="R394"/>
      <c r="S394"/>
      <c r="T394"/>
      <c r="U394"/>
      <c r="V394"/>
      <c r="W394"/>
      <c r="X394"/>
      <c r="Y394"/>
      <c r="Z394"/>
      <c r="AA394"/>
      <c r="AB394"/>
      <c r="AC394"/>
      <c r="AD394"/>
      <c r="AE394"/>
      <c r="AF394"/>
    </row>
    <row r="395" spans="1:32">
      <c r="A395"/>
      <c r="B395"/>
      <c r="C395"/>
      <c r="D395"/>
      <c r="E395"/>
      <c r="F395"/>
      <c r="G395"/>
      <c r="H395"/>
      <c r="I395"/>
      <c r="J395"/>
      <c r="K395"/>
      <c r="L395"/>
      <c r="M395"/>
      <c r="N395"/>
      <c r="O395"/>
      <c r="P395"/>
      <c r="Q395"/>
      <c r="R395"/>
      <c r="S395"/>
      <c r="T395"/>
      <c r="U395"/>
      <c r="V395"/>
      <c r="W395"/>
      <c r="X395"/>
      <c r="Y395"/>
      <c r="Z395"/>
      <c r="AA395"/>
      <c r="AB395"/>
      <c r="AC395"/>
      <c r="AD395"/>
      <c r="AE395"/>
      <c r="AF395"/>
    </row>
    <row r="396" spans="1:32">
      <c r="A396"/>
      <c r="B396"/>
      <c r="C396"/>
      <c r="D396"/>
      <c r="E396"/>
      <c r="F396"/>
      <c r="G396"/>
      <c r="H396"/>
      <c r="I396"/>
      <c r="J396"/>
      <c r="K396"/>
      <c r="L396"/>
      <c r="M396"/>
      <c r="N396"/>
      <c r="O396"/>
      <c r="P396"/>
      <c r="Q396"/>
      <c r="R396"/>
      <c r="S396"/>
      <c r="T396"/>
      <c r="U396"/>
      <c r="V396"/>
      <c r="W396"/>
      <c r="X396"/>
      <c r="Y396"/>
      <c r="Z396"/>
      <c r="AA396"/>
      <c r="AB396"/>
      <c r="AC396"/>
      <c r="AD396"/>
      <c r="AE396"/>
      <c r="AF396"/>
    </row>
    <row r="397" spans="1:32">
      <c r="A397"/>
      <c r="B397"/>
      <c r="C397"/>
      <c r="D397"/>
      <c r="E397"/>
      <c r="F397"/>
      <c r="G397"/>
      <c r="H397"/>
      <c r="I397"/>
      <c r="J397"/>
      <c r="K397"/>
      <c r="L397"/>
      <c r="M397"/>
      <c r="N397"/>
      <c r="O397"/>
      <c r="P397"/>
      <c r="Q397"/>
      <c r="R397"/>
      <c r="S397"/>
      <c r="T397"/>
      <c r="U397"/>
      <c r="V397"/>
      <c r="W397"/>
      <c r="X397"/>
      <c r="Y397"/>
      <c r="Z397"/>
      <c r="AA397"/>
      <c r="AB397"/>
      <c r="AC397"/>
      <c r="AD397"/>
      <c r="AE397"/>
      <c r="AF397"/>
    </row>
    <row r="398" spans="1:32">
      <c r="A398"/>
      <c r="B398"/>
      <c r="C398"/>
      <c r="D398"/>
      <c r="E398"/>
      <c r="F398"/>
      <c r="G398"/>
      <c r="H398"/>
      <c r="I398"/>
      <c r="J398"/>
      <c r="K398"/>
      <c r="L398"/>
      <c r="M398"/>
      <c r="N398"/>
      <c r="O398"/>
      <c r="P398"/>
      <c r="Q398"/>
      <c r="R398"/>
      <c r="S398"/>
      <c r="T398"/>
      <c r="U398"/>
      <c r="V398"/>
      <c r="W398"/>
      <c r="X398"/>
      <c r="Y398"/>
      <c r="Z398"/>
      <c r="AA398"/>
      <c r="AB398"/>
      <c r="AC398"/>
      <c r="AD398"/>
      <c r="AE398"/>
      <c r="AF398"/>
    </row>
    <row r="399" spans="1:32">
      <c r="A399"/>
      <c r="B399"/>
      <c r="C399"/>
      <c r="D399"/>
      <c r="E399"/>
      <c r="F399"/>
      <c r="G399"/>
      <c r="H399"/>
      <c r="I399"/>
      <c r="J399"/>
      <c r="K399"/>
      <c r="L399"/>
      <c r="M399"/>
      <c r="N399"/>
      <c r="O399"/>
      <c r="P399"/>
      <c r="Q399"/>
      <c r="R399"/>
      <c r="S399"/>
      <c r="T399"/>
      <c r="U399"/>
      <c r="V399"/>
      <c r="W399"/>
      <c r="X399"/>
      <c r="Y399"/>
      <c r="Z399"/>
      <c r="AA399"/>
      <c r="AB399"/>
      <c r="AC399"/>
      <c r="AD399"/>
      <c r="AE399"/>
      <c r="AF399"/>
    </row>
    <row r="400" spans="1:32">
      <c r="A400"/>
      <c r="B400"/>
      <c r="C400"/>
      <c r="D400"/>
      <c r="E400"/>
      <c r="F400"/>
      <c r="G400"/>
      <c r="H400"/>
      <c r="I400"/>
      <c r="J400"/>
      <c r="K400"/>
      <c r="L400"/>
      <c r="M400"/>
      <c r="N400"/>
      <c r="O400"/>
      <c r="P400"/>
      <c r="Q400"/>
      <c r="R400"/>
      <c r="S400"/>
      <c r="T400"/>
      <c r="U400"/>
      <c r="V400"/>
      <c r="W400"/>
      <c r="X400"/>
      <c r="Y400"/>
      <c r="Z400"/>
      <c r="AA400"/>
      <c r="AB400"/>
      <c r="AC400"/>
      <c r="AD400"/>
      <c r="AE400"/>
      <c r="AF400"/>
    </row>
    <row r="401" spans="1:32">
      <c r="A401"/>
      <c r="B401"/>
      <c r="C401"/>
      <c r="D401"/>
      <c r="E401"/>
      <c r="F401"/>
      <c r="G401"/>
      <c r="H401"/>
      <c r="I401"/>
      <c r="J401"/>
      <c r="K401"/>
      <c r="L401"/>
      <c r="M401"/>
      <c r="N401"/>
      <c r="O401"/>
      <c r="P401"/>
      <c r="Q401"/>
      <c r="R401"/>
      <c r="S401"/>
      <c r="T401"/>
      <c r="U401"/>
      <c r="V401"/>
      <c r="W401"/>
      <c r="X401"/>
      <c r="Y401"/>
      <c r="Z401"/>
      <c r="AA401"/>
      <c r="AB401"/>
      <c r="AC401"/>
      <c r="AD401"/>
      <c r="AE401"/>
      <c r="AF401"/>
    </row>
    <row r="402" spans="1:32">
      <c r="A402"/>
      <c r="B402"/>
      <c r="C402"/>
      <c r="D402"/>
      <c r="E402"/>
      <c r="F402"/>
      <c r="G402"/>
      <c r="H402"/>
      <c r="I402"/>
      <c r="J402"/>
      <c r="K402"/>
      <c r="L402"/>
      <c r="M402"/>
      <c r="N402"/>
      <c r="O402"/>
      <c r="P402"/>
      <c r="Q402"/>
      <c r="R402"/>
      <c r="S402"/>
      <c r="T402"/>
      <c r="U402"/>
      <c r="V402"/>
      <c r="W402"/>
      <c r="X402"/>
      <c r="Y402"/>
      <c r="Z402"/>
      <c r="AA402"/>
      <c r="AB402"/>
      <c r="AC402"/>
      <c r="AD402"/>
      <c r="AE402"/>
      <c r="AF402"/>
    </row>
    <row r="403" spans="1:32">
      <c r="A403"/>
      <c r="B403"/>
      <c r="C403"/>
      <c r="D403"/>
      <c r="E403"/>
      <c r="F403"/>
      <c r="G403"/>
      <c r="H403"/>
      <c r="I403"/>
      <c r="J403"/>
      <c r="K403"/>
      <c r="L403"/>
      <c r="M403"/>
      <c r="N403"/>
      <c r="O403"/>
      <c r="P403"/>
      <c r="Q403"/>
      <c r="R403"/>
      <c r="S403"/>
      <c r="T403"/>
      <c r="U403"/>
      <c r="V403"/>
      <c r="W403"/>
      <c r="X403"/>
      <c r="Y403"/>
      <c r="Z403"/>
      <c r="AA403"/>
      <c r="AB403"/>
      <c r="AC403"/>
      <c r="AD403"/>
      <c r="AE403"/>
      <c r="AF403"/>
    </row>
    <row r="404" spans="1:32">
      <c r="A404"/>
      <c r="B404"/>
      <c r="C404"/>
      <c r="D404"/>
      <c r="E404"/>
      <c r="F404"/>
      <c r="G404"/>
      <c r="H404"/>
      <c r="I404"/>
      <c r="J404"/>
      <c r="K404"/>
      <c r="L404"/>
      <c r="M404"/>
      <c r="N404"/>
      <c r="O404"/>
      <c r="P404"/>
      <c r="Q404"/>
      <c r="R404"/>
      <c r="S404"/>
      <c r="T404"/>
      <c r="U404"/>
      <c r="V404"/>
      <c r="W404"/>
      <c r="X404"/>
      <c r="Y404"/>
      <c r="Z404"/>
      <c r="AA404"/>
      <c r="AB404"/>
      <c r="AC404"/>
      <c r="AD404"/>
      <c r="AE404"/>
      <c r="AF404"/>
    </row>
    <row r="405" spans="1:32">
      <c r="A405"/>
      <c r="B405"/>
      <c r="C405"/>
      <c r="D405"/>
      <c r="E405"/>
      <c r="F405"/>
      <c r="G405"/>
      <c r="H405"/>
      <c r="I405"/>
      <c r="J405"/>
      <c r="K405"/>
      <c r="L405"/>
      <c r="M405"/>
      <c r="N405"/>
      <c r="O405"/>
      <c r="P405"/>
      <c r="Q405"/>
      <c r="R405"/>
      <c r="S405"/>
      <c r="T405"/>
      <c r="U405"/>
      <c r="V405"/>
      <c r="W405"/>
      <c r="X405"/>
      <c r="Y405"/>
      <c r="Z405"/>
      <c r="AA405"/>
      <c r="AB405"/>
      <c r="AC405"/>
      <c r="AD405"/>
      <c r="AE405"/>
      <c r="AF405"/>
    </row>
    <row r="406" spans="1:32">
      <c r="A406"/>
      <c r="B406"/>
      <c r="C406"/>
      <c r="D406"/>
      <c r="E406"/>
      <c r="F406"/>
      <c r="G406"/>
      <c r="H406"/>
      <c r="I406"/>
      <c r="J406"/>
      <c r="K406"/>
      <c r="L406"/>
      <c r="M406"/>
      <c r="N406"/>
      <c r="O406"/>
      <c r="P406"/>
      <c r="Q406"/>
      <c r="R406"/>
      <c r="S406"/>
      <c r="T406"/>
      <c r="U406"/>
      <c r="V406"/>
      <c r="W406"/>
      <c r="X406"/>
      <c r="Y406"/>
      <c r="Z406"/>
      <c r="AA406"/>
      <c r="AB406"/>
      <c r="AC406"/>
      <c r="AD406"/>
      <c r="AE406"/>
      <c r="AF406"/>
    </row>
    <row r="407" spans="1:32">
      <c r="A407"/>
      <c r="B407"/>
      <c r="C407"/>
      <c r="D407"/>
      <c r="E407"/>
      <c r="F407"/>
      <c r="G407"/>
      <c r="H407"/>
      <c r="I407"/>
      <c r="J407"/>
      <c r="K407"/>
      <c r="L407"/>
      <c r="M407"/>
      <c r="N407"/>
      <c r="O407"/>
      <c r="P407"/>
      <c r="Q407"/>
      <c r="R407"/>
      <c r="S407"/>
      <c r="T407"/>
      <c r="U407"/>
      <c r="V407"/>
      <c r="W407"/>
      <c r="X407"/>
      <c r="Y407"/>
      <c r="Z407"/>
      <c r="AA407"/>
      <c r="AB407"/>
      <c r="AC407"/>
      <c r="AD407"/>
      <c r="AE407"/>
      <c r="AF407"/>
    </row>
    <row r="408" spans="1:32">
      <c r="A408"/>
      <c r="B408"/>
      <c r="C408"/>
      <c r="D408"/>
      <c r="E408"/>
      <c r="F408"/>
      <c r="G408"/>
      <c r="H408"/>
      <c r="I408"/>
      <c r="J408"/>
      <c r="K408"/>
      <c r="L408"/>
      <c r="M408"/>
      <c r="N408"/>
      <c r="O408"/>
      <c r="P408"/>
      <c r="Q408"/>
      <c r="R408"/>
      <c r="S408"/>
      <c r="T408"/>
      <c r="U408"/>
      <c r="V408"/>
      <c r="W408"/>
      <c r="X408"/>
      <c r="Y408"/>
      <c r="Z408"/>
      <c r="AA408"/>
      <c r="AB408"/>
      <c r="AC408"/>
      <c r="AD408"/>
      <c r="AE408"/>
      <c r="AF408"/>
    </row>
    <row r="409" spans="1:32">
      <c r="A409"/>
      <c r="B409"/>
      <c r="C409"/>
      <c r="D409"/>
      <c r="E409"/>
      <c r="F409"/>
      <c r="G409"/>
      <c r="H409"/>
      <c r="I409"/>
      <c r="J409"/>
      <c r="K409"/>
      <c r="L409"/>
      <c r="M409"/>
      <c r="N409"/>
      <c r="O409"/>
      <c r="P409"/>
      <c r="Q409"/>
      <c r="R409"/>
      <c r="S409"/>
      <c r="T409"/>
      <c r="U409"/>
      <c r="V409"/>
      <c r="W409"/>
      <c r="X409"/>
      <c r="Y409"/>
      <c r="Z409"/>
      <c r="AA409"/>
      <c r="AB409"/>
      <c r="AC409"/>
      <c r="AD409"/>
      <c r="AE409"/>
      <c r="AF409"/>
    </row>
    <row r="410" spans="1:32">
      <c r="A410"/>
      <c r="B410"/>
      <c r="C410"/>
      <c r="D410"/>
      <c r="E410"/>
      <c r="F410"/>
      <c r="G410"/>
      <c r="H410"/>
      <c r="I410"/>
      <c r="J410"/>
      <c r="K410"/>
      <c r="L410"/>
      <c r="M410"/>
      <c r="N410"/>
      <c r="O410"/>
      <c r="P410"/>
      <c r="Q410"/>
      <c r="R410"/>
      <c r="S410"/>
      <c r="T410"/>
      <c r="U410"/>
      <c r="V410"/>
      <c r="W410"/>
      <c r="X410"/>
      <c r="Y410"/>
      <c r="Z410"/>
      <c r="AA410"/>
      <c r="AB410"/>
      <c r="AC410"/>
      <c r="AD410"/>
      <c r="AE410"/>
      <c r="AF410"/>
    </row>
    <row r="411" spans="1:32">
      <c r="A411"/>
      <c r="B411"/>
      <c r="C411"/>
      <c r="D411"/>
      <c r="E411"/>
      <c r="F411"/>
      <c r="G411"/>
      <c r="H411"/>
      <c r="I411"/>
      <c r="J411"/>
      <c r="K411"/>
      <c r="L411"/>
      <c r="M411"/>
      <c r="N411"/>
      <c r="O411"/>
      <c r="P411"/>
      <c r="Q411"/>
      <c r="R411"/>
      <c r="S411"/>
      <c r="T411"/>
      <c r="U411"/>
      <c r="V411"/>
      <c r="W411"/>
      <c r="X411"/>
      <c r="Y411"/>
      <c r="Z411"/>
      <c r="AA411"/>
      <c r="AB411"/>
      <c r="AC411"/>
      <c r="AD411"/>
      <c r="AE411"/>
      <c r="AF411"/>
    </row>
    <row r="412" spans="1:32">
      <c r="A412"/>
      <c r="B412"/>
      <c r="C412"/>
      <c r="D412"/>
      <c r="E412"/>
      <c r="F412"/>
      <c r="G412"/>
      <c r="H412"/>
      <c r="I412"/>
      <c r="J412"/>
      <c r="K412"/>
      <c r="L412"/>
      <c r="M412"/>
      <c r="N412"/>
      <c r="O412"/>
      <c r="P412"/>
      <c r="Q412"/>
      <c r="R412"/>
      <c r="S412"/>
      <c r="T412"/>
      <c r="U412"/>
      <c r="V412"/>
      <c r="W412"/>
      <c r="X412"/>
      <c r="Y412"/>
      <c r="Z412"/>
      <c r="AA412"/>
      <c r="AB412"/>
      <c r="AC412"/>
      <c r="AD412"/>
      <c r="AE412"/>
      <c r="AF412"/>
    </row>
    <row r="413" spans="1:32">
      <c r="A413"/>
      <c r="B413"/>
      <c r="C413"/>
      <c r="D413"/>
      <c r="E413"/>
      <c r="F413"/>
      <c r="G413"/>
      <c r="H413"/>
      <c r="I413"/>
      <c r="J413"/>
      <c r="K413"/>
      <c r="L413"/>
      <c r="M413"/>
      <c r="N413"/>
      <c r="O413"/>
      <c r="P413"/>
      <c r="Q413"/>
      <c r="R413"/>
      <c r="S413"/>
      <c r="T413"/>
      <c r="U413"/>
      <c r="V413"/>
      <c r="W413"/>
      <c r="X413"/>
      <c r="Y413"/>
      <c r="Z413"/>
      <c r="AA413"/>
      <c r="AB413"/>
      <c r="AC413"/>
      <c r="AD413"/>
      <c r="AE413"/>
      <c r="AF413"/>
    </row>
    <row r="414" spans="1:32">
      <c r="A414"/>
      <c r="B414"/>
      <c r="C414"/>
      <c r="D414"/>
      <c r="E414"/>
      <c r="F414"/>
      <c r="G414"/>
      <c r="H414"/>
      <c r="I414"/>
      <c r="J414"/>
      <c r="K414"/>
      <c r="L414"/>
      <c r="M414"/>
      <c r="N414"/>
      <c r="O414"/>
      <c r="P414"/>
      <c r="Q414"/>
      <c r="R414"/>
      <c r="S414"/>
      <c r="T414"/>
      <c r="U414"/>
      <c r="V414"/>
      <c r="W414"/>
      <c r="X414"/>
      <c r="Y414"/>
      <c r="Z414"/>
      <c r="AA414"/>
      <c r="AB414"/>
      <c r="AC414"/>
      <c r="AD414"/>
      <c r="AE414"/>
      <c r="AF414"/>
    </row>
    <row r="415" spans="1:32">
      <c r="A415"/>
      <c r="B415"/>
      <c r="C415"/>
      <c r="D415"/>
      <c r="E415"/>
      <c r="F415"/>
      <c r="G415"/>
      <c r="H415"/>
      <c r="I415"/>
      <c r="J415"/>
      <c r="K415"/>
      <c r="L415"/>
      <c r="M415"/>
      <c r="N415"/>
      <c r="O415"/>
      <c r="P415"/>
      <c r="Q415"/>
      <c r="R415"/>
      <c r="S415"/>
      <c r="T415"/>
      <c r="U415"/>
      <c r="V415"/>
      <c r="W415"/>
      <c r="X415"/>
      <c r="Y415"/>
      <c r="Z415"/>
      <c r="AA415"/>
      <c r="AB415"/>
      <c r="AC415"/>
      <c r="AD415"/>
      <c r="AE415"/>
      <c r="AF415"/>
    </row>
    <row r="416" spans="1:32">
      <c r="A416"/>
      <c r="B416"/>
      <c r="C416"/>
      <c r="D416"/>
      <c r="E416"/>
      <c r="F416"/>
      <c r="G416"/>
      <c r="H416"/>
      <c r="I416"/>
      <c r="J416"/>
      <c r="K416"/>
      <c r="L416"/>
      <c r="M416"/>
      <c r="N416"/>
      <c r="O416"/>
      <c r="P416"/>
      <c r="Q416"/>
      <c r="R416"/>
      <c r="S416"/>
      <c r="T416"/>
      <c r="U416"/>
      <c r="V416"/>
      <c r="W416"/>
      <c r="X416"/>
      <c r="Y416"/>
      <c r="Z416"/>
      <c r="AA416"/>
      <c r="AB416"/>
      <c r="AC416"/>
      <c r="AD416"/>
      <c r="AE416"/>
      <c r="AF416"/>
    </row>
    <row r="417" spans="1:32">
      <c r="A417"/>
      <c r="B417"/>
      <c r="C417"/>
      <c r="D417"/>
      <c r="E417"/>
      <c r="F417"/>
      <c r="G417"/>
      <c r="H417"/>
      <c r="I417"/>
      <c r="J417"/>
      <c r="K417"/>
      <c r="L417"/>
      <c r="M417"/>
      <c r="N417"/>
      <c r="O417"/>
      <c r="P417"/>
      <c r="Q417"/>
      <c r="R417"/>
      <c r="S417"/>
      <c r="T417"/>
      <c r="U417"/>
      <c r="V417"/>
      <c r="W417"/>
      <c r="X417"/>
      <c r="Y417"/>
      <c r="Z417"/>
      <c r="AA417"/>
      <c r="AB417"/>
      <c r="AC417"/>
      <c r="AD417"/>
      <c r="AE417"/>
      <c r="AF417"/>
    </row>
    <row r="418" spans="1:32">
      <c r="A418"/>
      <c r="B418"/>
      <c r="C418"/>
      <c r="D418"/>
      <c r="E418"/>
      <c r="F418"/>
      <c r="G418"/>
      <c r="H418"/>
      <c r="I418"/>
      <c r="J418"/>
      <c r="K418"/>
      <c r="L418"/>
      <c r="M418"/>
      <c r="N418"/>
      <c r="O418"/>
      <c r="P418"/>
      <c r="Q418"/>
      <c r="R418"/>
      <c r="S418"/>
      <c r="T418"/>
      <c r="U418"/>
      <c r="V418"/>
      <c r="W418"/>
      <c r="X418"/>
      <c r="Y418"/>
      <c r="Z418"/>
      <c r="AA418"/>
      <c r="AB418"/>
      <c r="AC418"/>
      <c r="AD418"/>
      <c r="AE418"/>
      <c r="AF418"/>
    </row>
    <row r="419" spans="1:32">
      <c r="A419"/>
      <c r="B419"/>
      <c r="C419"/>
      <c r="D419"/>
      <c r="E419"/>
      <c r="F419"/>
      <c r="G419"/>
      <c r="H419"/>
      <c r="I419"/>
      <c r="J419"/>
      <c r="K419"/>
      <c r="L419"/>
      <c r="M419"/>
      <c r="N419"/>
      <c r="O419"/>
      <c r="P419"/>
      <c r="Q419"/>
      <c r="R419"/>
      <c r="S419"/>
      <c r="T419"/>
      <c r="U419"/>
      <c r="V419"/>
      <c r="W419"/>
      <c r="X419"/>
      <c r="Y419"/>
      <c r="Z419"/>
      <c r="AA419"/>
      <c r="AB419"/>
      <c r="AC419"/>
      <c r="AD419"/>
      <c r="AE419"/>
      <c r="AF419"/>
    </row>
    <row r="420" spans="1:32">
      <c r="A420"/>
      <c r="B420"/>
      <c r="C420"/>
      <c r="D420"/>
      <c r="E420"/>
      <c r="F420"/>
      <c r="G420"/>
      <c r="H420"/>
      <c r="I420"/>
      <c r="J420"/>
      <c r="K420"/>
      <c r="L420"/>
      <c r="M420"/>
      <c r="N420"/>
      <c r="O420"/>
      <c r="P420"/>
      <c r="Q420"/>
      <c r="R420"/>
      <c r="S420"/>
      <c r="T420"/>
      <c r="U420"/>
      <c r="V420"/>
      <c r="W420"/>
      <c r="X420"/>
      <c r="Y420"/>
      <c r="Z420"/>
      <c r="AA420"/>
      <c r="AB420"/>
      <c r="AC420"/>
      <c r="AD420"/>
      <c r="AE420"/>
      <c r="AF420"/>
    </row>
    <row r="421" spans="1:32">
      <c r="A421"/>
      <c r="B421"/>
      <c r="C421"/>
      <c r="D421"/>
      <c r="E421"/>
      <c r="F421"/>
      <c r="G421"/>
      <c r="H421"/>
      <c r="I421"/>
      <c r="J421"/>
      <c r="K421"/>
      <c r="L421"/>
      <c r="M421"/>
      <c r="N421"/>
      <c r="O421"/>
      <c r="P421"/>
      <c r="Q421"/>
      <c r="R421"/>
      <c r="S421"/>
      <c r="T421"/>
      <c r="U421"/>
      <c r="V421"/>
      <c r="W421"/>
      <c r="X421"/>
      <c r="Y421"/>
      <c r="Z421"/>
      <c r="AA421"/>
      <c r="AB421"/>
      <c r="AC421"/>
      <c r="AD421"/>
      <c r="AE421"/>
      <c r="AF421"/>
    </row>
    <row r="422" spans="1:32">
      <c r="A422"/>
      <c r="B422"/>
      <c r="C422"/>
      <c r="D422"/>
      <c r="E422"/>
      <c r="F422"/>
      <c r="G422"/>
      <c r="H422"/>
      <c r="I422"/>
      <c r="J422"/>
      <c r="K422"/>
      <c r="L422"/>
      <c r="M422"/>
      <c r="N422"/>
      <c r="O422"/>
      <c r="P422"/>
      <c r="Q422"/>
      <c r="R422"/>
      <c r="S422"/>
      <c r="T422"/>
      <c r="U422"/>
      <c r="V422"/>
      <c r="W422"/>
      <c r="X422"/>
      <c r="Y422"/>
      <c r="Z422"/>
      <c r="AA422"/>
      <c r="AB422"/>
      <c r="AC422"/>
      <c r="AD422"/>
      <c r="AE422"/>
      <c r="AF422"/>
    </row>
    <row r="423" spans="1:32">
      <c r="A423"/>
      <c r="B423"/>
      <c r="C423"/>
      <c r="D423"/>
      <c r="E423"/>
      <c r="F423"/>
      <c r="G423"/>
      <c r="H423"/>
      <c r="I423"/>
      <c r="J423"/>
      <c r="K423"/>
      <c r="L423"/>
      <c r="M423"/>
      <c r="N423"/>
      <c r="O423"/>
      <c r="P423"/>
      <c r="Q423"/>
      <c r="R423"/>
      <c r="S423"/>
      <c r="T423"/>
      <c r="U423"/>
      <c r="V423"/>
      <c r="W423"/>
      <c r="X423"/>
      <c r="Y423"/>
      <c r="Z423"/>
      <c r="AA423"/>
      <c r="AB423"/>
      <c r="AC423"/>
      <c r="AD423"/>
      <c r="AE423"/>
      <c r="AF423"/>
    </row>
    <row r="424" spans="1:32">
      <c r="A424"/>
      <c r="B424"/>
      <c r="C424"/>
      <c r="D424"/>
      <c r="E424"/>
      <c r="F424"/>
      <c r="G424"/>
      <c r="H424"/>
      <c r="I424"/>
      <c r="J424"/>
      <c r="K424"/>
      <c r="L424"/>
      <c r="M424"/>
      <c r="N424"/>
      <c r="O424"/>
      <c r="P424"/>
      <c r="Q424"/>
      <c r="R424"/>
      <c r="S424"/>
      <c r="T424"/>
      <c r="U424"/>
      <c r="V424"/>
      <c r="W424"/>
      <c r="X424"/>
      <c r="Y424"/>
      <c r="Z424"/>
      <c r="AA424"/>
      <c r="AB424"/>
      <c r="AC424"/>
      <c r="AD424"/>
      <c r="AE424"/>
      <c r="AF424"/>
    </row>
    <row r="425" spans="1:32">
      <c r="A425"/>
      <c r="B425"/>
      <c r="C425"/>
      <c r="D425"/>
      <c r="E425"/>
      <c r="F425"/>
      <c r="G425"/>
      <c r="H425"/>
      <c r="I425"/>
      <c r="J425"/>
      <c r="K425"/>
      <c r="L425"/>
      <c r="M425"/>
      <c r="N425"/>
      <c r="O425"/>
      <c r="P425"/>
      <c r="Q425"/>
      <c r="R425"/>
      <c r="S425"/>
      <c r="T425"/>
      <c r="U425"/>
      <c r="V425"/>
      <c r="W425"/>
      <c r="X425"/>
      <c r="Y425"/>
      <c r="Z425"/>
      <c r="AA425"/>
      <c r="AB425"/>
      <c r="AC425"/>
      <c r="AD425"/>
      <c r="AE425"/>
      <c r="AF425"/>
    </row>
    <row r="426" spans="1:32">
      <c r="A426"/>
      <c r="B426"/>
      <c r="C426"/>
      <c r="D426"/>
      <c r="E426"/>
      <c r="F426"/>
      <c r="G426"/>
      <c r="H426"/>
      <c r="I426"/>
      <c r="J426"/>
      <c r="K426"/>
      <c r="L426"/>
      <c r="M426"/>
      <c r="N426"/>
      <c r="O426"/>
      <c r="P426"/>
      <c r="Q426"/>
      <c r="R426"/>
      <c r="S426"/>
      <c r="T426"/>
      <c r="U426"/>
      <c r="V426"/>
      <c r="W426"/>
      <c r="X426"/>
      <c r="Y426"/>
      <c r="Z426"/>
      <c r="AA426"/>
      <c r="AB426"/>
      <c r="AC426"/>
      <c r="AD426"/>
      <c r="AE426"/>
      <c r="AF426"/>
    </row>
    <row r="427" spans="1:32">
      <c r="A427"/>
      <c r="B427"/>
      <c r="C427"/>
      <c r="D427"/>
      <c r="E427"/>
      <c r="F427"/>
      <c r="G427"/>
      <c r="H427"/>
      <c r="I427"/>
      <c r="J427"/>
      <c r="K427"/>
      <c r="L427"/>
      <c r="M427"/>
      <c r="N427"/>
      <c r="O427"/>
      <c r="P427"/>
      <c r="Q427"/>
      <c r="R427"/>
      <c r="S427"/>
      <c r="T427"/>
      <c r="U427"/>
      <c r="V427"/>
      <c r="W427"/>
      <c r="X427"/>
      <c r="Y427"/>
      <c r="Z427"/>
      <c r="AA427"/>
      <c r="AB427"/>
      <c r="AC427"/>
      <c r="AD427"/>
      <c r="AE427"/>
      <c r="AF427"/>
    </row>
    <row r="428" spans="1:32">
      <c r="A428"/>
      <c r="B428"/>
      <c r="C428"/>
      <c r="D428"/>
      <c r="E428"/>
      <c r="F428"/>
      <c r="G428"/>
      <c r="H428"/>
      <c r="I428"/>
      <c r="J428"/>
      <c r="K428"/>
      <c r="L428"/>
      <c r="M428"/>
      <c r="N428"/>
      <c r="O428"/>
      <c r="P428"/>
      <c r="Q428"/>
      <c r="R428"/>
      <c r="S428"/>
      <c r="T428"/>
      <c r="U428"/>
      <c r="V428"/>
      <c r="W428"/>
      <c r="X428"/>
      <c r="Y428"/>
      <c r="Z428"/>
      <c r="AA428"/>
      <c r="AB428"/>
      <c r="AC428"/>
      <c r="AD428"/>
      <c r="AE428"/>
      <c r="AF428"/>
    </row>
    <row r="429" spans="1:32">
      <c r="A429"/>
      <c r="B429"/>
      <c r="C429"/>
      <c r="D429"/>
      <c r="E429"/>
      <c r="F429"/>
      <c r="G429"/>
      <c r="H429"/>
      <c r="I429"/>
      <c r="J429"/>
      <c r="K429"/>
      <c r="L429"/>
      <c r="M429"/>
      <c r="N429"/>
      <c r="O429"/>
      <c r="P429"/>
      <c r="Q429"/>
      <c r="R429"/>
      <c r="S429"/>
      <c r="T429"/>
      <c r="U429"/>
      <c r="V429"/>
      <c r="W429"/>
      <c r="X429"/>
      <c r="Y429"/>
      <c r="Z429"/>
      <c r="AA429"/>
      <c r="AB429"/>
      <c r="AC429"/>
      <c r="AD429"/>
      <c r="AE429"/>
      <c r="AF429"/>
    </row>
    <row r="430" spans="1:32">
      <c r="A430"/>
      <c r="B430"/>
      <c r="C430"/>
      <c r="D430"/>
      <c r="E430"/>
      <c r="F430"/>
      <c r="G430"/>
      <c r="H430"/>
      <c r="I430"/>
      <c r="J430"/>
      <c r="K430"/>
      <c r="L430"/>
      <c r="M430"/>
      <c r="N430"/>
      <c r="O430"/>
      <c r="P430"/>
      <c r="Q430"/>
      <c r="R430"/>
      <c r="S430"/>
      <c r="T430"/>
      <c r="U430"/>
      <c r="V430"/>
      <c r="W430"/>
      <c r="X430"/>
      <c r="Y430"/>
      <c r="Z430"/>
      <c r="AA430"/>
      <c r="AB430"/>
      <c r="AC430"/>
      <c r="AD430"/>
      <c r="AE430"/>
      <c r="AF430"/>
    </row>
    <row r="431" spans="1:32">
      <c r="A431"/>
      <c r="B431"/>
      <c r="C431"/>
      <c r="D431"/>
      <c r="E431"/>
      <c r="F431"/>
      <c r="G431"/>
      <c r="H431"/>
      <c r="I431"/>
      <c r="J431"/>
      <c r="K431"/>
      <c r="L431"/>
      <c r="M431"/>
      <c r="N431"/>
      <c r="O431"/>
      <c r="P431"/>
      <c r="Q431"/>
      <c r="R431"/>
      <c r="S431"/>
      <c r="T431"/>
      <c r="U431"/>
      <c r="V431"/>
      <c r="W431"/>
      <c r="X431"/>
      <c r="Y431"/>
      <c r="Z431"/>
      <c r="AA431"/>
      <c r="AB431"/>
      <c r="AC431"/>
      <c r="AD431"/>
      <c r="AE431"/>
      <c r="AF431"/>
    </row>
    <row r="432" spans="1:32">
      <c r="A432"/>
      <c r="B432"/>
      <c r="C432"/>
      <c r="D432"/>
      <c r="E432"/>
      <c r="F432"/>
      <c r="G432"/>
      <c r="H432"/>
      <c r="I432"/>
      <c r="J432"/>
      <c r="K432"/>
      <c r="L432"/>
      <c r="M432"/>
      <c r="N432"/>
      <c r="O432"/>
      <c r="P432"/>
      <c r="Q432"/>
      <c r="R432"/>
      <c r="S432"/>
      <c r="T432"/>
      <c r="U432"/>
      <c r="V432"/>
      <c r="W432"/>
      <c r="X432"/>
      <c r="Y432"/>
      <c r="Z432"/>
      <c r="AA432"/>
      <c r="AB432"/>
      <c r="AC432"/>
      <c r="AD432"/>
      <c r="AE432"/>
      <c r="AF432"/>
    </row>
    <row r="433" spans="1:32">
      <c r="A433"/>
      <c r="B433"/>
      <c r="C433"/>
      <c r="D433"/>
      <c r="E433"/>
      <c r="F433"/>
      <c r="G433"/>
      <c r="H433"/>
      <c r="I433"/>
      <c r="J433"/>
      <c r="K433"/>
      <c r="L433"/>
      <c r="M433"/>
      <c r="N433"/>
      <c r="O433"/>
      <c r="P433"/>
      <c r="Q433"/>
      <c r="R433"/>
      <c r="S433"/>
      <c r="T433"/>
      <c r="U433"/>
      <c r="V433"/>
      <c r="W433"/>
      <c r="X433"/>
      <c r="Y433"/>
      <c r="Z433"/>
      <c r="AA433"/>
      <c r="AB433"/>
      <c r="AC433"/>
      <c r="AD433"/>
      <c r="AE433"/>
      <c r="AF433"/>
    </row>
    <row r="434" spans="1:32">
      <c r="A434"/>
      <c r="B434"/>
      <c r="C434"/>
      <c r="D434"/>
      <c r="E434"/>
      <c r="F434"/>
      <c r="G434"/>
      <c r="H434"/>
      <c r="I434"/>
      <c r="J434"/>
      <c r="K434"/>
      <c r="L434"/>
      <c r="M434"/>
      <c r="N434"/>
      <c r="O434"/>
      <c r="P434"/>
      <c r="Q434"/>
      <c r="R434"/>
      <c r="S434"/>
      <c r="T434"/>
      <c r="U434"/>
      <c r="V434"/>
      <c r="W434"/>
      <c r="X434"/>
      <c r="Y434"/>
      <c r="Z434"/>
      <c r="AA434"/>
      <c r="AB434"/>
      <c r="AC434"/>
      <c r="AD434"/>
      <c r="AE434"/>
      <c r="AF434"/>
    </row>
    <row r="435" spans="1:32">
      <c r="A435"/>
      <c r="B435"/>
      <c r="C435"/>
      <c r="D435"/>
      <c r="E435"/>
      <c r="F435"/>
      <c r="G435"/>
      <c r="H435"/>
      <c r="I435"/>
      <c r="J435"/>
      <c r="K435"/>
      <c r="L435"/>
      <c r="M435"/>
      <c r="N435"/>
      <c r="O435"/>
      <c r="P435"/>
      <c r="Q435"/>
      <c r="R435"/>
      <c r="S435"/>
      <c r="T435"/>
      <c r="U435"/>
      <c r="V435"/>
      <c r="W435"/>
      <c r="X435"/>
      <c r="Y435"/>
      <c r="Z435"/>
      <c r="AA435"/>
      <c r="AB435"/>
      <c r="AC435"/>
      <c r="AD435"/>
      <c r="AE435"/>
      <c r="AF435"/>
    </row>
    <row r="436" spans="1:32">
      <c r="A436"/>
      <c r="B436"/>
      <c r="C436"/>
      <c r="D436"/>
      <c r="E436"/>
      <c r="F436"/>
      <c r="G436"/>
      <c r="H436"/>
      <c r="I436"/>
      <c r="J436"/>
      <c r="K436"/>
      <c r="L436"/>
      <c r="M436"/>
      <c r="N436"/>
      <c r="O436"/>
      <c r="P436"/>
      <c r="Q436"/>
      <c r="R436"/>
      <c r="S436"/>
      <c r="T436"/>
      <c r="U436"/>
      <c r="V436"/>
      <c r="W436"/>
      <c r="X436"/>
      <c r="Y436"/>
      <c r="Z436"/>
      <c r="AA436"/>
      <c r="AB436"/>
      <c r="AC436"/>
      <c r="AD436"/>
      <c r="AE436"/>
      <c r="AF436"/>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91EE9-F20C-4153-9CA8-A97D4FFBFC85}">
  <dimension ref="C2:D21"/>
  <sheetViews>
    <sheetView topLeftCell="A13" workbookViewId="0">
      <selection activeCell="N37" sqref="N37"/>
    </sheetView>
  </sheetViews>
  <sheetFormatPr defaultRowHeight="14.4"/>
  <cols>
    <col min="3" max="3" width="14.88671875" bestFit="1" customWidth="1"/>
    <col min="4" max="4" width="14.21875" bestFit="1" customWidth="1"/>
    <col min="5" max="5" width="11" bestFit="1" customWidth="1"/>
    <col min="6" max="6" width="10" bestFit="1" customWidth="1"/>
    <col min="7" max="7" width="11" bestFit="1" customWidth="1"/>
    <col min="8" max="8" width="12" bestFit="1" customWidth="1"/>
  </cols>
  <sheetData>
    <row r="2" spans="3:4">
      <c r="C2" s="28" t="s">
        <v>79</v>
      </c>
      <c r="D2" t="s">
        <v>418</v>
      </c>
    </row>
    <row r="4" spans="3:4">
      <c r="C4" s="28" t="s">
        <v>417</v>
      </c>
      <c r="D4" t="s">
        <v>82</v>
      </c>
    </row>
    <row r="5" spans="3:4">
      <c r="C5" s="32" t="s">
        <v>18</v>
      </c>
      <c r="D5" s="40">
        <v>3919615.6599999969</v>
      </c>
    </row>
    <row r="6" spans="3:4">
      <c r="C6" s="32" t="s">
        <v>16</v>
      </c>
      <c r="D6" s="40">
        <v>1166388.3400000003</v>
      </c>
    </row>
    <row r="7" spans="3:4">
      <c r="C7" s="32" t="s">
        <v>325</v>
      </c>
      <c r="D7" s="40">
        <v>975003.57000000007</v>
      </c>
    </row>
    <row r="8" spans="3:4">
      <c r="C8" s="32" t="s">
        <v>343</v>
      </c>
      <c r="D8" s="40">
        <v>714437.13</v>
      </c>
    </row>
    <row r="9" spans="3:4">
      <c r="C9" s="32" t="s">
        <v>348</v>
      </c>
      <c r="D9" s="40">
        <v>226243.46999999997</v>
      </c>
    </row>
    <row r="10" spans="3:4">
      <c r="C10" s="32" t="s">
        <v>302</v>
      </c>
      <c r="D10" s="40">
        <v>1127789.8399999996</v>
      </c>
    </row>
    <row r="11" spans="3:4">
      <c r="C11" s="32" t="s">
        <v>19</v>
      </c>
      <c r="D11" s="40">
        <v>1903150.8399999992</v>
      </c>
    </row>
    <row r="12" spans="3:4">
      <c r="C12" s="32" t="s">
        <v>198</v>
      </c>
      <c r="D12" s="40">
        <v>10032628.849999996</v>
      </c>
    </row>
    <row r="15" spans="3:4">
      <c r="C15" s="28" t="s">
        <v>417</v>
      </c>
      <c r="D15" t="s">
        <v>445</v>
      </c>
    </row>
    <row r="16" spans="3:4">
      <c r="C16" s="32" t="s">
        <v>309</v>
      </c>
      <c r="D16" s="33">
        <v>1024</v>
      </c>
    </row>
    <row r="17" spans="3:4">
      <c r="C17" s="32" t="s">
        <v>346</v>
      </c>
      <c r="D17" s="33">
        <v>1774</v>
      </c>
    </row>
    <row r="18" spans="3:4">
      <c r="C18" s="32" t="s">
        <v>358</v>
      </c>
      <c r="D18" s="33">
        <v>1031</v>
      </c>
    </row>
    <row r="19" spans="3:4">
      <c r="C19" s="32" t="s">
        <v>384</v>
      </c>
      <c r="D19" s="33">
        <v>1052</v>
      </c>
    </row>
    <row r="20" spans="3:4">
      <c r="C20" s="32" t="s">
        <v>414</v>
      </c>
      <c r="D20" s="33">
        <v>1029</v>
      </c>
    </row>
    <row r="21" spans="3:4">
      <c r="C21" s="32" t="s">
        <v>198</v>
      </c>
      <c r="D21" s="33">
        <v>5910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56E0A-1EDA-4DBD-B596-DD821C86E396}">
  <dimension ref="C1:Q2831"/>
  <sheetViews>
    <sheetView tabSelected="1" topLeftCell="C1" workbookViewId="0">
      <selection activeCell="F22" sqref="F22"/>
    </sheetView>
  </sheetViews>
  <sheetFormatPr defaultRowHeight="14.4"/>
  <cols>
    <col min="3" max="3" width="11" customWidth="1"/>
    <col min="4" max="4" width="10.109375" bestFit="1" customWidth="1"/>
    <col min="5" max="5" width="8.6640625" bestFit="1" customWidth="1"/>
    <col min="6" max="6" width="10.33203125" bestFit="1" customWidth="1"/>
    <col min="7" max="7" width="6.5546875" bestFit="1" customWidth="1"/>
    <col min="8" max="8" width="9.109375" bestFit="1" customWidth="1"/>
    <col min="9" max="9" width="11.88671875" customWidth="1"/>
    <col min="10" max="10" width="16.33203125" bestFit="1" customWidth="1"/>
    <col min="11" max="11" width="15.33203125" customWidth="1"/>
    <col min="12" max="12" width="30.33203125" bestFit="1" customWidth="1"/>
    <col min="13" max="13" width="10" bestFit="1" customWidth="1"/>
    <col min="14" max="14" width="14" bestFit="1" customWidth="1"/>
    <col min="15" max="15" width="11.44140625" bestFit="1" customWidth="1"/>
    <col min="16" max="16" width="10.6640625" bestFit="1" customWidth="1"/>
    <col min="17" max="17" width="11.109375" bestFit="1" customWidth="1"/>
  </cols>
  <sheetData>
    <row r="1" spans="3:17">
      <c r="C1" t="s">
        <v>199</v>
      </c>
      <c r="G1" s="23" t="s">
        <v>200</v>
      </c>
    </row>
    <row r="4" spans="3:17">
      <c r="E4" s="1" t="s">
        <v>201</v>
      </c>
      <c r="F4">
        <v>10329</v>
      </c>
      <c r="H4" s="1" t="s">
        <v>202</v>
      </c>
      <c r="I4" s="24" t="str">
        <f>INDEX($C$9:$Q$2831,MATCH($F$4,$D$9:$D$2831,0),MATCH(H4,$C$8:$Q$8,0))</f>
        <v>S10_1678</v>
      </c>
    </row>
    <row r="5" spans="3:17">
      <c r="H5" s="1" t="s">
        <v>44</v>
      </c>
      <c r="I5" s="24" t="str">
        <f>INDEX($C$9:$Q$2831,MATCH($F$4,$D$9:$D$2831,0),MATCH(H5,$C$8:$Q$8,0))</f>
        <v>Motorcycles</v>
      </c>
    </row>
    <row r="6" spans="3:17">
      <c r="H6" s="1" t="s">
        <v>203</v>
      </c>
      <c r="I6" s="24" t="str">
        <f>INDEX($C$9:$Q$2831,MATCH($F$4,$D$9:$D$2831,0),MATCH(H6,$C$8:$Q$8,0))</f>
        <v>Sally</v>
      </c>
    </row>
    <row r="8" spans="3:17">
      <c r="C8" s="13" t="s">
        <v>204</v>
      </c>
      <c r="D8" s="13" t="s">
        <v>205</v>
      </c>
      <c r="E8" s="13" t="s">
        <v>206</v>
      </c>
      <c r="F8" s="13" t="s">
        <v>202</v>
      </c>
      <c r="G8" s="13" t="s">
        <v>45</v>
      </c>
      <c r="H8" s="13" t="s">
        <v>207</v>
      </c>
      <c r="I8" s="13" t="s">
        <v>208</v>
      </c>
      <c r="J8" s="14" t="s">
        <v>44</v>
      </c>
      <c r="K8" s="14" t="s">
        <v>203</v>
      </c>
      <c r="L8" s="14" t="s">
        <v>81</v>
      </c>
      <c r="M8" s="14" t="s">
        <v>31</v>
      </c>
      <c r="N8" s="14" t="s">
        <v>209</v>
      </c>
      <c r="O8" s="14" t="s">
        <v>210</v>
      </c>
      <c r="P8" s="14" t="s">
        <v>80</v>
      </c>
      <c r="Q8" s="14" t="s">
        <v>79</v>
      </c>
    </row>
    <row r="9" spans="3:17">
      <c r="C9" s="15">
        <v>37676</v>
      </c>
      <c r="D9" s="16">
        <v>10107</v>
      </c>
      <c r="E9" s="16">
        <v>2</v>
      </c>
      <c r="F9" s="16" t="s">
        <v>211</v>
      </c>
      <c r="G9" s="16">
        <v>30</v>
      </c>
      <c r="H9" s="17">
        <v>95.7</v>
      </c>
      <c r="I9" s="17">
        <v>2871</v>
      </c>
      <c r="J9" s="16" t="s">
        <v>16</v>
      </c>
      <c r="K9" s="16" t="s">
        <v>12</v>
      </c>
      <c r="L9" s="16" t="s">
        <v>165</v>
      </c>
      <c r="M9" s="16" t="s">
        <v>212</v>
      </c>
      <c r="N9" s="16" t="s">
        <v>213</v>
      </c>
      <c r="O9" s="16" t="s">
        <v>214</v>
      </c>
      <c r="P9" s="16" t="s">
        <v>162</v>
      </c>
      <c r="Q9" s="16" t="s">
        <v>157</v>
      </c>
    </row>
    <row r="10" spans="3:17">
      <c r="C10" s="15">
        <v>37748</v>
      </c>
      <c r="D10" s="16">
        <v>10121</v>
      </c>
      <c r="E10" s="16">
        <v>5</v>
      </c>
      <c r="F10" s="16" t="s">
        <v>211</v>
      </c>
      <c r="G10" s="16">
        <v>34</v>
      </c>
      <c r="H10" s="17">
        <v>81.349999999999994</v>
      </c>
      <c r="I10" s="17">
        <v>2765.9</v>
      </c>
      <c r="J10" s="16" t="s">
        <v>16</v>
      </c>
      <c r="K10" s="16" t="s">
        <v>12</v>
      </c>
      <c r="L10" s="16" t="s">
        <v>110</v>
      </c>
      <c r="M10" s="16" t="s">
        <v>212</v>
      </c>
      <c r="N10" s="16" t="s">
        <v>215</v>
      </c>
      <c r="O10" s="16"/>
      <c r="P10" s="16" t="s">
        <v>107</v>
      </c>
      <c r="Q10" s="16" t="s">
        <v>93</v>
      </c>
    </row>
    <row r="11" spans="3:17">
      <c r="C11" s="15">
        <v>37803</v>
      </c>
      <c r="D11" s="16">
        <v>10134</v>
      </c>
      <c r="E11" s="16">
        <v>2</v>
      </c>
      <c r="F11" s="16" t="s">
        <v>211</v>
      </c>
      <c r="G11" s="16">
        <v>41</v>
      </c>
      <c r="H11" s="17">
        <v>94.74</v>
      </c>
      <c r="I11" s="17">
        <v>3884.34</v>
      </c>
      <c r="J11" s="16" t="s">
        <v>16</v>
      </c>
      <c r="K11" s="16" t="s">
        <v>12</v>
      </c>
      <c r="L11" s="16" t="s">
        <v>114</v>
      </c>
      <c r="M11" s="16" t="s">
        <v>212</v>
      </c>
      <c r="N11" s="16" t="s">
        <v>216</v>
      </c>
      <c r="O11" s="16"/>
      <c r="P11" s="16" t="s">
        <v>107</v>
      </c>
      <c r="Q11" s="16" t="s">
        <v>93</v>
      </c>
    </row>
    <row r="12" spans="3:17">
      <c r="C12" s="15">
        <v>37858</v>
      </c>
      <c r="D12" s="16">
        <v>10145</v>
      </c>
      <c r="E12" s="16">
        <v>6</v>
      </c>
      <c r="F12" s="16" t="s">
        <v>211</v>
      </c>
      <c r="G12" s="16">
        <v>45</v>
      </c>
      <c r="H12" s="17">
        <v>83.26</v>
      </c>
      <c r="I12" s="17">
        <v>3746.7</v>
      </c>
      <c r="J12" s="16" t="s">
        <v>16</v>
      </c>
      <c r="K12" s="16" t="s">
        <v>12</v>
      </c>
      <c r="L12" s="16" t="s">
        <v>172</v>
      </c>
      <c r="M12" s="16" t="s">
        <v>212</v>
      </c>
      <c r="N12" s="16" t="s">
        <v>217</v>
      </c>
      <c r="O12" s="16" t="s">
        <v>218</v>
      </c>
      <c r="P12" s="16" t="s">
        <v>162</v>
      </c>
      <c r="Q12" s="16" t="s">
        <v>157</v>
      </c>
    </row>
    <row r="13" spans="3:17">
      <c r="C13" s="15">
        <v>37904</v>
      </c>
      <c r="D13" s="16">
        <v>10159</v>
      </c>
      <c r="E13" s="16">
        <v>14</v>
      </c>
      <c r="F13" s="16" t="s">
        <v>211</v>
      </c>
      <c r="G13" s="16">
        <v>49</v>
      </c>
      <c r="H13" s="17">
        <v>100</v>
      </c>
      <c r="I13" s="17">
        <v>5205.2700000000004</v>
      </c>
      <c r="J13" s="16" t="s">
        <v>16</v>
      </c>
      <c r="K13" s="16" t="s">
        <v>12</v>
      </c>
      <c r="L13" s="16" t="s">
        <v>167</v>
      </c>
      <c r="M13" s="16" t="s">
        <v>212</v>
      </c>
      <c r="N13" s="16" t="s">
        <v>219</v>
      </c>
      <c r="O13" s="16" t="s">
        <v>218</v>
      </c>
      <c r="P13" s="16" t="s">
        <v>162</v>
      </c>
      <c r="Q13" s="16" t="s">
        <v>157</v>
      </c>
    </row>
    <row r="14" spans="3:17">
      <c r="C14" s="15">
        <v>37922</v>
      </c>
      <c r="D14" s="16">
        <v>10168</v>
      </c>
      <c r="E14" s="16">
        <v>1</v>
      </c>
      <c r="F14" s="16" t="s">
        <v>211</v>
      </c>
      <c r="G14" s="16">
        <v>36</v>
      </c>
      <c r="H14" s="17">
        <v>96.66</v>
      </c>
      <c r="I14" s="17">
        <v>3479.76</v>
      </c>
      <c r="J14" s="16" t="s">
        <v>16</v>
      </c>
      <c r="K14" s="16" t="s">
        <v>12</v>
      </c>
      <c r="L14" s="16" t="s">
        <v>170</v>
      </c>
      <c r="M14" s="16" t="s">
        <v>212</v>
      </c>
      <c r="N14" s="16" t="s">
        <v>220</v>
      </c>
      <c r="O14" s="16" t="s">
        <v>218</v>
      </c>
      <c r="P14" s="16" t="s">
        <v>162</v>
      </c>
      <c r="Q14" s="16" t="s">
        <v>157</v>
      </c>
    </row>
    <row r="15" spans="3:17">
      <c r="C15" s="15">
        <v>37936</v>
      </c>
      <c r="D15" s="16">
        <v>10180</v>
      </c>
      <c r="E15" s="16">
        <v>9</v>
      </c>
      <c r="F15" s="16" t="s">
        <v>211</v>
      </c>
      <c r="G15" s="16">
        <v>29</v>
      </c>
      <c r="H15" s="17">
        <v>86.13</v>
      </c>
      <c r="I15" s="17">
        <v>2497.77</v>
      </c>
      <c r="J15" s="16" t="s">
        <v>16</v>
      </c>
      <c r="K15" s="16" t="s">
        <v>12</v>
      </c>
      <c r="L15" s="16" t="s">
        <v>117</v>
      </c>
      <c r="M15" s="16" t="s">
        <v>212</v>
      </c>
      <c r="N15" s="16" t="s">
        <v>221</v>
      </c>
      <c r="O15" s="16"/>
      <c r="P15" s="16" t="s">
        <v>107</v>
      </c>
      <c r="Q15" s="16" t="s">
        <v>93</v>
      </c>
    </row>
    <row r="16" spans="3:17">
      <c r="C16" s="15">
        <v>37943</v>
      </c>
      <c r="D16" s="16">
        <v>10188</v>
      </c>
      <c r="E16" s="16">
        <v>1</v>
      </c>
      <c r="F16" s="16" t="s">
        <v>211</v>
      </c>
      <c r="G16" s="16">
        <v>48</v>
      </c>
      <c r="H16" s="17">
        <v>100</v>
      </c>
      <c r="I16" s="17">
        <v>5512.32</v>
      </c>
      <c r="J16" s="16" t="s">
        <v>16</v>
      </c>
      <c r="K16" s="16" t="s">
        <v>12</v>
      </c>
      <c r="L16" s="16" t="s">
        <v>132</v>
      </c>
      <c r="M16" s="16" t="s">
        <v>212</v>
      </c>
      <c r="N16" s="16" t="s">
        <v>222</v>
      </c>
      <c r="O16" s="16"/>
      <c r="P16" s="16" t="s">
        <v>130</v>
      </c>
      <c r="Q16" s="16" t="s">
        <v>93</v>
      </c>
    </row>
    <row r="17" spans="3:17">
      <c r="C17" s="15">
        <v>37956</v>
      </c>
      <c r="D17" s="16">
        <v>10201</v>
      </c>
      <c r="E17" s="16">
        <v>2</v>
      </c>
      <c r="F17" s="16" t="s">
        <v>211</v>
      </c>
      <c r="G17" s="16">
        <v>22</v>
      </c>
      <c r="H17" s="17">
        <v>98.57</v>
      </c>
      <c r="I17" s="17">
        <v>2168.54</v>
      </c>
      <c r="J17" s="16" t="s">
        <v>16</v>
      </c>
      <c r="K17" s="16" t="s">
        <v>12</v>
      </c>
      <c r="L17" s="16" t="s">
        <v>186</v>
      </c>
      <c r="M17" s="16" t="s">
        <v>212</v>
      </c>
      <c r="N17" s="16" t="s">
        <v>219</v>
      </c>
      <c r="O17" s="16" t="s">
        <v>218</v>
      </c>
      <c r="P17" s="16" t="s">
        <v>162</v>
      </c>
      <c r="Q17" s="16" t="s">
        <v>157</v>
      </c>
    </row>
    <row r="18" spans="3:17">
      <c r="C18" s="15">
        <v>38001</v>
      </c>
      <c r="D18" s="16">
        <v>10211</v>
      </c>
      <c r="E18" s="16">
        <v>14</v>
      </c>
      <c r="F18" s="16" t="s">
        <v>211</v>
      </c>
      <c r="G18" s="16">
        <v>41</v>
      </c>
      <c r="H18" s="17">
        <v>100</v>
      </c>
      <c r="I18" s="17">
        <v>4708.4399999999996</v>
      </c>
      <c r="J18" s="16" t="s">
        <v>16</v>
      </c>
      <c r="K18" s="16" t="s">
        <v>12</v>
      </c>
      <c r="L18" s="16" t="s">
        <v>112</v>
      </c>
      <c r="M18" s="16" t="s">
        <v>212</v>
      </c>
      <c r="N18" s="16" t="s">
        <v>216</v>
      </c>
      <c r="O18" s="16"/>
      <c r="P18" s="16" t="s">
        <v>107</v>
      </c>
      <c r="Q18" s="16" t="s">
        <v>93</v>
      </c>
    </row>
    <row r="19" spans="3:17">
      <c r="C19" s="15">
        <v>38037</v>
      </c>
      <c r="D19" s="16">
        <v>10223</v>
      </c>
      <c r="E19" s="16">
        <v>1</v>
      </c>
      <c r="F19" s="16" t="s">
        <v>211</v>
      </c>
      <c r="G19" s="16">
        <v>37</v>
      </c>
      <c r="H19" s="17">
        <v>100</v>
      </c>
      <c r="I19" s="17">
        <v>3965.66</v>
      </c>
      <c r="J19" s="16" t="s">
        <v>16</v>
      </c>
      <c r="K19" s="16" t="s">
        <v>12</v>
      </c>
      <c r="L19" s="16" t="s">
        <v>86</v>
      </c>
      <c r="M19" s="16" t="s">
        <v>212</v>
      </c>
      <c r="N19" s="16" t="s">
        <v>223</v>
      </c>
      <c r="O19" s="16" t="s">
        <v>224</v>
      </c>
      <c r="P19" s="16" t="s">
        <v>85</v>
      </c>
      <c r="Q19" s="16" t="s">
        <v>84</v>
      </c>
    </row>
    <row r="20" spans="3:17">
      <c r="C20" s="15">
        <v>38082</v>
      </c>
      <c r="D20" s="16">
        <v>10237</v>
      </c>
      <c r="E20" s="16">
        <v>7</v>
      </c>
      <c r="F20" s="16" t="s">
        <v>211</v>
      </c>
      <c r="G20" s="16">
        <v>23</v>
      </c>
      <c r="H20" s="17">
        <v>100</v>
      </c>
      <c r="I20" s="17">
        <v>2333.12</v>
      </c>
      <c r="J20" s="16" t="s">
        <v>16</v>
      </c>
      <c r="K20" s="16" t="s">
        <v>12</v>
      </c>
      <c r="L20" s="16" t="s">
        <v>176</v>
      </c>
      <c r="M20" s="16" t="s">
        <v>212</v>
      </c>
      <c r="N20" s="16" t="s">
        <v>213</v>
      </c>
      <c r="O20" s="16" t="s">
        <v>214</v>
      </c>
      <c r="P20" s="16" t="s">
        <v>162</v>
      </c>
      <c r="Q20" s="16" t="s">
        <v>157</v>
      </c>
    </row>
    <row r="21" spans="3:17">
      <c r="C21" s="15">
        <v>38125</v>
      </c>
      <c r="D21" s="16">
        <v>10251</v>
      </c>
      <c r="E21" s="16">
        <v>2</v>
      </c>
      <c r="F21" s="16" t="s">
        <v>211</v>
      </c>
      <c r="G21" s="16">
        <v>28</v>
      </c>
      <c r="H21" s="17">
        <v>100</v>
      </c>
      <c r="I21" s="17">
        <v>3188.64</v>
      </c>
      <c r="J21" s="16" t="s">
        <v>16</v>
      </c>
      <c r="K21" s="16" t="s">
        <v>12</v>
      </c>
      <c r="L21" s="16" t="s">
        <v>180</v>
      </c>
      <c r="M21" s="16" t="s">
        <v>212</v>
      </c>
      <c r="N21" s="16" t="s">
        <v>225</v>
      </c>
      <c r="O21" s="16" t="s">
        <v>226</v>
      </c>
      <c r="P21" s="16" t="s">
        <v>162</v>
      </c>
      <c r="Q21" s="16" t="s">
        <v>157</v>
      </c>
    </row>
    <row r="22" spans="3:17">
      <c r="C22" s="15">
        <v>38166</v>
      </c>
      <c r="D22" s="16">
        <v>10263</v>
      </c>
      <c r="E22" s="16">
        <v>2</v>
      </c>
      <c r="F22" s="16" t="s">
        <v>211</v>
      </c>
      <c r="G22" s="16">
        <v>34</v>
      </c>
      <c r="H22" s="17">
        <v>100</v>
      </c>
      <c r="I22" s="17">
        <v>3676.76</v>
      </c>
      <c r="J22" s="16" t="s">
        <v>16</v>
      </c>
      <c r="K22" s="16" t="s">
        <v>12</v>
      </c>
      <c r="L22" s="16" t="s">
        <v>174</v>
      </c>
      <c r="M22" s="16" t="s">
        <v>212</v>
      </c>
      <c r="N22" s="16" t="s">
        <v>227</v>
      </c>
      <c r="O22" s="16" t="s">
        <v>228</v>
      </c>
      <c r="P22" s="16" t="s">
        <v>162</v>
      </c>
      <c r="Q22" s="16" t="s">
        <v>157</v>
      </c>
    </row>
    <row r="23" spans="3:17">
      <c r="C23" s="15">
        <v>38191</v>
      </c>
      <c r="D23" s="16">
        <v>10275</v>
      </c>
      <c r="E23" s="16">
        <v>1</v>
      </c>
      <c r="F23" s="16" t="s">
        <v>211</v>
      </c>
      <c r="G23" s="16">
        <v>45</v>
      </c>
      <c r="H23" s="17">
        <v>92.83</v>
      </c>
      <c r="I23" s="17">
        <v>4177.3500000000004</v>
      </c>
      <c r="J23" s="16" t="s">
        <v>16</v>
      </c>
      <c r="K23" s="16" t="s">
        <v>12</v>
      </c>
      <c r="L23" s="16" t="s">
        <v>108</v>
      </c>
      <c r="M23" s="16" t="s">
        <v>212</v>
      </c>
      <c r="N23" s="16" t="s">
        <v>229</v>
      </c>
      <c r="O23" s="16"/>
      <c r="P23" s="16" t="s">
        <v>107</v>
      </c>
      <c r="Q23" s="16" t="s">
        <v>93</v>
      </c>
    </row>
    <row r="24" spans="3:17">
      <c r="C24" s="15">
        <v>38226</v>
      </c>
      <c r="D24" s="16">
        <v>10285</v>
      </c>
      <c r="E24" s="16">
        <v>6</v>
      </c>
      <c r="F24" s="16" t="s">
        <v>211</v>
      </c>
      <c r="G24" s="16">
        <v>36</v>
      </c>
      <c r="H24" s="17">
        <v>100</v>
      </c>
      <c r="I24" s="17">
        <v>4099.68</v>
      </c>
      <c r="J24" s="16" t="s">
        <v>16</v>
      </c>
      <c r="K24" s="16" t="s">
        <v>15</v>
      </c>
      <c r="L24" s="16" t="s">
        <v>173</v>
      </c>
      <c r="M24" s="16" t="s">
        <v>212</v>
      </c>
      <c r="N24" s="16" t="s">
        <v>230</v>
      </c>
      <c r="O24" s="16" t="s">
        <v>231</v>
      </c>
      <c r="P24" s="16" t="s">
        <v>162</v>
      </c>
      <c r="Q24" s="16" t="s">
        <v>157</v>
      </c>
    </row>
    <row r="25" spans="3:17">
      <c r="C25" s="15">
        <v>38260</v>
      </c>
      <c r="D25" s="16">
        <v>10299</v>
      </c>
      <c r="E25" s="16">
        <v>9</v>
      </c>
      <c r="F25" s="16" t="s">
        <v>211</v>
      </c>
      <c r="G25" s="16">
        <v>23</v>
      </c>
      <c r="H25" s="17">
        <v>100</v>
      </c>
      <c r="I25" s="17">
        <v>2597.39</v>
      </c>
      <c r="J25" s="16" t="s">
        <v>16</v>
      </c>
      <c r="K25" s="16" t="s">
        <v>15</v>
      </c>
      <c r="L25" s="16" t="s">
        <v>105</v>
      </c>
      <c r="M25" s="16" t="s">
        <v>212</v>
      </c>
      <c r="N25" s="16" t="s">
        <v>232</v>
      </c>
      <c r="O25" s="16"/>
      <c r="P25" s="16" t="s">
        <v>103</v>
      </c>
      <c r="Q25" s="16" t="s">
        <v>93</v>
      </c>
    </row>
    <row r="26" spans="3:17">
      <c r="C26" s="15">
        <v>38275</v>
      </c>
      <c r="D26" s="16">
        <v>10309</v>
      </c>
      <c r="E26" s="16">
        <v>5</v>
      </c>
      <c r="F26" s="16" t="s">
        <v>211</v>
      </c>
      <c r="G26" s="16">
        <v>41</v>
      </c>
      <c r="H26" s="17">
        <v>100</v>
      </c>
      <c r="I26" s="17">
        <v>4394.38</v>
      </c>
      <c r="J26" s="16" t="s">
        <v>16</v>
      </c>
      <c r="K26" s="16" t="s">
        <v>15</v>
      </c>
      <c r="L26" s="16" t="s">
        <v>131</v>
      </c>
      <c r="M26" s="16" t="s">
        <v>212</v>
      </c>
      <c r="N26" s="16" t="s">
        <v>233</v>
      </c>
      <c r="O26" s="16"/>
      <c r="P26" s="16" t="s">
        <v>130</v>
      </c>
      <c r="Q26" s="16" t="s">
        <v>93</v>
      </c>
    </row>
    <row r="27" spans="3:17">
      <c r="C27" s="15">
        <v>38293</v>
      </c>
      <c r="D27" s="16">
        <v>10318</v>
      </c>
      <c r="E27" s="16">
        <v>1</v>
      </c>
      <c r="F27" s="16" t="s">
        <v>211</v>
      </c>
      <c r="G27" s="16">
        <v>46</v>
      </c>
      <c r="H27" s="17">
        <v>94.74</v>
      </c>
      <c r="I27" s="17">
        <v>4358.04</v>
      </c>
      <c r="J27" s="16" t="s">
        <v>16</v>
      </c>
      <c r="K27" s="16" t="s">
        <v>15</v>
      </c>
      <c r="L27" s="16" t="s">
        <v>169</v>
      </c>
      <c r="M27" s="16" t="s">
        <v>212</v>
      </c>
      <c r="N27" s="16" t="s">
        <v>234</v>
      </c>
      <c r="O27" s="16" t="s">
        <v>235</v>
      </c>
      <c r="P27" s="16" t="s">
        <v>162</v>
      </c>
      <c r="Q27" s="16" t="s">
        <v>157</v>
      </c>
    </row>
    <row r="28" spans="3:17">
      <c r="C28" s="15">
        <v>38306</v>
      </c>
      <c r="D28" s="16">
        <v>10329</v>
      </c>
      <c r="E28" s="16">
        <v>1</v>
      </c>
      <c r="F28" s="16" t="s">
        <v>211</v>
      </c>
      <c r="G28" s="16">
        <v>42</v>
      </c>
      <c r="H28" s="17">
        <v>100</v>
      </c>
      <c r="I28" s="17">
        <v>4396.1400000000003</v>
      </c>
      <c r="J28" s="16" t="s">
        <v>16</v>
      </c>
      <c r="K28" s="16" t="s">
        <v>15</v>
      </c>
      <c r="L28" s="16" t="s">
        <v>165</v>
      </c>
      <c r="M28" s="16" t="s">
        <v>212</v>
      </c>
      <c r="N28" s="16" t="s">
        <v>213</v>
      </c>
      <c r="O28" s="16" t="s">
        <v>214</v>
      </c>
      <c r="P28" s="16" t="s">
        <v>162</v>
      </c>
      <c r="Q28" s="16" t="s">
        <v>157</v>
      </c>
    </row>
    <row r="29" spans="3:17">
      <c r="C29" s="15">
        <v>38315</v>
      </c>
      <c r="D29" s="16">
        <v>10341</v>
      </c>
      <c r="E29" s="16">
        <v>9</v>
      </c>
      <c r="F29" s="16" t="s">
        <v>211</v>
      </c>
      <c r="G29" s="16">
        <v>41</v>
      </c>
      <c r="H29" s="17">
        <v>100</v>
      </c>
      <c r="I29" s="17">
        <v>7737.93</v>
      </c>
      <c r="J29" s="16" t="s">
        <v>16</v>
      </c>
      <c r="K29" s="16" t="s">
        <v>15</v>
      </c>
      <c r="L29" s="16" t="s">
        <v>95</v>
      </c>
      <c r="M29" s="16" t="s">
        <v>212</v>
      </c>
      <c r="N29" s="16" t="s">
        <v>236</v>
      </c>
      <c r="O29" s="16"/>
      <c r="P29" s="16" t="s">
        <v>94</v>
      </c>
      <c r="Q29" s="16" t="s">
        <v>93</v>
      </c>
    </row>
    <row r="30" spans="3:17">
      <c r="C30" s="15">
        <v>38338</v>
      </c>
      <c r="D30" s="16">
        <v>10361</v>
      </c>
      <c r="E30" s="16">
        <v>13</v>
      </c>
      <c r="F30" s="16" t="s">
        <v>211</v>
      </c>
      <c r="G30" s="16">
        <v>20</v>
      </c>
      <c r="H30" s="17">
        <v>72.55</v>
      </c>
      <c r="I30" s="17">
        <v>1451</v>
      </c>
      <c r="J30" s="16" t="s">
        <v>16</v>
      </c>
      <c r="K30" s="16" t="s">
        <v>15</v>
      </c>
      <c r="L30" s="16" t="s">
        <v>88</v>
      </c>
      <c r="M30" s="16" t="s">
        <v>212</v>
      </c>
      <c r="N30" s="16" t="s">
        <v>237</v>
      </c>
      <c r="O30" s="16" t="s">
        <v>238</v>
      </c>
      <c r="P30" s="16" t="s">
        <v>85</v>
      </c>
      <c r="Q30" s="16" t="s">
        <v>84</v>
      </c>
    </row>
    <row r="31" spans="3:17">
      <c r="C31" s="15">
        <v>38386</v>
      </c>
      <c r="D31" s="16">
        <v>10375</v>
      </c>
      <c r="E31" s="16">
        <v>12</v>
      </c>
      <c r="F31" s="16" t="s">
        <v>211</v>
      </c>
      <c r="G31" s="16">
        <v>21</v>
      </c>
      <c r="H31" s="17">
        <v>34.909999999999997</v>
      </c>
      <c r="I31" s="17">
        <v>733.11</v>
      </c>
      <c r="J31" s="16" t="s">
        <v>16</v>
      </c>
      <c r="K31" s="16" t="s">
        <v>15</v>
      </c>
      <c r="L31" s="16" t="s">
        <v>108</v>
      </c>
      <c r="M31" s="16" t="s">
        <v>212</v>
      </c>
      <c r="N31" s="16" t="s">
        <v>229</v>
      </c>
      <c r="O31" s="16"/>
      <c r="P31" s="16" t="s">
        <v>107</v>
      </c>
      <c r="Q31" s="16" t="s">
        <v>93</v>
      </c>
    </row>
    <row r="32" spans="3:17">
      <c r="C32" s="15">
        <v>38414</v>
      </c>
      <c r="D32" s="16">
        <v>10388</v>
      </c>
      <c r="E32" s="16">
        <v>4</v>
      </c>
      <c r="F32" s="16" t="s">
        <v>211</v>
      </c>
      <c r="G32" s="16">
        <v>42</v>
      </c>
      <c r="H32" s="17">
        <v>76.36</v>
      </c>
      <c r="I32" s="17">
        <v>3207.12</v>
      </c>
      <c r="J32" s="16" t="s">
        <v>16</v>
      </c>
      <c r="K32" s="16" t="s">
        <v>15</v>
      </c>
      <c r="L32" s="16" t="s">
        <v>175</v>
      </c>
      <c r="M32" s="16" t="s">
        <v>212</v>
      </c>
      <c r="N32" s="16" t="s">
        <v>239</v>
      </c>
      <c r="O32" s="16" t="s">
        <v>231</v>
      </c>
      <c r="P32" s="16" t="s">
        <v>162</v>
      </c>
      <c r="Q32" s="16" t="s">
        <v>157</v>
      </c>
    </row>
    <row r="33" spans="3:17">
      <c r="C33" s="15">
        <v>38450</v>
      </c>
      <c r="D33" s="16">
        <v>10403</v>
      </c>
      <c r="E33" s="16">
        <v>7</v>
      </c>
      <c r="F33" s="16" t="s">
        <v>211</v>
      </c>
      <c r="G33" s="16">
        <v>24</v>
      </c>
      <c r="H33" s="17">
        <v>100</v>
      </c>
      <c r="I33" s="17">
        <v>2434.56</v>
      </c>
      <c r="J33" s="16" t="s">
        <v>16</v>
      </c>
      <c r="K33" s="16" t="s">
        <v>15</v>
      </c>
      <c r="L33" s="16" t="s">
        <v>147</v>
      </c>
      <c r="M33" s="16" t="s">
        <v>212</v>
      </c>
      <c r="N33" s="16" t="s">
        <v>240</v>
      </c>
      <c r="O33" s="16"/>
      <c r="P33" s="16" t="s">
        <v>145</v>
      </c>
      <c r="Q33" s="16" t="s">
        <v>93</v>
      </c>
    </row>
    <row r="34" spans="3:17">
      <c r="C34" s="15">
        <v>38485</v>
      </c>
      <c r="D34" s="16">
        <v>10417</v>
      </c>
      <c r="E34" s="16">
        <v>2</v>
      </c>
      <c r="F34" s="16" t="s">
        <v>211</v>
      </c>
      <c r="G34" s="16">
        <v>66</v>
      </c>
      <c r="H34" s="17">
        <v>100</v>
      </c>
      <c r="I34" s="17">
        <v>7516.08</v>
      </c>
      <c r="J34" s="16" t="s">
        <v>16</v>
      </c>
      <c r="K34" s="16" t="s">
        <v>15</v>
      </c>
      <c r="L34" s="16" t="s">
        <v>135</v>
      </c>
      <c r="M34" s="16" t="s">
        <v>241</v>
      </c>
      <c r="N34" s="16" t="s">
        <v>242</v>
      </c>
      <c r="O34" s="16"/>
      <c r="P34" s="16" t="s">
        <v>134</v>
      </c>
      <c r="Q34" s="16" t="s">
        <v>93</v>
      </c>
    </row>
    <row r="35" spans="3:17">
      <c r="C35" s="15">
        <v>37650</v>
      </c>
      <c r="D35" s="16">
        <v>10103</v>
      </c>
      <c r="E35" s="16">
        <v>11</v>
      </c>
      <c r="F35" s="16" t="s">
        <v>243</v>
      </c>
      <c r="G35" s="16">
        <v>26</v>
      </c>
      <c r="H35" s="17">
        <v>100</v>
      </c>
      <c r="I35" s="17">
        <v>5404.62</v>
      </c>
      <c r="J35" s="16" t="s">
        <v>18</v>
      </c>
      <c r="K35" s="16" t="s">
        <v>15</v>
      </c>
      <c r="L35" s="16" t="s">
        <v>131</v>
      </c>
      <c r="M35" s="16" t="s">
        <v>212</v>
      </c>
      <c r="N35" s="16" t="s">
        <v>233</v>
      </c>
      <c r="O35" s="16"/>
      <c r="P35" s="16" t="s">
        <v>130</v>
      </c>
      <c r="Q35" s="16" t="s">
        <v>93</v>
      </c>
    </row>
    <row r="36" spans="3:17">
      <c r="C36" s="15">
        <v>37704</v>
      </c>
      <c r="D36" s="16">
        <v>10112</v>
      </c>
      <c r="E36" s="16">
        <v>1</v>
      </c>
      <c r="F36" s="16" t="s">
        <v>243</v>
      </c>
      <c r="G36" s="16">
        <v>29</v>
      </c>
      <c r="H36" s="17">
        <v>100</v>
      </c>
      <c r="I36" s="17">
        <v>7209.11</v>
      </c>
      <c r="J36" s="16" t="s">
        <v>18</v>
      </c>
      <c r="K36" s="16" t="s">
        <v>15</v>
      </c>
      <c r="L36" s="16" t="s">
        <v>142</v>
      </c>
      <c r="M36" s="16" t="s">
        <v>212</v>
      </c>
      <c r="N36" s="16" t="s">
        <v>244</v>
      </c>
      <c r="O36" s="16"/>
      <c r="P36" s="16" t="s">
        <v>140</v>
      </c>
      <c r="Q36" s="16" t="s">
        <v>93</v>
      </c>
    </row>
    <row r="37" spans="3:17">
      <c r="C37" s="15">
        <v>37769</v>
      </c>
      <c r="D37" s="16">
        <v>10126</v>
      </c>
      <c r="E37" s="16">
        <v>11</v>
      </c>
      <c r="F37" s="16" t="s">
        <v>243</v>
      </c>
      <c r="G37" s="16">
        <v>38</v>
      </c>
      <c r="H37" s="17">
        <v>100</v>
      </c>
      <c r="I37" s="17">
        <v>7329.06</v>
      </c>
      <c r="J37" s="16" t="s">
        <v>18</v>
      </c>
      <c r="K37" s="16" t="s">
        <v>15</v>
      </c>
      <c r="L37" s="16" t="s">
        <v>136</v>
      </c>
      <c r="M37" s="16" t="s">
        <v>212</v>
      </c>
      <c r="N37" s="16" t="s">
        <v>242</v>
      </c>
      <c r="O37" s="16"/>
      <c r="P37" s="16" t="s">
        <v>134</v>
      </c>
      <c r="Q37" s="16" t="s">
        <v>93</v>
      </c>
    </row>
    <row r="38" spans="3:17">
      <c r="C38" s="15">
        <v>37826</v>
      </c>
      <c r="D38" s="16">
        <v>10140</v>
      </c>
      <c r="E38" s="16">
        <v>11</v>
      </c>
      <c r="F38" s="16" t="s">
        <v>243</v>
      </c>
      <c r="G38" s="16">
        <v>37</v>
      </c>
      <c r="H38" s="17">
        <v>100</v>
      </c>
      <c r="I38" s="17">
        <v>7374.1</v>
      </c>
      <c r="J38" s="16" t="s">
        <v>18</v>
      </c>
      <c r="K38" s="16" t="s">
        <v>15</v>
      </c>
      <c r="L38" s="16" t="s">
        <v>170</v>
      </c>
      <c r="M38" s="16" t="s">
        <v>212</v>
      </c>
      <c r="N38" s="16" t="s">
        <v>220</v>
      </c>
      <c r="O38" s="16" t="s">
        <v>218</v>
      </c>
      <c r="P38" s="16" t="s">
        <v>162</v>
      </c>
      <c r="Q38" s="16" t="s">
        <v>157</v>
      </c>
    </row>
    <row r="39" spans="3:17">
      <c r="C39" s="15">
        <v>37883</v>
      </c>
      <c r="D39" s="16">
        <v>10150</v>
      </c>
      <c r="E39" s="16">
        <v>8</v>
      </c>
      <c r="F39" s="16" t="s">
        <v>243</v>
      </c>
      <c r="G39" s="16">
        <v>45</v>
      </c>
      <c r="H39" s="17">
        <v>100</v>
      </c>
      <c r="I39" s="17">
        <v>10993.5</v>
      </c>
      <c r="J39" s="16" t="s">
        <v>18</v>
      </c>
      <c r="K39" s="16" t="s">
        <v>15</v>
      </c>
      <c r="L39" s="16" t="s">
        <v>156</v>
      </c>
      <c r="M39" s="16" t="s">
        <v>212</v>
      </c>
      <c r="N39" s="16" t="s">
        <v>91</v>
      </c>
      <c r="O39" s="16"/>
      <c r="P39" s="16" t="s">
        <v>91</v>
      </c>
      <c r="Q39" s="16" t="s">
        <v>151</v>
      </c>
    </row>
    <row r="40" spans="3:17">
      <c r="C40" s="15">
        <v>37914</v>
      </c>
      <c r="D40" s="16">
        <v>10163</v>
      </c>
      <c r="E40" s="16">
        <v>1</v>
      </c>
      <c r="F40" s="16" t="s">
        <v>243</v>
      </c>
      <c r="G40" s="16">
        <v>21</v>
      </c>
      <c r="H40" s="17">
        <v>100</v>
      </c>
      <c r="I40" s="17">
        <v>4860.24</v>
      </c>
      <c r="J40" s="16" t="s">
        <v>18</v>
      </c>
      <c r="K40" s="16" t="s">
        <v>15</v>
      </c>
      <c r="L40" s="16" t="s">
        <v>185</v>
      </c>
      <c r="M40" s="16" t="s">
        <v>212</v>
      </c>
      <c r="N40" s="16" t="s">
        <v>213</v>
      </c>
      <c r="O40" s="16" t="s">
        <v>214</v>
      </c>
      <c r="P40" s="16" t="s">
        <v>162</v>
      </c>
      <c r="Q40" s="16" t="s">
        <v>157</v>
      </c>
    </row>
    <row r="41" spans="3:17">
      <c r="C41" s="15">
        <v>37931</v>
      </c>
      <c r="D41" s="16">
        <v>10174</v>
      </c>
      <c r="E41" s="16">
        <v>4</v>
      </c>
      <c r="F41" s="16" t="s">
        <v>243</v>
      </c>
      <c r="G41" s="16">
        <v>34</v>
      </c>
      <c r="H41" s="17">
        <v>100</v>
      </c>
      <c r="I41" s="17">
        <v>8014.82</v>
      </c>
      <c r="J41" s="16" t="s">
        <v>18</v>
      </c>
      <c r="K41" s="16" t="s">
        <v>15</v>
      </c>
      <c r="L41" s="16" t="s">
        <v>90</v>
      </c>
      <c r="M41" s="16" t="s">
        <v>212</v>
      </c>
      <c r="N41" s="16" t="s">
        <v>245</v>
      </c>
      <c r="O41" s="16" t="s">
        <v>246</v>
      </c>
      <c r="P41" s="16" t="s">
        <v>85</v>
      </c>
      <c r="Q41" s="16" t="s">
        <v>84</v>
      </c>
    </row>
    <row r="42" spans="3:17">
      <c r="C42" s="15">
        <v>37938</v>
      </c>
      <c r="D42" s="16">
        <v>10183</v>
      </c>
      <c r="E42" s="16">
        <v>8</v>
      </c>
      <c r="F42" s="16" t="s">
        <v>243</v>
      </c>
      <c r="G42" s="16">
        <v>23</v>
      </c>
      <c r="H42" s="17">
        <v>100</v>
      </c>
      <c r="I42" s="17">
        <v>5372.57</v>
      </c>
      <c r="J42" s="16" t="s">
        <v>18</v>
      </c>
      <c r="K42" s="16" t="s">
        <v>15</v>
      </c>
      <c r="L42" s="16" t="s">
        <v>188</v>
      </c>
      <c r="M42" s="16" t="s">
        <v>212</v>
      </c>
      <c r="N42" s="16" t="s">
        <v>247</v>
      </c>
      <c r="O42" s="16" t="s">
        <v>235</v>
      </c>
      <c r="P42" s="16" t="s">
        <v>162</v>
      </c>
      <c r="Q42" s="16" t="s">
        <v>157</v>
      </c>
    </row>
    <row r="43" spans="3:17">
      <c r="C43" s="15">
        <v>37950</v>
      </c>
      <c r="D43" s="16">
        <v>10194</v>
      </c>
      <c r="E43" s="16">
        <v>11</v>
      </c>
      <c r="F43" s="16" t="s">
        <v>243</v>
      </c>
      <c r="G43" s="16">
        <v>42</v>
      </c>
      <c r="H43" s="17">
        <v>100</v>
      </c>
      <c r="I43" s="17">
        <v>7290.36</v>
      </c>
      <c r="J43" s="16" t="s">
        <v>18</v>
      </c>
      <c r="K43" s="16" t="s">
        <v>15</v>
      </c>
      <c r="L43" s="16" t="s">
        <v>109</v>
      </c>
      <c r="M43" s="16" t="s">
        <v>212</v>
      </c>
      <c r="N43" s="16" t="s">
        <v>248</v>
      </c>
      <c r="O43" s="16"/>
      <c r="P43" s="16" t="s">
        <v>107</v>
      </c>
      <c r="Q43" s="16" t="s">
        <v>93</v>
      </c>
    </row>
    <row r="44" spans="3:17">
      <c r="C44" s="15">
        <v>37960</v>
      </c>
      <c r="D44" s="16">
        <v>10206</v>
      </c>
      <c r="E44" s="16">
        <v>6</v>
      </c>
      <c r="F44" s="16" t="s">
        <v>243</v>
      </c>
      <c r="G44" s="16">
        <v>47</v>
      </c>
      <c r="H44" s="17">
        <v>100</v>
      </c>
      <c r="I44" s="17">
        <v>9064.89</v>
      </c>
      <c r="J44" s="16" t="s">
        <v>18</v>
      </c>
      <c r="K44" s="16" t="s">
        <v>15</v>
      </c>
      <c r="L44" s="16" t="s">
        <v>159</v>
      </c>
      <c r="M44" s="16" t="s">
        <v>212</v>
      </c>
      <c r="N44" s="16" t="s">
        <v>249</v>
      </c>
      <c r="O44" s="16" t="s">
        <v>250</v>
      </c>
      <c r="P44" s="16" t="s">
        <v>158</v>
      </c>
      <c r="Q44" s="16" t="s">
        <v>157</v>
      </c>
    </row>
    <row r="45" spans="3:17">
      <c r="C45" s="15">
        <v>38015</v>
      </c>
      <c r="D45" s="16">
        <v>10215</v>
      </c>
      <c r="E45" s="16">
        <v>3</v>
      </c>
      <c r="F45" s="16" t="s">
        <v>243</v>
      </c>
      <c r="G45" s="16">
        <v>35</v>
      </c>
      <c r="H45" s="17">
        <v>100</v>
      </c>
      <c r="I45" s="17">
        <v>6075.3</v>
      </c>
      <c r="J45" s="16" t="s">
        <v>18</v>
      </c>
      <c r="K45" s="16" t="s">
        <v>15</v>
      </c>
      <c r="L45" s="16" t="s">
        <v>193</v>
      </c>
      <c r="M45" s="16" t="s">
        <v>212</v>
      </c>
      <c r="N45" s="16" t="s">
        <v>251</v>
      </c>
      <c r="O45" s="16" t="s">
        <v>218</v>
      </c>
      <c r="P45" s="16" t="s">
        <v>162</v>
      </c>
      <c r="Q45" s="16" t="s">
        <v>157</v>
      </c>
    </row>
    <row r="46" spans="3:17">
      <c r="C46" s="15">
        <v>38056</v>
      </c>
      <c r="D46" s="16">
        <v>10228</v>
      </c>
      <c r="E46" s="16">
        <v>2</v>
      </c>
      <c r="F46" s="16" t="s">
        <v>243</v>
      </c>
      <c r="G46" s="16">
        <v>29</v>
      </c>
      <c r="H46" s="17">
        <v>100</v>
      </c>
      <c r="I46" s="17">
        <v>6463.23</v>
      </c>
      <c r="J46" s="16" t="s">
        <v>18</v>
      </c>
      <c r="K46" s="16" t="s">
        <v>15</v>
      </c>
      <c r="L46" s="16" t="s">
        <v>194</v>
      </c>
      <c r="M46" s="16" t="s">
        <v>212</v>
      </c>
      <c r="N46" s="16" t="s">
        <v>230</v>
      </c>
      <c r="O46" s="16" t="s">
        <v>231</v>
      </c>
      <c r="P46" s="16" t="s">
        <v>162</v>
      </c>
      <c r="Q46" s="16" t="s">
        <v>157</v>
      </c>
    </row>
    <row r="47" spans="3:17">
      <c r="C47" s="15">
        <v>38111</v>
      </c>
      <c r="D47" s="16">
        <v>10245</v>
      </c>
      <c r="E47" s="16">
        <v>9</v>
      </c>
      <c r="F47" s="16" t="s">
        <v>243</v>
      </c>
      <c r="G47" s="16">
        <v>34</v>
      </c>
      <c r="H47" s="17">
        <v>100</v>
      </c>
      <c r="I47" s="17">
        <v>6120.34</v>
      </c>
      <c r="J47" s="16" t="s">
        <v>18</v>
      </c>
      <c r="K47" s="16" t="s">
        <v>15</v>
      </c>
      <c r="L47" s="16" t="s">
        <v>184</v>
      </c>
      <c r="M47" s="16" t="s">
        <v>212</v>
      </c>
      <c r="N47" s="16" t="s">
        <v>252</v>
      </c>
      <c r="O47" s="16" t="s">
        <v>228</v>
      </c>
      <c r="P47" s="16" t="s">
        <v>162</v>
      </c>
      <c r="Q47" s="16" t="s">
        <v>157</v>
      </c>
    </row>
    <row r="48" spans="3:17">
      <c r="C48" s="15">
        <v>38153</v>
      </c>
      <c r="D48" s="16">
        <v>10258</v>
      </c>
      <c r="E48" s="16">
        <v>6</v>
      </c>
      <c r="F48" s="16" t="s">
        <v>243</v>
      </c>
      <c r="G48" s="16">
        <v>32</v>
      </c>
      <c r="H48" s="17">
        <v>100</v>
      </c>
      <c r="I48" s="17">
        <v>7680.64</v>
      </c>
      <c r="J48" s="16" t="s">
        <v>18</v>
      </c>
      <c r="K48" s="16" t="s">
        <v>15</v>
      </c>
      <c r="L48" s="16" t="s">
        <v>152</v>
      </c>
      <c r="M48" s="16" t="s">
        <v>212</v>
      </c>
      <c r="N48" s="16" t="s">
        <v>253</v>
      </c>
      <c r="O48" s="16" t="s">
        <v>254</v>
      </c>
      <c r="P48" s="16" t="s">
        <v>151</v>
      </c>
      <c r="Q48" s="16" t="s">
        <v>151</v>
      </c>
    </row>
    <row r="49" spans="3:17">
      <c r="C49" s="15">
        <v>38187</v>
      </c>
      <c r="D49" s="16">
        <v>10270</v>
      </c>
      <c r="E49" s="16">
        <v>9</v>
      </c>
      <c r="F49" s="16" t="s">
        <v>243</v>
      </c>
      <c r="G49" s="16">
        <v>21</v>
      </c>
      <c r="H49" s="17">
        <v>100</v>
      </c>
      <c r="I49" s="17">
        <v>4905.3900000000003</v>
      </c>
      <c r="J49" s="16" t="s">
        <v>18</v>
      </c>
      <c r="K49" s="16" t="s">
        <v>15</v>
      </c>
      <c r="L49" s="16" t="s">
        <v>88</v>
      </c>
      <c r="M49" s="16" t="s">
        <v>212</v>
      </c>
      <c r="N49" s="16" t="s">
        <v>237</v>
      </c>
      <c r="O49" s="16" t="s">
        <v>238</v>
      </c>
      <c r="P49" s="16" t="s">
        <v>85</v>
      </c>
      <c r="Q49" s="16" t="s">
        <v>84</v>
      </c>
    </row>
    <row r="50" spans="3:17">
      <c r="C50" s="15">
        <v>38216</v>
      </c>
      <c r="D50" s="16">
        <v>10280</v>
      </c>
      <c r="E50" s="16">
        <v>2</v>
      </c>
      <c r="F50" s="16" t="s">
        <v>243</v>
      </c>
      <c r="G50" s="16">
        <v>34</v>
      </c>
      <c r="H50" s="17">
        <v>100</v>
      </c>
      <c r="I50" s="17">
        <v>8014.82</v>
      </c>
      <c r="J50" s="16" t="s">
        <v>18</v>
      </c>
      <c r="K50" s="16" t="s">
        <v>15</v>
      </c>
      <c r="L50" s="16" t="s">
        <v>129</v>
      </c>
      <c r="M50" s="16" t="s">
        <v>212</v>
      </c>
      <c r="N50" s="16" t="s">
        <v>255</v>
      </c>
      <c r="O50" s="16"/>
      <c r="P50" s="16" t="s">
        <v>126</v>
      </c>
      <c r="Q50" s="16" t="s">
        <v>93</v>
      </c>
    </row>
    <row r="51" spans="3:17">
      <c r="C51" s="15">
        <v>38238</v>
      </c>
      <c r="D51" s="16">
        <v>10291</v>
      </c>
      <c r="E51" s="16">
        <v>11</v>
      </c>
      <c r="F51" s="16" t="s">
        <v>243</v>
      </c>
      <c r="G51" s="16">
        <v>37</v>
      </c>
      <c r="H51" s="17">
        <v>100</v>
      </c>
      <c r="I51" s="17">
        <v>7136.19</v>
      </c>
      <c r="J51" s="16" t="s">
        <v>18</v>
      </c>
      <c r="K51" s="16" t="s">
        <v>15</v>
      </c>
      <c r="L51" s="16" t="s">
        <v>141</v>
      </c>
      <c r="M51" s="16" t="s">
        <v>212</v>
      </c>
      <c r="N51" s="16" t="s">
        <v>256</v>
      </c>
      <c r="O51" s="16"/>
      <c r="P51" s="16" t="s">
        <v>140</v>
      </c>
      <c r="Q51" s="16" t="s">
        <v>93</v>
      </c>
    </row>
    <row r="52" spans="3:17">
      <c r="C52" s="15">
        <v>38271</v>
      </c>
      <c r="D52" s="16">
        <v>10304</v>
      </c>
      <c r="E52" s="16">
        <v>6</v>
      </c>
      <c r="F52" s="16" t="s">
        <v>243</v>
      </c>
      <c r="G52" s="16">
        <v>47</v>
      </c>
      <c r="H52" s="17">
        <v>100</v>
      </c>
      <c r="I52" s="17">
        <v>10172.700000000001</v>
      </c>
      <c r="J52" s="16" t="s">
        <v>18</v>
      </c>
      <c r="K52" s="16" t="s">
        <v>15</v>
      </c>
      <c r="L52" s="16" t="s">
        <v>118</v>
      </c>
      <c r="M52" s="16" t="s">
        <v>212</v>
      </c>
      <c r="N52" s="16" t="s">
        <v>257</v>
      </c>
      <c r="O52" s="16"/>
      <c r="P52" s="16" t="s">
        <v>107</v>
      </c>
      <c r="Q52" s="16" t="s">
        <v>93</v>
      </c>
    </row>
    <row r="53" spans="3:17">
      <c r="C53" s="15">
        <v>38281</v>
      </c>
      <c r="D53" s="16">
        <v>10312</v>
      </c>
      <c r="E53" s="16">
        <v>3</v>
      </c>
      <c r="F53" s="16" t="s">
        <v>243</v>
      </c>
      <c r="G53" s="16">
        <v>48</v>
      </c>
      <c r="H53" s="17">
        <v>100</v>
      </c>
      <c r="I53" s="17">
        <v>11623.7</v>
      </c>
      <c r="J53" s="16" t="s">
        <v>18</v>
      </c>
      <c r="K53" s="16"/>
      <c r="L53" s="16" t="s">
        <v>163</v>
      </c>
      <c r="M53" s="16" t="s">
        <v>212</v>
      </c>
      <c r="N53" s="16" t="s">
        <v>258</v>
      </c>
      <c r="O53" s="16" t="s">
        <v>218</v>
      </c>
      <c r="P53" s="16" t="s">
        <v>162</v>
      </c>
      <c r="Q53" s="16" t="s">
        <v>157</v>
      </c>
    </row>
    <row r="54" spans="3:17">
      <c r="C54" s="15">
        <v>38295</v>
      </c>
      <c r="D54" s="16">
        <v>10322</v>
      </c>
      <c r="E54" s="16">
        <v>1</v>
      </c>
      <c r="F54" s="16" t="s">
        <v>243</v>
      </c>
      <c r="G54" s="16">
        <v>40</v>
      </c>
      <c r="H54" s="17">
        <v>100</v>
      </c>
      <c r="I54" s="17">
        <v>6000.4</v>
      </c>
      <c r="J54" s="16" t="s">
        <v>18</v>
      </c>
      <c r="K54" s="16"/>
      <c r="L54" s="16" t="s">
        <v>168</v>
      </c>
      <c r="M54" s="16" t="s">
        <v>212</v>
      </c>
      <c r="N54" s="16" t="s">
        <v>259</v>
      </c>
      <c r="O54" s="16" t="s">
        <v>260</v>
      </c>
      <c r="P54" s="16" t="s">
        <v>162</v>
      </c>
      <c r="Q54" s="16" t="s">
        <v>157</v>
      </c>
    </row>
    <row r="55" spans="3:17">
      <c r="C55" s="15">
        <v>38309</v>
      </c>
      <c r="D55" s="16">
        <v>10333</v>
      </c>
      <c r="E55" s="16">
        <v>3</v>
      </c>
      <c r="F55" s="16" t="s">
        <v>243</v>
      </c>
      <c r="G55" s="16">
        <v>26</v>
      </c>
      <c r="H55" s="17">
        <v>100</v>
      </c>
      <c r="I55" s="17">
        <v>3003</v>
      </c>
      <c r="J55" s="16" t="s">
        <v>18</v>
      </c>
      <c r="K55" s="16"/>
      <c r="L55" s="16" t="s">
        <v>186</v>
      </c>
      <c r="M55" s="16" t="s">
        <v>212</v>
      </c>
      <c r="N55" s="16" t="s">
        <v>219</v>
      </c>
      <c r="O55" s="16" t="s">
        <v>218</v>
      </c>
      <c r="P55" s="16" t="s">
        <v>162</v>
      </c>
      <c r="Q55" s="16" t="s">
        <v>157</v>
      </c>
    </row>
    <row r="56" spans="3:17">
      <c r="C56" s="15">
        <v>38320</v>
      </c>
      <c r="D56" s="16">
        <v>10347</v>
      </c>
      <c r="E56" s="16">
        <v>1</v>
      </c>
      <c r="F56" s="16" t="s">
        <v>243</v>
      </c>
      <c r="G56" s="16">
        <v>30</v>
      </c>
      <c r="H56" s="17">
        <v>100</v>
      </c>
      <c r="I56" s="17">
        <v>3944.7</v>
      </c>
      <c r="J56" s="16" t="s">
        <v>18</v>
      </c>
      <c r="K56" s="16"/>
      <c r="L56" s="16" t="s">
        <v>86</v>
      </c>
      <c r="M56" s="16" t="s">
        <v>212</v>
      </c>
      <c r="N56" s="16" t="s">
        <v>223</v>
      </c>
      <c r="O56" s="16" t="s">
        <v>224</v>
      </c>
      <c r="P56" s="16" t="s">
        <v>85</v>
      </c>
      <c r="Q56" s="16" t="s">
        <v>84</v>
      </c>
    </row>
    <row r="57" spans="3:17">
      <c r="C57" s="15">
        <v>38331</v>
      </c>
      <c r="D57" s="16">
        <v>10357</v>
      </c>
      <c r="E57" s="16">
        <v>10</v>
      </c>
      <c r="F57" s="16" t="s">
        <v>243</v>
      </c>
      <c r="G57" s="16">
        <v>32</v>
      </c>
      <c r="H57" s="17">
        <v>100</v>
      </c>
      <c r="I57" s="17">
        <v>5691.84</v>
      </c>
      <c r="J57" s="16" t="s">
        <v>18</v>
      </c>
      <c r="K57" s="16"/>
      <c r="L57" s="16" t="s">
        <v>163</v>
      </c>
      <c r="M57" s="16" t="s">
        <v>212</v>
      </c>
      <c r="N57" s="16" t="s">
        <v>258</v>
      </c>
      <c r="O57" s="16" t="s">
        <v>218</v>
      </c>
      <c r="P57" s="16" t="s">
        <v>162</v>
      </c>
      <c r="Q57" s="16" t="s">
        <v>157</v>
      </c>
    </row>
    <row r="58" spans="3:17">
      <c r="C58" s="15">
        <v>38372</v>
      </c>
      <c r="D58" s="16">
        <v>10369</v>
      </c>
      <c r="E58" s="16">
        <v>2</v>
      </c>
      <c r="F58" s="16" t="s">
        <v>243</v>
      </c>
      <c r="G58" s="16">
        <v>41</v>
      </c>
      <c r="H58" s="17">
        <v>100</v>
      </c>
      <c r="I58" s="17">
        <v>4514.92</v>
      </c>
      <c r="J58" s="16" t="s">
        <v>18</v>
      </c>
      <c r="K58" s="16"/>
      <c r="L58" s="16" t="s">
        <v>183</v>
      </c>
      <c r="M58" s="16" t="s">
        <v>212</v>
      </c>
      <c r="N58" s="16" t="s">
        <v>261</v>
      </c>
      <c r="O58" s="16" t="s">
        <v>231</v>
      </c>
      <c r="P58" s="16" t="s">
        <v>162</v>
      </c>
      <c r="Q58" s="16" t="s">
        <v>157</v>
      </c>
    </row>
    <row r="59" spans="3:17">
      <c r="C59" s="15">
        <v>38400</v>
      </c>
      <c r="D59" s="16">
        <v>10381</v>
      </c>
      <c r="E59" s="16">
        <v>3</v>
      </c>
      <c r="F59" s="16" t="s">
        <v>243</v>
      </c>
      <c r="G59" s="16">
        <v>36</v>
      </c>
      <c r="H59" s="17">
        <v>100</v>
      </c>
      <c r="I59" s="17">
        <v>8254.7999999999993</v>
      </c>
      <c r="J59" s="16" t="s">
        <v>18</v>
      </c>
      <c r="K59" s="16"/>
      <c r="L59" s="16" t="s">
        <v>167</v>
      </c>
      <c r="M59" s="16" t="s">
        <v>212</v>
      </c>
      <c r="N59" s="16" t="s">
        <v>219</v>
      </c>
      <c r="O59" s="16" t="s">
        <v>218</v>
      </c>
      <c r="P59" s="16" t="s">
        <v>162</v>
      </c>
      <c r="Q59" s="16" t="s">
        <v>157</v>
      </c>
    </row>
    <row r="60" spans="3:17">
      <c r="C60" s="15">
        <v>38420</v>
      </c>
      <c r="D60" s="16">
        <v>10391</v>
      </c>
      <c r="E60" s="16">
        <v>4</v>
      </c>
      <c r="F60" s="16" t="s">
        <v>243</v>
      </c>
      <c r="G60" s="16">
        <v>24</v>
      </c>
      <c r="H60" s="17">
        <v>100</v>
      </c>
      <c r="I60" s="17">
        <v>2416.56</v>
      </c>
      <c r="J60" s="16" t="s">
        <v>18</v>
      </c>
      <c r="K60" s="16"/>
      <c r="L60" s="16" t="s">
        <v>87</v>
      </c>
      <c r="M60" s="16" t="s">
        <v>212</v>
      </c>
      <c r="N60" s="16" t="s">
        <v>262</v>
      </c>
      <c r="O60" s="16" t="s">
        <v>238</v>
      </c>
      <c r="P60" s="16" t="s">
        <v>85</v>
      </c>
      <c r="Q60" s="16" t="s">
        <v>84</v>
      </c>
    </row>
    <row r="61" spans="3:17">
      <c r="C61" s="15">
        <v>38473</v>
      </c>
      <c r="D61" s="16">
        <v>10411</v>
      </c>
      <c r="E61" s="16">
        <v>9</v>
      </c>
      <c r="F61" s="16" t="s">
        <v>243</v>
      </c>
      <c r="G61" s="16">
        <v>23</v>
      </c>
      <c r="H61" s="17">
        <v>100</v>
      </c>
      <c r="I61" s="17">
        <v>4140.2299999999996</v>
      </c>
      <c r="J61" s="16" t="s">
        <v>18</v>
      </c>
      <c r="K61" s="16"/>
      <c r="L61" s="16" t="s">
        <v>161</v>
      </c>
      <c r="M61" s="16" t="s">
        <v>212</v>
      </c>
      <c r="N61" s="16" t="s">
        <v>263</v>
      </c>
      <c r="O61" s="16" t="s">
        <v>264</v>
      </c>
      <c r="P61" s="16" t="s">
        <v>158</v>
      </c>
      <c r="Q61" s="16" t="s">
        <v>157</v>
      </c>
    </row>
    <row r="62" spans="3:17">
      <c r="C62" s="15">
        <v>38503</v>
      </c>
      <c r="D62" s="16">
        <v>10424</v>
      </c>
      <c r="E62" s="16">
        <v>6</v>
      </c>
      <c r="F62" s="16" t="s">
        <v>243</v>
      </c>
      <c r="G62" s="16">
        <v>50</v>
      </c>
      <c r="H62" s="17">
        <v>100</v>
      </c>
      <c r="I62" s="17">
        <v>12001</v>
      </c>
      <c r="J62" s="16" t="s">
        <v>18</v>
      </c>
      <c r="K62" s="16"/>
      <c r="L62" s="16" t="s">
        <v>135</v>
      </c>
      <c r="M62" s="16" t="s">
        <v>265</v>
      </c>
      <c r="N62" s="16" t="s">
        <v>242</v>
      </c>
      <c r="O62" s="16"/>
      <c r="P62" s="16" t="s">
        <v>134</v>
      </c>
      <c r="Q62" s="16" t="s">
        <v>93</v>
      </c>
    </row>
    <row r="63" spans="3:17">
      <c r="C63" s="15">
        <v>37676</v>
      </c>
      <c r="D63" s="16">
        <v>10107</v>
      </c>
      <c r="E63" s="16">
        <v>5</v>
      </c>
      <c r="F63" s="16" t="s">
        <v>266</v>
      </c>
      <c r="G63" s="16">
        <v>39</v>
      </c>
      <c r="H63" s="17">
        <v>99.91</v>
      </c>
      <c r="I63" s="17">
        <v>3896.49</v>
      </c>
      <c r="J63" s="16" t="s">
        <v>16</v>
      </c>
      <c r="K63" s="16"/>
      <c r="L63" s="16" t="s">
        <v>165</v>
      </c>
      <c r="M63" s="16" t="s">
        <v>212</v>
      </c>
      <c r="N63" s="16" t="s">
        <v>213</v>
      </c>
      <c r="O63" s="16" t="s">
        <v>214</v>
      </c>
      <c r="P63" s="16" t="s">
        <v>162</v>
      </c>
      <c r="Q63" s="16" t="s">
        <v>157</v>
      </c>
    </row>
    <row r="64" spans="3:17">
      <c r="C64" s="15">
        <v>37740</v>
      </c>
      <c r="D64" s="16">
        <v>10120</v>
      </c>
      <c r="E64" s="16">
        <v>3</v>
      </c>
      <c r="F64" s="16" t="s">
        <v>266</v>
      </c>
      <c r="G64" s="16">
        <v>29</v>
      </c>
      <c r="H64" s="17">
        <v>96.34</v>
      </c>
      <c r="I64" s="17">
        <v>2793.86</v>
      </c>
      <c r="J64" s="16" t="s">
        <v>16</v>
      </c>
      <c r="K64" s="16"/>
      <c r="L64" s="16" t="s">
        <v>86</v>
      </c>
      <c r="M64" s="16" t="s">
        <v>212</v>
      </c>
      <c r="N64" s="16" t="s">
        <v>223</v>
      </c>
      <c r="O64" s="16" t="s">
        <v>224</v>
      </c>
      <c r="P64" s="16" t="s">
        <v>85</v>
      </c>
      <c r="Q64" s="16" t="s">
        <v>84</v>
      </c>
    </row>
    <row r="65" spans="3:17">
      <c r="C65" s="15">
        <v>37803</v>
      </c>
      <c r="D65" s="16">
        <v>10134</v>
      </c>
      <c r="E65" s="16">
        <v>5</v>
      </c>
      <c r="F65" s="16" t="s">
        <v>266</v>
      </c>
      <c r="G65" s="16">
        <v>27</v>
      </c>
      <c r="H65" s="17">
        <v>100</v>
      </c>
      <c r="I65" s="17">
        <v>3307.77</v>
      </c>
      <c r="J65" s="16" t="s">
        <v>16</v>
      </c>
      <c r="K65" s="16"/>
      <c r="L65" s="16" t="s">
        <v>114</v>
      </c>
      <c r="M65" s="16" t="s">
        <v>212</v>
      </c>
      <c r="N65" s="16" t="s">
        <v>216</v>
      </c>
      <c r="O65" s="16"/>
      <c r="P65" s="16" t="s">
        <v>107</v>
      </c>
      <c r="Q65" s="16" t="s">
        <v>93</v>
      </c>
    </row>
    <row r="66" spans="3:17">
      <c r="C66" s="15">
        <v>37858</v>
      </c>
      <c r="D66" s="16">
        <v>10145</v>
      </c>
      <c r="E66" s="16">
        <v>9</v>
      </c>
      <c r="F66" s="16" t="s">
        <v>266</v>
      </c>
      <c r="G66" s="16">
        <v>37</v>
      </c>
      <c r="H66" s="17">
        <v>100</v>
      </c>
      <c r="I66" s="17">
        <v>5192.95</v>
      </c>
      <c r="J66" s="16" t="s">
        <v>16</v>
      </c>
      <c r="K66" s="16"/>
      <c r="L66" s="16" t="s">
        <v>172</v>
      </c>
      <c r="M66" s="16" t="s">
        <v>212</v>
      </c>
      <c r="N66" s="16" t="s">
        <v>217</v>
      </c>
      <c r="O66" s="16" t="s">
        <v>218</v>
      </c>
      <c r="P66" s="16" t="s">
        <v>162</v>
      </c>
      <c r="Q66" s="16" t="s">
        <v>157</v>
      </c>
    </row>
    <row r="67" spans="3:17">
      <c r="C67" s="15">
        <v>37904</v>
      </c>
      <c r="D67" s="16">
        <v>10159</v>
      </c>
      <c r="E67" s="16">
        <v>17</v>
      </c>
      <c r="F67" s="16" t="s">
        <v>266</v>
      </c>
      <c r="G67" s="16">
        <v>37</v>
      </c>
      <c r="H67" s="17">
        <v>100</v>
      </c>
      <c r="I67" s="17">
        <v>5016.83</v>
      </c>
      <c r="J67" s="16" t="s">
        <v>16</v>
      </c>
      <c r="K67" s="16"/>
      <c r="L67" s="16" t="s">
        <v>167</v>
      </c>
      <c r="M67" s="16" t="s">
        <v>212</v>
      </c>
      <c r="N67" s="16" t="s">
        <v>219</v>
      </c>
      <c r="O67" s="16" t="s">
        <v>218</v>
      </c>
      <c r="P67" s="16" t="s">
        <v>162</v>
      </c>
      <c r="Q67" s="16" t="s">
        <v>157</v>
      </c>
    </row>
    <row r="68" spans="3:17">
      <c r="C68" s="15">
        <v>37922</v>
      </c>
      <c r="D68" s="16">
        <v>10168</v>
      </c>
      <c r="E68" s="16">
        <v>4</v>
      </c>
      <c r="F68" s="16" t="s">
        <v>266</v>
      </c>
      <c r="G68" s="16">
        <v>27</v>
      </c>
      <c r="H68" s="17">
        <v>100</v>
      </c>
      <c r="I68" s="17">
        <v>3660.93</v>
      </c>
      <c r="J68" s="16" t="s">
        <v>16</v>
      </c>
      <c r="K68" s="16"/>
      <c r="L68" s="16" t="s">
        <v>170</v>
      </c>
      <c r="M68" s="16" t="s">
        <v>212</v>
      </c>
      <c r="N68" s="16" t="s">
        <v>220</v>
      </c>
      <c r="O68" s="16" t="s">
        <v>218</v>
      </c>
      <c r="P68" s="16" t="s">
        <v>162</v>
      </c>
      <c r="Q68" s="16" t="s">
        <v>157</v>
      </c>
    </row>
    <row r="69" spans="3:17">
      <c r="C69" s="15">
        <v>37936</v>
      </c>
      <c r="D69" s="16">
        <v>10180</v>
      </c>
      <c r="E69" s="16">
        <v>12</v>
      </c>
      <c r="F69" s="16" t="s">
        <v>266</v>
      </c>
      <c r="G69" s="16">
        <v>42</v>
      </c>
      <c r="H69" s="17">
        <v>100</v>
      </c>
      <c r="I69" s="17">
        <v>4695.6000000000004</v>
      </c>
      <c r="J69" s="16" t="s">
        <v>16</v>
      </c>
      <c r="K69" s="16"/>
      <c r="L69" s="16" t="s">
        <v>117</v>
      </c>
      <c r="M69" s="16" t="s">
        <v>212</v>
      </c>
      <c r="N69" s="16" t="s">
        <v>221</v>
      </c>
      <c r="O69" s="16"/>
      <c r="P69" s="16" t="s">
        <v>107</v>
      </c>
      <c r="Q69" s="16" t="s">
        <v>93</v>
      </c>
    </row>
    <row r="70" spans="3:17">
      <c r="C70" s="15">
        <v>37943</v>
      </c>
      <c r="D70" s="16">
        <v>10188</v>
      </c>
      <c r="E70" s="16">
        <v>4</v>
      </c>
      <c r="F70" s="16" t="s">
        <v>266</v>
      </c>
      <c r="G70" s="16">
        <v>38</v>
      </c>
      <c r="H70" s="17">
        <v>96.34</v>
      </c>
      <c r="I70" s="17">
        <v>3660.92</v>
      </c>
      <c r="J70" s="16" t="s">
        <v>16</v>
      </c>
      <c r="K70" s="16"/>
      <c r="L70" s="16" t="s">
        <v>132</v>
      </c>
      <c r="M70" s="16" t="s">
        <v>212</v>
      </c>
      <c r="N70" s="16" t="s">
        <v>222</v>
      </c>
      <c r="O70" s="16"/>
      <c r="P70" s="16" t="s">
        <v>130</v>
      </c>
      <c r="Q70" s="16" t="s">
        <v>93</v>
      </c>
    </row>
    <row r="71" spans="3:17">
      <c r="C71" s="15">
        <v>37956</v>
      </c>
      <c r="D71" s="16">
        <v>10201</v>
      </c>
      <c r="E71" s="16">
        <v>5</v>
      </c>
      <c r="F71" s="16" t="s">
        <v>266</v>
      </c>
      <c r="G71" s="16">
        <v>24</v>
      </c>
      <c r="H71" s="17">
        <v>100</v>
      </c>
      <c r="I71" s="17">
        <v>3025.92</v>
      </c>
      <c r="J71" s="16" t="s">
        <v>16</v>
      </c>
      <c r="K71" s="16"/>
      <c r="L71" s="16" t="s">
        <v>186</v>
      </c>
      <c r="M71" s="16" t="s">
        <v>212</v>
      </c>
      <c r="N71" s="16" t="s">
        <v>219</v>
      </c>
      <c r="O71" s="16" t="s">
        <v>218</v>
      </c>
      <c r="P71" s="16" t="s">
        <v>162</v>
      </c>
      <c r="Q71" s="16" t="s">
        <v>157</v>
      </c>
    </row>
    <row r="72" spans="3:17">
      <c r="C72" s="15">
        <v>37998</v>
      </c>
      <c r="D72" s="16">
        <v>10210</v>
      </c>
      <c r="E72" s="16">
        <v>2</v>
      </c>
      <c r="F72" s="16" t="s">
        <v>266</v>
      </c>
      <c r="G72" s="16">
        <v>23</v>
      </c>
      <c r="H72" s="17">
        <v>100</v>
      </c>
      <c r="I72" s="17">
        <v>3009.09</v>
      </c>
      <c r="J72" s="16" t="s">
        <v>16</v>
      </c>
      <c r="K72" s="16"/>
      <c r="L72" s="16" t="s">
        <v>153</v>
      </c>
      <c r="M72" s="16" t="s">
        <v>212</v>
      </c>
      <c r="N72" s="16" t="s">
        <v>267</v>
      </c>
      <c r="O72" s="16" t="s">
        <v>267</v>
      </c>
      <c r="P72" s="16" t="s">
        <v>151</v>
      </c>
      <c r="Q72" s="16" t="s">
        <v>151</v>
      </c>
    </row>
    <row r="73" spans="3:17">
      <c r="C73" s="15">
        <v>38037</v>
      </c>
      <c r="D73" s="16">
        <v>10223</v>
      </c>
      <c r="E73" s="16">
        <v>4</v>
      </c>
      <c r="F73" s="16" t="s">
        <v>266</v>
      </c>
      <c r="G73" s="16">
        <v>47</v>
      </c>
      <c r="H73" s="17">
        <v>100</v>
      </c>
      <c r="I73" s="17">
        <v>5422.39</v>
      </c>
      <c r="J73" s="16" t="s">
        <v>16</v>
      </c>
      <c r="K73" s="16"/>
      <c r="L73" s="16" t="s">
        <v>86</v>
      </c>
      <c r="M73" s="16" t="s">
        <v>212</v>
      </c>
      <c r="N73" s="16" t="s">
        <v>223</v>
      </c>
      <c r="O73" s="16" t="s">
        <v>224</v>
      </c>
      <c r="P73" s="16" t="s">
        <v>85</v>
      </c>
      <c r="Q73" s="16" t="s">
        <v>84</v>
      </c>
    </row>
    <row r="74" spans="3:17">
      <c r="C74" s="15">
        <v>38080</v>
      </c>
      <c r="D74" s="16">
        <v>10236</v>
      </c>
      <c r="E74" s="16">
        <v>1</v>
      </c>
      <c r="F74" s="16" t="s">
        <v>266</v>
      </c>
      <c r="G74" s="16">
        <v>22</v>
      </c>
      <c r="H74" s="17">
        <v>100</v>
      </c>
      <c r="I74" s="17">
        <v>2852.08</v>
      </c>
      <c r="J74" s="16" t="s">
        <v>16</v>
      </c>
      <c r="K74" s="16"/>
      <c r="L74" s="16" t="s">
        <v>179</v>
      </c>
      <c r="M74" s="16" t="s">
        <v>212</v>
      </c>
      <c r="N74" s="16" t="s">
        <v>247</v>
      </c>
      <c r="O74" s="16" t="s">
        <v>235</v>
      </c>
      <c r="P74" s="16" t="s">
        <v>162</v>
      </c>
      <c r="Q74" s="16" t="s">
        <v>157</v>
      </c>
    </row>
    <row r="75" spans="3:17">
      <c r="C75" s="15">
        <v>38125</v>
      </c>
      <c r="D75" s="16">
        <v>10251</v>
      </c>
      <c r="E75" s="16">
        <v>5</v>
      </c>
      <c r="F75" s="16" t="s">
        <v>266</v>
      </c>
      <c r="G75" s="16">
        <v>44</v>
      </c>
      <c r="H75" s="17">
        <v>100</v>
      </c>
      <c r="I75" s="17">
        <v>5756.52</v>
      </c>
      <c r="J75" s="16" t="s">
        <v>16</v>
      </c>
      <c r="K75" s="16"/>
      <c r="L75" s="16" t="s">
        <v>180</v>
      </c>
      <c r="M75" s="16" t="s">
        <v>212</v>
      </c>
      <c r="N75" s="16" t="s">
        <v>225</v>
      </c>
      <c r="O75" s="16" t="s">
        <v>226</v>
      </c>
      <c r="P75" s="16" t="s">
        <v>162</v>
      </c>
      <c r="Q75" s="16" t="s">
        <v>157</v>
      </c>
    </row>
    <row r="76" spans="3:17">
      <c r="C76" s="15">
        <v>38166</v>
      </c>
      <c r="D76" s="16">
        <v>10263</v>
      </c>
      <c r="E76" s="16">
        <v>5</v>
      </c>
      <c r="F76" s="16" t="s">
        <v>266</v>
      </c>
      <c r="G76" s="16">
        <v>40</v>
      </c>
      <c r="H76" s="17">
        <v>100</v>
      </c>
      <c r="I76" s="17">
        <v>4472</v>
      </c>
      <c r="J76" s="16" t="s">
        <v>16</v>
      </c>
      <c r="K76" s="16"/>
      <c r="L76" s="16" t="s">
        <v>174</v>
      </c>
      <c r="M76" s="16" t="s">
        <v>212</v>
      </c>
      <c r="N76" s="16" t="s">
        <v>227</v>
      </c>
      <c r="O76" s="16" t="s">
        <v>228</v>
      </c>
      <c r="P76" s="16" t="s">
        <v>162</v>
      </c>
      <c r="Q76" s="16" t="s">
        <v>157</v>
      </c>
    </row>
    <row r="77" spans="3:17">
      <c r="C77" s="15">
        <v>38191</v>
      </c>
      <c r="D77" s="16">
        <v>10275</v>
      </c>
      <c r="E77" s="16">
        <v>4</v>
      </c>
      <c r="F77" s="16" t="s">
        <v>266</v>
      </c>
      <c r="G77" s="16">
        <v>22</v>
      </c>
      <c r="H77" s="17">
        <v>100</v>
      </c>
      <c r="I77" s="17">
        <v>2904.44</v>
      </c>
      <c r="J77" s="16" t="s">
        <v>16</v>
      </c>
      <c r="K77" s="16"/>
      <c r="L77" s="16" t="s">
        <v>108</v>
      </c>
      <c r="M77" s="16" t="s">
        <v>212</v>
      </c>
      <c r="N77" s="16" t="s">
        <v>229</v>
      </c>
      <c r="O77" s="16"/>
      <c r="P77" s="16" t="s">
        <v>107</v>
      </c>
      <c r="Q77" s="16" t="s">
        <v>93</v>
      </c>
    </row>
    <row r="78" spans="3:17">
      <c r="C78" s="15">
        <v>38226</v>
      </c>
      <c r="D78" s="16">
        <v>10285</v>
      </c>
      <c r="E78" s="16">
        <v>9</v>
      </c>
      <c r="F78" s="16" t="s">
        <v>266</v>
      </c>
      <c r="G78" s="16">
        <v>47</v>
      </c>
      <c r="H78" s="17">
        <v>100</v>
      </c>
      <c r="I78" s="17">
        <v>6484.59</v>
      </c>
      <c r="J78" s="16" t="s">
        <v>16</v>
      </c>
      <c r="K78" s="16"/>
      <c r="L78" s="16" t="s">
        <v>173</v>
      </c>
      <c r="M78" s="16" t="s">
        <v>212</v>
      </c>
      <c r="N78" s="16" t="s">
        <v>230</v>
      </c>
      <c r="O78" s="16" t="s">
        <v>231</v>
      </c>
      <c r="P78" s="16" t="s">
        <v>162</v>
      </c>
      <c r="Q78" s="16" t="s">
        <v>157</v>
      </c>
    </row>
    <row r="79" spans="3:17">
      <c r="C79" s="15">
        <v>38257</v>
      </c>
      <c r="D79" s="16">
        <v>10298</v>
      </c>
      <c r="E79" s="16">
        <v>1</v>
      </c>
      <c r="F79" s="16" t="s">
        <v>266</v>
      </c>
      <c r="G79" s="16">
        <v>39</v>
      </c>
      <c r="H79" s="17">
        <v>96.34</v>
      </c>
      <c r="I79" s="17">
        <v>3757.26</v>
      </c>
      <c r="J79" s="16" t="s">
        <v>16</v>
      </c>
      <c r="K79" s="16"/>
      <c r="L79" s="16" t="s">
        <v>119</v>
      </c>
      <c r="M79" s="16" t="s">
        <v>212</v>
      </c>
      <c r="N79" s="16" t="s">
        <v>229</v>
      </c>
      <c r="O79" s="16"/>
      <c r="P79" s="16" t="s">
        <v>107</v>
      </c>
      <c r="Q79" s="16" t="s">
        <v>93</v>
      </c>
    </row>
    <row r="80" spans="3:17">
      <c r="C80" s="15">
        <v>38275</v>
      </c>
      <c r="D80" s="16">
        <v>10308</v>
      </c>
      <c r="E80" s="16">
        <v>2</v>
      </c>
      <c r="F80" s="16" t="s">
        <v>266</v>
      </c>
      <c r="G80" s="16">
        <v>34</v>
      </c>
      <c r="H80" s="17">
        <v>100</v>
      </c>
      <c r="I80" s="17">
        <v>4043.96</v>
      </c>
      <c r="J80" s="16" t="s">
        <v>16</v>
      </c>
      <c r="K80" s="16"/>
      <c r="L80" s="16" t="s">
        <v>178</v>
      </c>
      <c r="M80" s="16" t="s">
        <v>212</v>
      </c>
      <c r="N80" s="16" t="s">
        <v>268</v>
      </c>
      <c r="O80" s="16" t="s">
        <v>214</v>
      </c>
      <c r="P80" s="16" t="s">
        <v>162</v>
      </c>
      <c r="Q80" s="16" t="s">
        <v>157</v>
      </c>
    </row>
    <row r="81" spans="3:17">
      <c r="C81" s="15">
        <v>38293</v>
      </c>
      <c r="D81" s="16">
        <v>10318</v>
      </c>
      <c r="E81" s="16">
        <v>4</v>
      </c>
      <c r="F81" s="16" t="s">
        <v>266</v>
      </c>
      <c r="G81" s="16">
        <v>45</v>
      </c>
      <c r="H81" s="17">
        <v>100</v>
      </c>
      <c r="I81" s="17">
        <v>5566.5</v>
      </c>
      <c r="J81" s="16" t="s">
        <v>16</v>
      </c>
      <c r="K81" s="16"/>
      <c r="L81" s="16" t="s">
        <v>169</v>
      </c>
      <c r="M81" s="16" t="s">
        <v>212</v>
      </c>
      <c r="N81" s="16" t="s">
        <v>234</v>
      </c>
      <c r="O81" s="16" t="s">
        <v>235</v>
      </c>
      <c r="P81" s="16" t="s">
        <v>162</v>
      </c>
      <c r="Q81" s="16" t="s">
        <v>157</v>
      </c>
    </row>
    <row r="82" spans="3:17">
      <c r="C82" s="15">
        <v>38306</v>
      </c>
      <c r="D82" s="16">
        <v>10329</v>
      </c>
      <c r="E82" s="16">
        <v>2</v>
      </c>
      <c r="F82" s="16" t="s">
        <v>266</v>
      </c>
      <c r="G82" s="16">
        <v>20</v>
      </c>
      <c r="H82" s="17">
        <v>100</v>
      </c>
      <c r="I82" s="17">
        <v>3176</v>
      </c>
      <c r="J82" s="16" t="s">
        <v>16</v>
      </c>
      <c r="K82" s="16"/>
      <c r="L82" s="16" t="s">
        <v>165</v>
      </c>
      <c r="M82" s="16" t="s">
        <v>212</v>
      </c>
      <c r="N82" s="16" t="s">
        <v>213</v>
      </c>
      <c r="O82" s="16" t="s">
        <v>214</v>
      </c>
      <c r="P82" s="16" t="s">
        <v>162</v>
      </c>
      <c r="Q82" s="16" t="s">
        <v>157</v>
      </c>
    </row>
    <row r="83" spans="3:17">
      <c r="C83" s="15">
        <v>38314</v>
      </c>
      <c r="D83" s="16">
        <v>10339</v>
      </c>
      <c r="E83" s="16">
        <v>4</v>
      </c>
      <c r="F83" s="16" t="s">
        <v>266</v>
      </c>
      <c r="G83" s="16">
        <v>40</v>
      </c>
      <c r="H83" s="17">
        <v>68.92</v>
      </c>
      <c r="I83" s="17">
        <v>2756.8</v>
      </c>
      <c r="J83" s="16" t="s">
        <v>16</v>
      </c>
      <c r="K83" s="16"/>
      <c r="L83" s="16" t="s">
        <v>152</v>
      </c>
      <c r="M83" s="16" t="s">
        <v>212</v>
      </c>
      <c r="N83" s="16" t="s">
        <v>253</v>
      </c>
      <c r="O83" s="16" t="s">
        <v>254</v>
      </c>
      <c r="P83" s="16" t="s">
        <v>151</v>
      </c>
      <c r="Q83" s="16" t="s">
        <v>151</v>
      </c>
    </row>
    <row r="84" spans="3:17">
      <c r="C84" s="15">
        <v>38338</v>
      </c>
      <c r="D84" s="16">
        <v>10361</v>
      </c>
      <c r="E84" s="16">
        <v>8</v>
      </c>
      <c r="F84" s="16" t="s">
        <v>266</v>
      </c>
      <c r="G84" s="16">
        <v>26</v>
      </c>
      <c r="H84" s="17">
        <v>51.15</v>
      </c>
      <c r="I84" s="17">
        <v>1329.9</v>
      </c>
      <c r="J84" s="16" t="s">
        <v>16</v>
      </c>
      <c r="K84" s="16"/>
      <c r="L84" s="16" t="s">
        <v>88</v>
      </c>
      <c r="M84" s="16" t="s">
        <v>212</v>
      </c>
      <c r="N84" s="16" t="s">
        <v>237</v>
      </c>
      <c r="O84" s="16" t="s">
        <v>238</v>
      </c>
      <c r="P84" s="16" t="s">
        <v>85</v>
      </c>
      <c r="Q84" s="16" t="s">
        <v>84</v>
      </c>
    </row>
    <row r="85" spans="3:17">
      <c r="C85" s="15">
        <v>38385</v>
      </c>
      <c r="D85" s="16">
        <v>10374</v>
      </c>
      <c r="E85" s="16">
        <v>5</v>
      </c>
      <c r="F85" s="16" t="s">
        <v>266</v>
      </c>
      <c r="G85" s="16">
        <v>39</v>
      </c>
      <c r="H85" s="17">
        <v>100</v>
      </c>
      <c r="I85" s="17">
        <v>5288.01</v>
      </c>
      <c r="J85" s="16" t="s">
        <v>16</v>
      </c>
      <c r="K85" s="16"/>
      <c r="L85" s="16" t="s">
        <v>90</v>
      </c>
      <c r="M85" s="16" t="s">
        <v>212</v>
      </c>
      <c r="N85" s="16" t="s">
        <v>245</v>
      </c>
      <c r="O85" s="16" t="s">
        <v>246</v>
      </c>
      <c r="P85" s="16" t="s">
        <v>85</v>
      </c>
      <c r="Q85" s="16" t="s">
        <v>84</v>
      </c>
    </row>
    <row r="86" spans="3:17">
      <c r="C86" s="15">
        <v>38414</v>
      </c>
      <c r="D86" s="16">
        <v>10388</v>
      </c>
      <c r="E86" s="16">
        <v>5</v>
      </c>
      <c r="F86" s="16" t="s">
        <v>266</v>
      </c>
      <c r="G86" s="16">
        <v>50</v>
      </c>
      <c r="H86" s="17">
        <v>44.51</v>
      </c>
      <c r="I86" s="17">
        <v>2225.5</v>
      </c>
      <c r="J86" s="16" t="s">
        <v>16</v>
      </c>
      <c r="K86" s="16"/>
      <c r="L86" s="16" t="s">
        <v>175</v>
      </c>
      <c r="M86" s="16" t="s">
        <v>212</v>
      </c>
      <c r="N86" s="16" t="s">
        <v>239</v>
      </c>
      <c r="O86" s="16" t="s">
        <v>231</v>
      </c>
      <c r="P86" s="16" t="s">
        <v>162</v>
      </c>
      <c r="Q86" s="16" t="s">
        <v>157</v>
      </c>
    </row>
    <row r="87" spans="3:17">
      <c r="C87" s="15">
        <v>38449</v>
      </c>
      <c r="D87" s="16">
        <v>10402</v>
      </c>
      <c r="E87" s="16">
        <v>1</v>
      </c>
      <c r="F87" s="16" t="s">
        <v>266</v>
      </c>
      <c r="G87" s="16">
        <v>45</v>
      </c>
      <c r="H87" s="17">
        <v>100</v>
      </c>
      <c r="I87" s="17">
        <v>5833.8</v>
      </c>
      <c r="J87" s="16" t="s">
        <v>16</v>
      </c>
      <c r="K87" s="16"/>
      <c r="L87" s="16" t="s">
        <v>112</v>
      </c>
      <c r="M87" s="16" t="s">
        <v>212</v>
      </c>
      <c r="N87" s="16" t="s">
        <v>216</v>
      </c>
      <c r="O87" s="16"/>
      <c r="P87" s="16" t="s">
        <v>107</v>
      </c>
      <c r="Q87" s="16" t="s">
        <v>93</v>
      </c>
    </row>
    <row r="88" spans="3:17">
      <c r="C88" s="15">
        <v>38485</v>
      </c>
      <c r="D88" s="16">
        <v>10417</v>
      </c>
      <c r="E88" s="16">
        <v>5</v>
      </c>
      <c r="F88" s="16" t="s">
        <v>266</v>
      </c>
      <c r="G88" s="16">
        <v>45</v>
      </c>
      <c r="H88" s="17">
        <v>100</v>
      </c>
      <c r="I88" s="17">
        <v>5887.35</v>
      </c>
      <c r="J88" s="16" t="s">
        <v>16</v>
      </c>
      <c r="K88" s="16"/>
      <c r="L88" s="16" t="s">
        <v>135</v>
      </c>
      <c r="M88" s="16" t="s">
        <v>241</v>
      </c>
      <c r="N88" s="16" t="s">
        <v>242</v>
      </c>
      <c r="O88" s="16"/>
      <c r="P88" s="16" t="s">
        <v>134</v>
      </c>
      <c r="Q88" s="16" t="s">
        <v>93</v>
      </c>
    </row>
    <row r="89" spans="3:17">
      <c r="C89" s="15">
        <v>37676</v>
      </c>
      <c r="D89" s="16">
        <v>10107</v>
      </c>
      <c r="E89" s="16">
        <v>4</v>
      </c>
      <c r="F89" s="16" t="s">
        <v>269</v>
      </c>
      <c r="G89" s="16">
        <v>27</v>
      </c>
      <c r="H89" s="17">
        <v>100</v>
      </c>
      <c r="I89" s="17">
        <v>6065.55</v>
      </c>
      <c r="J89" s="16" t="s">
        <v>16</v>
      </c>
      <c r="K89" s="16"/>
      <c r="L89" s="16" t="s">
        <v>165</v>
      </c>
      <c r="M89" s="16" t="s">
        <v>212</v>
      </c>
      <c r="N89" s="16" t="s">
        <v>213</v>
      </c>
      <c r="O89" s="16" t="s">
        <v>214</v>
      </c>
      <c r="P89" s="16" t="s">
        <v>162</v>
      </c>
      <c r="Q89" s="16" t="s">
        <v>157</v>
      </c>
    </row>
    <row r="90" spans="3:17">
      <c r="C90" s="15">
        <v>37740</v>
      </c>
      <c r="D90" s="16">
        <v>10120</v>
      </c>
      <c r="E90" s="16">
        <v>2</v>
      </c>
      <c r="F90" s="16" t="s">
        <v>269</v>
      </c>
      <c r="G90" s="16">
        <v>46</v>
      </c>
      <c r="H90" s="17">
        <v>100</v>
      </c>
      <c r="I90" s="17">
        <v>9264.86</v>
      </c>
      <c r="J90" s="16" t="s">
        <v>16</v>
      </c>
      <c r="K90" s="16"/>
      <c r="L90" s="16" t="s">
        <v>86</v>
      </c>
      <c r="M90" s="16" t="s">
        <v>212</v>
      </c>
      <c r="N90" s="16" t="s">
        <v>223</v>
      </c>
      <c r="O90" s="16" t="s">
        <v>224</v>
      </c>
      <c r="P90" s="16" t="s">
        <v>85</v>
      </c>
      <c r="Q90" s="16" t="s">
        <v>84</v>
      </c>
    </row>
    <row r="91" spans="3:17">
      <c r="C91" s="15">
        <v>37803</v>
      </c>
      <c r="D91" s="16">
        <v>10134</v>
      </c>
      <c r="E91" s="16">
        <v>4</v>
      </c>
      <c r="F91" s="16" t="s">
        <v>269</v>
      </c>
      <c r="G91" s="16">
        <v>31</v>
      </c>
      <c r="H91" s="17">
        <v>100</v>
      </c>
      <c r="I91" s="17">
        <v>7023.98</v>
      </c>
      <c r="J91" s="16" t="s">
        <v>16</v>
      </c>
      <c r="K91" s="16"/>
      <c r="L91" s="16" t="s">
        <v>114</v>
      </c>
      <c r="M91" s="16" t="s">
        <v>212</v>
      </c>
      <c r="N91" s="16" t="s">
        <v>216</v>
      </c>
      <c r="O91" s="16"/>
      <c r="P91" s="16" t="s">
        <v>107</v>
      </c>
      <c r="Q91" s="16" t="s">
        <v>93</v>
      </c>
    </row>
    <row r="92" spans="3:17">
      <c r="C92" s="15">
        <v>37858</v>
      </c>
      <c r="D92" s="16">
        <v>10145</v>
      </c>
      <c r="E92" s="16">
        <v>8</v>
      </c>
      <c r="F92" s="16" t="s">
        <v>269</v>
      </c>
      <c r="G92" s="16">
        <v>33</v>
      </c>
      <c r="H92" s="17">
        <v>100</v>
      </c>
      <c r="I92" s="17">
        <v>5176.38</v>
      </c>
      <c r="J92" s="16" t="s">
        <v>16</v>
      </c>
      <c r="K92" s="16"/>
      <c r="L92" s="16" t="s">
        <v>172</v>
      </c>
      <c r="M92" s="16" t="s">
        <v>212</v>
      </c>
      <c r="N92" s="16" t="s">
        <v>217</v>
      </c>
      <c r="O92" s="16" t="s">
        <v>218</v>
      </c>
      <c r="P92" s="16" t="s">
        <v>162</v>
      </c>
      <c r="Q92" s="16" t="s">
        <v>157</v>
      </c>
    </row>
    <row r="93" spans="3:17">
      <c r="C93" s="15">
        <v>37904</v>
      </c>
      <c r="D93" s="16">
        <v>10159</v>
      </c>
      <c r="E93" s="16">
        <v>16</v>
      </c>
      <c r="F93" s="16" t="s">
        <v>269</v>
      </c>
      <c r="G93" s="16">
        <v>22</v>
      </c>
      <c r="H93" s="17">
        <v>100</v>
      </c>
      <c r="I93" s="17">
        <v>4132.7</v>
      </c>
      <c r="J93" s="16" t="s">
        <v>16</v>
      </c>
      <c r="K93" s="16"/>
      <c r="L93" s="16" t="s">
        <v>167</v>
      </c>
      <c r="M93" s="16" t="s">
        <v>212</v>
      </c>
      <c r="N93" s="16" t="s">
        <v>219</v>
      </c>
      <c r="O93" s="16" t="s">
        <v>218</v>
      </c>
      <c r="P93" s="16" t="s">
        <v>162</v>
      </c>
      <c r="Q93" s="16" t="s">
        <v>157</v>
      </c>
    </row>
    <row r="94" spans="3:17">
      <c r="C94" s="15">
        <v>37922</v>
      </c>
      <c r="D94" s="16">
        <v>10168</v>
      </c>
      <c r="E94" s="16">
        <v>3</v>
      </c>
      <c r="F94" s="16" t="s">
        <v>269</v>
      </c>
      <c r="G94" s="16">
        <v>20</v>
      </c>
      <c r="H94" s="17">
        <v>100</v>
      </c>
      <c r="I94" s="17">
        <v>4183</v>
      </c>
      <c r="J94" s="16" t="s">
        <v>16</v>
      </c>
      <c r="K94" s="16"/>
      <c r="L94" s="16" t="s">
        <v>170</v>
      </c>
      <c r="M94" s="16" t="s">
        <v>212</v>
      </c>
      <c r="N94" s="16" t="s">
        <v>220</v>
      </c>
      <c r="O94" s="16" t="s">
        <v>218</v>
      </c>
      <c r="P94" s="16" t="s">
        <v>162</v>
      </c>
      <c r="Q94" s="16" t="s">
        <v>157</v>
      </c>
    </row>
    <row r="95" spans="3:17">
      <c r="C95" s="15">
        <v>37936</v>
      </c>
      <c r="D95" s="16">
        <v>10180</v>
      </c>
      <c r="E95" s="16">
        <v>11</v>
      </c>
      <c r="F95" s="16" t="s">
        <v>269</v>
      </c>
      <c r="G95" s="16">
        <v>41</v>
      </c>
      <c r="H95" s="17">
        <v>100</v>
      </c>
      <c r="I95" s="17">
        <v>8892.9</v>
      </c>
      <c r="J95" s="16" t="s">
        <v>16</v>
      </c>
      <c r="K95" s="16"/>
      <c r="L95" s="16" t="s">
        <v>117</v>
      </c>
      <c r="M95" s="16" t="s">
        <v>212</v>
      </c>
      <c r="N95" s="16" t="s">
        <v>221</v>
      </c>
      <c r="O95" s="16"/>
      <c r="P95" s="16" t="s">
        <v>107</v>
      </c>
      <c r="Q95" s="16" t="s">
        <v>93</v>
      </c>
    </row>
    <row r="96" spans="3:17">
      <c r="C96" s="15">
        <v>37943</v>
      </c>
      <c r="D96" s="16">
        <v>10188</v>
      </c>
      <c r="E96" s="16">
        <v>3</v>
      </c>
      <c r="F96" s="16" t="s">
        <v>269</v>
      </c>
      <c r="G96" s="16">
        <v>45</v>
      </c>
      <c r="H96" s="17">
        <v>100</v>
      </c>
      <c r="I96" s="17">
        <v>8714.7000000000007</v>
      </c>
      <c r="J96" s="16" t="s">
        <v>16</v>
      </c>
      <c r="K96" s="16"/>
      <c r="L96" s="16" t="s">
        <v>132</v>
      </c>
      <c r="M96" s="16" t="s">
        <v>212</v>
      </c>
      <c r="N96" s="16" t="s">
        <v>222</v>
      </c>
      <c r="O96" s="16"/>
      <c r="P96" s="16" t="s">
        <v>130</v>
      </c>
      <c r="Q96" s="16" t="s">
        <v>93</v>
      </c>
    </row>
    <row r="97" spans="3:17">
      <c r="C97" s="15">
        <v>37956</v>
      </c>
      <c r="D97" s="16">
        <v>10201</v>
      </c>
      <c r="E97" s="16">
        <v>4</v>
      </c>
      <c r="F97" s="16" t="s">
        <v>269</v>
      </c>
      <c r="G97" s="16">
        <v>49</v>
      </c>
      <c r="H97" s="17">
        <v>100</v>
      </c>
      <c r="I97" s="17">
        <v>8065.89</v>
      </c>
      <c r="J97" s="16" t="s">
        <v>16</v>
      </c>
      <c r="K97" s="16"/>
      <c r="L97" s="16" t="s">
        <v>186</v>
      </c>
      <c r="M97" s="16" t="s">
        <v>212</v>
      </c>
      <c r="N97" s="16" t="s">
        <v>219</v>
      </c>
      <c r="O97" s="16" t="s">
        <v>218</v>
      </c>
      <c r="P97" s="16" t="s">
        <v>162</v>
      </c>
      <c r="Q97" s="16" t="s">
        <v>157</v>
      </c>
    </row>
    <row r="98" spans="3:17">
      <c r="C98" s="15">
        <v>37998</v>
      </c>
      <c r="D98" s="16">
        <v>10210</v>
      </c>
      <c r="E98" s="16">
        <v>1</v>
      </c>
      <c r="F98" s="16" t="s">
        <v>269</v>
      </c>
      <c r="G98" s="16">
        <v>34</v>
      </c>
      <c r="H98" s="17">
        <v>100</v>
      </c>
      <c r="I98" s="17">
        <v>6123.4</v>
      </c>
      <c r="J98" s="16" t="s">
        <v>16</v>
      </c>
      <c r="K98" s="16"/>
      <c r="L98" s="16" t="s">
        <v>153</v>
      </c>
      <c r="M98" s="16" t="s">
        <v>212</v>
      </c>
      <c r="N98" s="16" t="s">
        <v>267</v>
      </c>
      <c r="O98" s="16" t="s">
        <v>267</v>
      </c>
      <c r="P98" s="16" t="s">
        <v>151</v>
      </c>
      <c r="Q98" s="16" t="s">
        <v>151</v>
      </c>
    </row>
    <row r="99" spans="3:17">
      <c r="C99" s="15">
        <v>38037</v>
      </c>
      <c r="D99" s="16">
        <v>10223</v>
      </c>
      <c r="E99" s="16">
        <v>3</v>
      </c>
      <c r="F99" s="16" t="s">
        <v>269</v>
      </c>
      <c r="G99" s="16">
        <v>49</v>
      </c>
      <c r="H99" s="17">
        <v>100</v>
      </c>
      <c r="I99" s="17">
        <v>9774.0300000000007</v>
      </c>
      <c r="J99" s="16" t="s">
        <v>16</v>
      </c>
      <c r="K99" s="16"/>
      <c r="L99" s="16" t="s">
        <v>86</v>
      </c>
      <c r="M99" s="16" t="s">
        <v>212</v>
      </c>
      <c r="N99" s="16" t="s">
        <v>223</v>
      </c>
      <c r="O99" s="16" t="s">
        <v>224</v>
      </c>
      <c r="P99" s="16" t="s">
        <v>85</v>
      </c>
      <c r="Q99" s="16" t="s">
        <v>84</v>
      </c>
    </row>
    <row r="100" spans="3:17">
      <c r="C100" s="15">
        <v>38082</v>
      </c>
      <c r="D100" s="16">
        <v>10237</v>
      </c>
      <c r="E100" s="16">
        <v>9</v>
      </c>
      <c r="F100" s="16" t="s">
        <v>269</v>
      </c>
      <c r="G100" s="16">
        <v>39</v>
      </c>
      <c r="H100" s="17">
        <v>100</v>
      </c>
      <c r="I100" s="17">
        <v>7023.9</v>
      </c>
      <c r="J100" s="16" t="s">
        <v>16</v>
      </c>
      <c r="K100" s="16"/>
      <c r="L100" s="16" t="s">
        <v>176</v>
      </c>
      <c r="M100" s="16" t="s">
        <v>212</v>
      </c>
      <c r="N100" s="16" t="s">
        <v>213</v>
      </c>
      <c r="O100" s="16" t="s">
        <v>214</v>
      </c>
      <c r="P100" s="16" t="s">
        <v>162</v>
      </c>
      <c r="Q100" s="16" t="s">
        <v>157</v>
      </c>
    </row>
    <row r="101" spans="3:17">
      <c r="C101" s="15">
        <v>38125</v>
      </c>
      <c r="D101" s="16">
        <v>10251</v>
      </c>
      <c r="E101" s="16">
        <v>4</v>
      </c>
      <c r="F101" s="16" t="s">
        <v>269</v>
      </c>
      <c r="G101" s="16">
        <v>43</v>
      </c>
      <c r="H101" s="17">
        <v>100</v>
      </c>
      <c r="I101" s="17">
        <v>7078.23</v>
      </c>
      <c r="J101" s="16" t="s">
        <v>16</v>
      </c>
      <c r="K101" s="16"/>
      <c r="L101" s="16" t="s">
        <v>180</v>
      </c>
      <c r="M101" s="16" t="s">
        <v>212</v>
      </c>
      <c r="N101" s="16" t="s">
        <v>225</v>
      </c>
      <c r="O101" s="16" t="s">
        <v>226</v>
      </c>
      <c r="P101" s="16" t="s">
        <v>162</v>
      </c>
      <c r="Q101" s="16" t="s">
        <v>157</v>
      </c>
    </row>
    <row r="102" spans="3:17">
      <c r="C102" s="15">
        <v>38166</v>
      </c>
      <c r="D102" s="16">
        <v>10263</v>
      </c>
      <c r="E102" s="16">
        <v>4</v>
      </c>
      <c r="F102" s="16" t="s">
        <v>269</v>
      </c>
      <c r="G102" s="16">
        <v>41</v>
      </c>
      <c r="H102" s="17">
        <v>100</v>
      </c>
      <c r="I102" s="17">
        <v>8336.94</v>
      </c>
      <c r="J102" s="16" t="s">
        <v>16</v>
      </c>
      <c r="K102" s="16"/>
      <c r="L102" s="16" t="s">
        <v>174</v>
      </c>
      <c r="M102" s="16" t="s">
        <v>212</v>
      </c>
      <c r="N102" s="16" t="s">
        <v>227</v>
      </c>
      <c r="O102" s="16" t="s">
        <v>228</v>
      </c>
      <c r="P102" s="16" t="s">
        <v>162</v>
      </c>
      <c r="Q102" s="16" t="s">
        <v>157</v>
      </c>
    </row>
    <row r="103" spans="3:17">
      <c r="C103" s="15">
        <v>38191</v>
      </c>
      <c r="D103" s="16">
        <v>10275</v>
      </c>
      <c r="E103" s="16">
        <v>3</v>
      </c>
      <c r="F103" s="16" t="s">
        <v>269</v>
      </c>
      <c r="G103" s="16">
        <v>36</v>
      </c>
      <c r="H103" s="17">
        <v>100</v>
      </c>
      <c r="I103" s="17">
        <v>6901.92</v>
      </c>
      <c r="J103" s="16" t="s">
        <v>16</v>
      </c>
      <c r="K103" s="16"/>
      <c r="L103" s="16" t="s">
        <v>108</v>
      </c>
      <c r="M103" s="16" t="s">
        <v>212</v>
      </c>
      <c r="N103" s="16" t="s">
        <v>229</v>
      </c>
      <c r="O103" s="16"/>
      <c r="P103" s="16" t="s">
        <v>107</v>
      </c>
      <c r="Q103" s="16" t="s">
        <v>93</v>
      </c>
    </row>
    <row r="104" spans="3:17">
      <c r="C104" s="15">
        <v>38226</v>
      </c>
      <c r="D104" s="16">
        <v>10285</v>
      </c>
      <c r="E104" s="16">
        <v>8</v>
      </c>
      <c r="F104" s="16" t="s">
        <v>269</v>
      </c>
      <c r="G104" s="16">
        <v>27</v>
      </c>
      <c r="H104" s="17">
        <v>100</v>
      </c>
      <c r="I104" s="17">
        <v>5438.07</v>
      </c>
      <c r="J104" s="16" t="s">
        <v>16</v>
      </c>
      <c r="K104" s="16"/>
      <c r="L104" s="16" t="s">
        <v>173</v>
      </c>
      <c r="M104" s="16" t="s">
        <v>212</v>
      </c>
      <c r="N104" s="16" t="s">
        <v>230</v>
      </c>
      <c r="O104" s="16" t="s">
        <v>231</v>
      </c>
      <c r="P104" s="16" t="s">
        <v>162</v>
      </c>
      <c r="Q104" s="16" t="s">
        <v>157</v>
      </c>
    </row>
    <row r="105" spans="3:17">
      <c r="C105" s="15">
        <v>38260</v>
      </c>
      <c r="D105" s="16">
        <v>10299</v>
      </c>
      <c r="E105" s="16">
        <v>11</v>
      </c>
      <c r="F105" s="16" t="s">
        <v>269</v>
      </c>
      <c r="G105" s="16">
        <v>29</v>
      </c>
      <c r="H105" s="17">
        <v>100</v>
      </c>
      <c r="I105" s="17">
        <v>6683.34</v>
      </c>
      <c r="J105" s="16" t="s">
        <v>16</v>
      </c>
      <c r="K105" s="16"/>
      <c r="L105" s="16" t="s">
        <v>105</v>
      </c>
      <c r="M105" s="16" t="s">
        <v>212</v>
      </c>
      <c r="N105" s="16" t="s">
        <v>232</v>
      </c>
      <c r="O105" s="16"/>
      <c r="P105" s="16" t="s">
        <v>103</v>
      </c>
      <c r="Q105" s="16" t="s">
        <v>93</v>
      </c>
    </row>
    <row r="106" spans="3:17">
      <c r="C106" s="15">
        <v>38275</v>
      </c>
      <c r="D106" s="16">
        <v>10308</v>
      </c>
      <c r="E106" s="16">
        <v>1</v>
      </c>
      <c r="F106" s="16" t="s">
        <v>269</v>
      </c>
      <c r="G106" s="16">
        <v>20</v>
      </c>
      <c r="H106" s="17">
        <v>100</v>
      </c>
      <c r="I106" s="17">
        <v>4570.3999999999996</v>
      </c>
      <c r="J106" s="16" t="s">
        <v>16</v>
      </c>
      <c r="K106" s="16"/>
      <c r="L106" s="16" t="s">
        <v>178</v>
      </c>
      <c r="M106" s="16" t="s">
        <v>212</v>
      </c>
      <c r="N106" s="16" t="s">
        <v>268</v>
      </c>
      <c r="O106" s="16" t="s">
        <v>214</v>
      </c>
      <c r="P106" s="16" t="s">
        <v>162</v>
      </c>
      <c r="Q106" s="16" t="s">
        <v>157</v>
      </c>
    </row>
    <row r="107" spans="3:17">
      <c r="C107" s="15">
        <v>38293</v>
      </c>
      <c r="D107" s="16">
        <v>10318</v>
      </c>
      <c r="E107" s="16">
        <v>3</v>
      </c>
      <c r="F107" s="16" t="s">
        <v>269</v>
      </c>
      <c r="G107" s="16">
        <v>37</v>
      </c>
      <c r="H107" s="17">
        <v>100</v>
      </c>
      <c r="I107" s="17">
        <v>7667.14</v>
      </c>
      <c r="J107" s="16" t="s">
        <v>16</v>
      </c>
      <c r="K107" s="16"/>
      <c r="L107" s="16" t="s">
        <v>169</v>
      </c>
      <c r="M107" s="16" t="s">
        <v>212</v>
      </c>
      <c r="N107" s="16" t="s">
        <v>234</v>
      </c>
      <c r="O107" s="16" t="s">
        <v>235</v>
      </c>
      <c r="P107" s="16" t="s">
        <v>162</v>
      </c>
      <c r="Q107" s="16" t="s">
        <v>157</v>
      </c>
    </row>
    <row r="108" spans="3:17">
      <c r="C108" s="15">
        <v>38306</v>
      </c>
      <c r="D108" s="16">
        <v>10329</v>
      </c>
      <c r="E108" s="16">
        <v>3</v>
      </c>
      <c r="F108" s="16" t="s">
        <v>269</v>
      </c>
      <c r="G108" s="16">
        <v>26</v>
      </c>
      <c r="H108" s="17">
        <v>100</v>
      </c>
      <c r="I108" s="17">
        <v>5868.2</v>
      </c>
      <c r="J108" s="16" t="s">
        <v>16</v>
      </c>
      <c r="K108" s="16"/>
      <c r="L108" s="16" t="s">
        <v>165</v>
      </c>
      <c r="M108" s="16" t="s">
        <v>212</v>
      </c>
      <c r="N108" s="16" t="s">
        <v>213</v>
      </c>
      <c r="O108" s="16" t="s">
        <v>214</v>
      </c>
      <c r="P108" s="16" t="s">
        <v>162</v>
      </c>
      <c r="Q108" s="16" t="s">
        <v>157</v>
      </c>
    </row>
    <row r="109" spans="3:17">
      <c r="C109" s="15">
        <v>38314</v>
      </c>
      <c r="D109" s="16">
        <v>10339</v>
      </c>
      <c r="E109" s="16">
        <v>3</v>
      </c>
      <c r="F109" s="16" t="s">
        <v>269</v>
      </c>
      <c r="G109" s="16">
        <v>39</v>
      </c>
      <c r="H109" s="17">
        <v>76.67</v>
      </c>
      <c r="I109" s="17">
        <v>2990.13</v>
      </c>
      <c r="J109" s="16" t="s">
        <v>16</v>
      </c>
      <c r="K109" s="16"/>
      <c r="L109" s="16" t="s">
        <v>152</v>
      </c>
      <c r="M109" s="16" t="s">
        <v>212</v>
      </c>
      <c r="N109" s="16" t="s">
        <v>253</v>
      </c>
      <c r="O109" s="16" t="s">
        <v>254</v>
      </c>
      <c r="P109" s="16" t="s">
        <v>151</v>
      </c>
      <c r="Q109" s="16" t="s">
        <v>151</v>
      </c>
    </row>
    <row r="110" spans="3:17">
      <c r="C110" s="15">
        <v>38357</v>
      </c>
      <c r="D110" s="16">
        <v>10362</v>
      </c>
      <c r="E110" s="16">
        <v>4</v>
      </c>
      <c r="F110" s="16" t="s">
        <v>269</v>
      </c>
      <c r="G110" s="16">
        <v>22</v>
      </c>
      <c r="H110" s="17">
        <v>100</v>
      </c>
      <c r="I110" s="17">
        <v>3664.1</v>
      </c>
      <c r="J110" s="16" t="s">
        <v>16</v>
      </c>
      <c r="K110" s="16"/>
      <c r="L110" s="16" t="s">
        <v>170</v>
      </c>
      <c r="M110" s="16" t="s">
        <v>212</v>
      </c>
      <c r="N110" s="16" t="s">
        <v>220</v>
      </c>
      <c r="O110" s="16" t="s">
        <v>218</v>
      </c>
      <c r="P110" s="16" t="s">
        <v>162</v>
      </c>
      <c r="Q110" s="16" t="s">
        <v>157</v>
      </c>
    </row>
    <row r="111" spans="3:17">
      <c r="C111" s="15">
        <v>38385</v>
      </c>
      <c r="D111" s="16">
        <v>10374</v>
      </c>
      <c r="E111" s="16">
        <v>1</v>
      </c>
      <c r="F111" s="16" t="s">
        <v>269</v>
      </c>
      <c r="G111" s="16">
        <v>22</v>
      </c>
      <c r="H111" s="17">
        <v>100</v>
      </c>
      <c r="I111" s="17">
        <v>3834.38</v>
      </c>
      <c r="J111" s="16" t="s">
        <v>16</v>
      </c>
      <c r="K111" s="16"/>
      <c r="L111" s="16" t="s">
        <v>90</v>
      </c>
      <c r="M111" s="16" t="s">
        <v>212</v>
      </c>
      <c r="N111" s="16" t="s">
        <v>245</v>
      </c>
      <c r="O111" s="16" t="s">
        <v>246</v>
      </c>
      <c r="P111" s="16" t="s">
        <v>85</v>
      </c>
      <c r="Q111" s="16" t="s">
        <v>84</v>
      </c>
    </row>
    <row r="112" spans="3:17">
      <c r="C112" s="15">
        <v>38414</v>
      </c>
      <c r="D112" s="16">
        <v>10388</v>
      </c>
      <c r="E112" s="16">
        <v>7</v>
      </c>
      <c r="F112" s="16" t="s">
        <v>269</v>
      </c>
      <c r="G112" s="16">
        <v>21</v>
      </c>
      <c r="H112" s="17">
        <v>86.77</v>
      </c>
      <c r="I112" s="17">
        <v>1822.17</v>
      </c>
      <c r="J112" s="16" t="s">
        <v>16</v>
      </c>
      <c r="K112" s="16"/>
      <c r="L112" s="16" t="s">
        <v>175</v>
      </c>
      <c r="M112" s="16" t="s">
        <v>212</v>
      </c>
      <c r="N112" s="16" t="s">
        <v>239</v>
      </c>
      <c r="O112" s="16" t="s">
        <v>231</v>
      </c>
      <c r="P112" s="16" t="s">
        <v>162</v>
      </c>
      <c r="Q112" s="16" t="s">
        <v>157</v>
      </c>
    </row>
    <row r="113" spans="3:17">
      <c r="C113" s="15">
        <v>38450</v>
      </c>
      <c r="D113" s="16">
        <v>10403</v>
      </c>
      <c r="E113" s="16">
        <v>9</v>
      </c>
      <c r="F113" s="16" t="s">
        <v>269</v>
      </c>
      <c r="G113" s="16">
        <v>66</v>
      </c>
      <c r="H113" s="17">
        <v>100</v>
      </c>
      <c r="I113" s="17">
        <v>11886.6</v>
      </c>
      <c r="J113" s="16" t="s">
        <v>16</v>
      </c>
      <c r="K113" s="16"/>
      <c r="L113" s="16" t="s">
        <v>147</v>
      </c>
      <c r="M113" s="16" t="s">
        <v>212</v>
      </c>
      <c r="N113" s="16" t="s">
        <v>240</v>
      </c>
      <c r="O113" s="16"/>
      <c r="P113" s="16" t="s">
        <v>145</v>
      </c>
      <c r="Q113" s="16" t="s">
        <v>93</v>
      </c>
    </row>
    <row r="114" spans="3:17">
      <c r="C114" s="15">
        <v>38485</v>
      </c>
      <c r="D114" s="16">
        <v>10417</v>
      </c>
      <c r="E114" s="16">
        <v>4</v>
      </c>
      <c r="F114" s="16" t="s">
        <v>269</v>
      </c>
      <c r="G114" s="16">
        <v>56</v>
      </c>
      <c r="H114" s="17">
        <v>100</v>
      </c>
      <c r="I114" s="17">
        <v>9218.16</v>
      </c>
      <c r="J114" s="16" t="s">
        <v>16</v>
      </c>
      <c r="K114" s="16"/>
      <c r="L114" s="16" t="s">
        <v>135</v>
      </c>
      <c r="M114" s="16" t="s">
        <v>241</v>
      </c>
      <c r="N114" s="16" t="s">
        <v>242</v>
      </c>
      <c r="O114" s="16"/>
      <c r="P114" s="16" t="s">
        <v>134</v>
      </c>
      <c r="Q114" s="16" t="s">
        <v>93</v>
      </c>
    </row>
    <row r="115" spans="3:17">
      <c r="C115" s="15">
        <v>37663</v>
      </c>
      <c r="D115" s="16">
        <v>10105</v>
      </c>
      <c r="E115" s="16">
        <v>2</v>
      </c>
      <c r="F115" s="16" t="s">
        <v>270</v>
      </c>
      <c r="G115" s="16">
        <v>50</v>
      </c>
      <c r="H115" s="17">
        <v>100</v>
      </c>
      <c r="I115" s="17">
        <v>7208</v>
      </c>
      <c r="J115" s="16" t="s">
        <v>18</v>
      </c>
      <c r="K115" s="16"/>
      <c r="L115" s="16" t="s">
        <v>101</v>
      </c>
      <c r="M115" s="16" t="s">
        <v>212</v>
      </c>
      <c r="N115" s="16" t="s">
        <v>271</v>
      </c>
      <c r="O115" s="16"/>
      <c r="P115" s="16" t="s">
        <v>100</v>
      </c>
      <c r="Q115" s="16" t="s">
        <v>93</v>
      </c>
    </row>
    <row r="116" spans="3:17">
      <c r="C116" s="15">
        <v>37739</v>
      </c>
      <c r="D116" s="16">
        <v>10119</v>
      </c>
      <c r="E116" s="16">
        <v>11</v>
      </c>
      <c r="F116" s="16" t="s">
        <v>270</v>
      </c>
      <c r="G116" s="16">
        <v>46</v>
      </c>
      <c r="H116" s="17">
        <v>100</v>
      </c>
      <c r="I116" s="17">
        <v>5004.8</v>
      </c>
      <c r="J116" s="16" t="s">
        <v>18</v>
      </c>
      <c r="K116" s="16"/>
      <c r="L116" s="16" t="s">
        <v>95</v>
      </c>
      <c r="M116" s="16" t="s">
        <v>212</v>
      </c>
      <c r="N116" s="16" t="s">
        <v>236</v>
      </c>
      <c r="O116" s="16"/>
      <c r="P116" s="16" t="s">
        <v>94</v>
      </c>
      <c r="Q116" s="16" t="s">
        <v>93</v>
      </c>
    </row>
    <row r="117" spans="3:17">
      <c r="C117" s="15">
        <v>37784</v>
      </c>
      <c r="D117" s="16">
        <v>10129</v>
      </c>
      <c r="E117" s="16">
        <v>2</v>
      </c>
      <c r="F117" s="16" t="s">
        <v>270</v>
      </c>
      <c r="G117" s="16">
        <v>33</v>
      </c>
      <c r="H117" s="17">
        <v>100</v>
      </c>
      <c r="I117" s="17">
        <v>4398.24</v>
      </c>
      <c r="J117" s="16" t="s">
        <v>18</v>
      </c>
      <c r="K117" s="16"/>
      <c r="L117" s="16" t="s">
        <v>148</v>
      </c>
      <c r="M117" s="16" t="s">
        <v>212</v>
      </c>
      <c r="N117" s="16" t="s">
        <v>272</v>
      </c>
      <c r="O117" s="16"/>
      <c r="P117" s="16" t="s">
        <v>145</v>
      </c>
      <c r="Q117" s="16" t="s">
        <v>93</v>
      </c>
    </row>
    <row r="118" spans="3:17">
      <c r="C118" s="15">
        <v>37843</v>
      </c>
      <c r="D118" s="16">
        <v>10143</v>
      </c>
      <c r="E118" s="16">
        <v>15</v>
      </c>
      <c r="F118" s="16" t="s">
        <v>270</v>
      </c>
      <c r="G118" s="16">
        <v>49</v>
      </c>
      <c r="H118" s="17">
        <v>100</v>
      </c>
      <c r="I118" s="17">
        <v>5597.76</v>
      </c>
      <c r="J118" s="16" t="s">
        <v>18</v>
      </c>
      <c r="K118" s="16"/>
      <c r="L118" s="16" t="s">
        <v>171</v>
      </c>
      <c r="M118" s="16" t="s">
        <v>212</v>
      </c>
      <c r="N118" s="16" t="s">
        <v>239</v>
      </c>
      <c r="O118" s="16" t="s">
        <v>231</v>
      </c>
      <c r="P118" s="16" t="s">
        <v>162</v>
      </c>
      <c r="Q118" s="16" t="s">
        <v>157</v>
      </c>
    </row>
    <row r="119" spans="3:17">
      <c r="C119" s="15">
        <v>37900</v>
      </c>
      <c r="D119" s="16">
        <v>10155</v>
      </c>
      <c r="E119" s="16">
        <v>13</v>
      </c>
      <c r="F119" s="16" t="s">
        <v>270</v>
      </c>
      <c r="G119" s="16">
        <v>32</v>
      </c>
      <c r="H119" s="17">
        <v>100</v>
      </c>
      <c r="I119" s="17">
        <v>4526.08</v>
      </c>
      <c r="J119" s="16" t="s">
        <v>18</v>
      </c>
      <c r="K119" s="16"/>
      <c r="L119" s="16" t="s">
        <v>105</v>
      </c>
      <c r="M119" s="16" t="s">
        <v>212</v>
      </c>
      <c r="N119" s="16" t="s">
        <v>232</v>
      </c>
      <c r="O119" s="16"/>
      <c r="P119" s="16" t="s">
        <v>103</v>
      </c>
      <c r="Q119" s="16" t="s">
        <v>93</v>
      </c>
    </row>
    <row r="120" spans="3:17">
      <c r="C120" s="15">
        <v>37917</v>
      </c>
      <c r="D120" s="16">
        <v>10167</v>
      </c>
      <c r="E120" s="16">
        <v>9</v>
      </c>
      <c r="F120" s="16" t="s">
        <v>270</v>
      </c>
      <c r="G120" s="16">
        <v>44</v>
      </c>
      <c r="H120" s="17">
        <v>100</v>
      </c>
      <c r="I120" s="17">
        <v>5924.16</v>
      </c>
      <c r="J120" s="16" t="s">
        <v>18</v>
      </c>
      <c r="K120" s="16"/>
      <c r="L120" s="16" t="s">
        <v>141</v>
      </c>
      <c r="M120" s="16" t="s">
        <v>273</v>
      </c>
      <c r="N120" s="16" t="s">
        <v>256</v>
      </c>
      <c r="O120" s="16"/>
      <c r="P120" s="16" t="s">
        <v>140</v>
      </c>
      <c r="Q120" s="16" t="s">
        <v>93</v>
      </c>
    </row>
    <row r="121" spans="3:17">
      <c r="C121" s="15">
        <v>37933</v>
      </c>
      <c r="D121" s="16">
        <v>10178</v>
      </c>
      <c r="E121" s="16">
        <v>12</v>
      </c>
      <c r="F121" s="16" t="s">
        <v>270</v>
      </c>
      <c r="G121" s="16">
        <v>24</v>
      </c>
      <c r="H121" s="17">
        <v>100</v>
      </c>
      <c r="I121" s="17">
        <v>3492.48</v>
      </c>
      <c r="J121" s="16" t="s">
        <v>18</v>
      </c>
      <c r="K121" s="16"/>
      <c r="L121" s="16" t="s">
        <v>116</v>
      </c>
      <c r="M121" s="16" t="s">
        <v>212</v>
      </c>
      <c r="N121" s="16" t="s">
        <v>274</v>
      </c>
      <c r="O121" s="16"/>
      <c r="P121" s="16" t="s">
        <v>107</v>
      </c>
      <c r="Q121" s="16" t="s">
        <v>93</v>
      </c>
    </row>
    <row r="122" spans="3:17">
      <c r="C122" s="15">
        <v>37939</v>
      </c>
      <c r="D122" s="16">
        <v>10186</v>
      </c>
      <c r="E122" s="16">
        <v>9</v>
      </c>
      <c r="F122" s="16" t="s">
        <v>270</v>
      </c>
      <c r="G122" s="16">
        <v>26</v>
      </c>
      <c r="H122" s="17">
        <v>100</v>
      </c>
      <c r="I122" s="17">
        <v>3854.24</v>
      </c>
      <c r="J122" s="16" t="s">
        <v>18</v>
      </c>
      <c r="K122" s="16"/>
      <c r="L122" s="16" t="s">
        <v>150</v>
      </c>
      <c r="M122" s="16" t="s">
        <v>212</v>
      </c>
      <c r="N122" s="16" t="s">
        <v>272</v>
      </c>
      <c r="O122" s="16"/>
      <c r="P122" s="16" t="s">
        <v>145</v>
      </c>
      <c r="Q122" s="16" t="s">
        <v>93</v>
      </c>
    </row>
    <row r="123" spans="3:17">
      <c r="C123" s="15">
        <v>37951</v>
      </c>
      <c r="D123" s="16">
        <v>10197</v>
      </c>
      <c r="E123" s="16">
        <v>6</v>
      </c>
      <c r="F123" s="16" t="s">
        <v>270</v>
      </c>
      <c r="G123" s="16">
        <v>45</v>
      </c>
      <c r="H123" s="17">
        <v>100</v>
      </c>
      <c r="I123" s="17">
        <v>5324.4</v>
      </c>
      <c r="J123" s="16" t="s">
        <v>18</v>
      </c>
      <c r="K123" s="16"/>
      <c r="L123" s="16" t="s">
        <v>137</v>
      </c>
      <c r="M123" s="16" t="s">
        <v>212</v>
      </c>
      <c r="N123" s="16" t="s">
        <v>275</v>
      </c>
      <c r="O123" s="16"/>
      <c r="P123" s="16" t="s">
        <v>134</v>
      </c>
      <c r="Q123" s="16" t="s">
        <v>93</v>
      </c>
    </row>
    <row r="124" spans="3:17">
      <c r="C124" s="15">
        <v>37995</v>
      </c>
      <c r="D124" s="16">
        <v>10209</v>
      </c>
      <c r="E124" s="16">
        <v>8</v>
      </c>
      <c r="F124" s="16" t="s">
        <v>270</v>
      </c>
      <c r="G124" s="16">
        <v>39</v>
      </c>
      <c r="H124" s="17">
        <v>100</v>
      </c>
      <c r="I124" s="17">
        <v>5197.92</v>
      </c>
      <c r="J124" s="16" t="s">
        <v>18</v>
      </c>
      <c r="K124" s="16"/>
      <c r="L124" s="16" t="s">
        <v>192</v>
      </c>
      <c r="M124" s="16" t="s">
        <v>212</v>
      </c>
      <c r="N124" s="16" t="s">
        <v>276</v>
      </c>
      <c r="O124" s="16" t="s">
        <v>218</v>
      </c>
      <c r="P124" s="16" t="s">
        <v>162</v>
      </c>
      <c r="Q124" s="16" t="s">
        <v>157</v>
      </c>
    </row>
    <row r="125" spans="3:17">
      <c r="C125" s="15">
        <v>38036</v>
      </c>
      <c r="D125" s="16">
        <v>10222</v>
      </c>
      <c r="E125" s="16">
        <v>12</v>
      </c>
      <c r="F125" s="16" t="s">
        <v>270</v>
      </c>
      <c r="G125" s="16">
        <v>49</v>
      </c>
      <c r="H125" s="17">
        <v>100</v>
      </c>
      <c r="I125" s="17">
        <v>5997.6</v>
      </c>
      <c r="J125" s="16" t="s">
        <v>18</v>
      </c>
      <c r="K125" s="16"/>
      <c r="L125" s="16" t="s">
        <v>177</v>
      </c>
      <c r="M125" s="16" t="s">
        <v>212</v>
      </c>
      <c r="N125" s="16" t="s">
        <v>277</v>
      </c>
      <c r="O125" s="16" t="s">
        <v>218</v>
      </c>
      <c r="P125" s="16" t="s">
        <v>162</v>
      </c>
      <c r="Q125" s="16" t="s">
        <v>157</v>
      </c>
    </row>
    <row r="126" spans="3:17">
      <c r="C126" s="15">
        <v>38114</v>
      </c>
      <c r="D126" s="16">
        <v>10248</v>
      </c>
      <c r="E126" s="16">
        <v>3</v>
      </c>
      <c r="F126" s="16" t="s">
        <v>270</v>
      </c>
      <c r="G126" s="16">
        <v>20</v>
      </c>
      <c r="H126" s="17">
        <v>100</v>
      </c>
      <c r="I126" s="17">
        <v>2910.4</v>
      </c>
      <c r="J126" s="16" t="s">
        <v>18</v>
      </c>
      <c r="K126" s="16"/>
      <c r="L126" s="16" t="s">
        <v>165</v>
      </c>
      <c r="M126" s="16" t="s">
        <v>273</v>
      </c>
      <c r="N126" s="16" t="s">
        <v>213</v>
      </c>
      <c r="O126" s="16" t="s">
        <v>214</v>
      </c>
      <c r="P126" s="16" t="s">
        <v>162</v>
      </c>
      <c r="Q126" s="16" t="s">
        <v>157</v>
      </c>
    </row>
    <row r="127" spans="3:17">
      <c r="C127" s="15">
        <v>38155</v>
      </c>
      <c r="D127" s="16">
        <v>10261</v>
      </c>
      <c r="E127" s="16">
        <v>1</v>
      </c>
      <c r="F127" s="16" t="s">
        <v>270</v>
      </c>
      <c r="G127" s="16">
        <v>27</v>
      </c>
      <c r="H127" s="17">
        <v>100</v>
      </c>
      <c r="I127" s="17">
        <v>3378.24</v>
      </c>
      <c r="J127" s="16" t="s">
        <v>18</v>
      </c>
      <c r="K127" s="16"/>
      <c r="L127" s="16" t="s">
        <v>161</v>
      </c>
      <c r="M127" s="16" t="s">
        <v>212</v>
      </c>
      <c r="N127" s="16" t="s">
        <v>263</v>
      </c>
      <c r="O127" s="16" t="s">
        <v>264</v>
      </c>
      <c r="P127" s="16" t="s">
        <v>158</v>
      </c>
      <c r="Q127" s="16" t="s">
        <v>157</v>
      </c>
    </row>
    <row r="128" spans="3:17">
      <c r="C128" s="15">
        <v>38189</v>
      </c>
      <c r="D128" s="16">
        <v>10273</v>
      </c>
      <c r="E128" s="16">
        <v>4</v>
      </c>
      <c r="F128" s="16" t="s">
        <v>270</v>
      </c>
      <c r="G128" s="16">
        <v>30</v>
      </c>
      <c r="H128" s="17">
        <v>100</v>
      </c>
      <c r="I128" s="17">
        <v>3508.8</v>
      </c>
      <c r="J128" s="16" t="s">
        <v>18</v>
      </c>
      <c r="K128" s="16"/>
      <c r="L128" s="16" t="s">
        <v>98</v>
      </c>
      <c r="M128" s="16" t="s">
        <v>212</v>
      </c>
      <c r="N128" s="16" t="s">
        <v>278</v>
      </c>
      <c r="O128" s="16"/>
      <c r="P128" s="16" t="s">
        <v>97</v>
      </c>
      <c r="Q128" s="16" t="s">
        <v>93</v>
      </c>
    </row>
    <row r="129" spans="3:17">
      <c r="C129" s="15">
        <v>38219</v>
      </c>
      <c r="D129" s="16">
        <v>10283</v>
      </c>
      <c r="E129" s="16">
        <v>6</v>
      </c>
      <c r="F129" s="16" t="s">
        <v>270</v>
      </c>
      <c r="G129" s="16">
        <v>25</v>
      </c>
      <c r="H129" s="17">
        <v>100</v>
      </c>
      <c r="I129" s="17">
        <v>2992</v>
      </c>
      <c r="J129" s="16" t="s">
        <v>18</v>
      </c>
      <c r="K129" s="16"/>
      <c r="L129" s="16" t="s">
        <v>160</v>
      </c>
      <c r="M129" s="16" t="s">
        <v>212</v>
      </c>
      <c r="N129" s="16" t="s">
        <v>279</v>
      </c>
      <c r="O129" s="16" t="s">
        <v>250</v>
      </c>
      <c r="P129" s="16" t="s">
        <v>158</v>
      </c>
      <c r="Q129" s="16" t="s">
        <v>157</v>
      </c>
    </row>
    <row r="130" spans="3:17">
      <c r="C130" s="15">
        <v>38240</v>
      </c>
      <c r="D130" s="16">
        <v>10295</v>
      </c>
      <c r="E130" s="16">
        <v>1</v>
      </c>
      <c r="F130" s="16" t="s">
        <v>270</v>
      </c>
      <c r="G130" s="16">
        <v>24</v>
      </c>
      <c r="H130" s="17">
        <v>100</v>
      </c>
      <c r="I130" s="17">
        <v>3427.2</v>
      </c>
      <c r="J130" s="16" t="s">
        <v>18</v>
      </c>
      <c r="K130" s="16"/>
      <c r="L130" s="16" t="s">
        <v>181</v>
      </c>
      <c r="M130" s="16" t="s">
        <v>212</v>
      </c>
      <c r="N130" s="16" t="s">
        <v>280</v>
      </c>
      <c r="O130" s="16" t="s">
        <v>231</v>
      </c>
      <c r="P130" s="16" t="s">
        <v>162</v>
      </c>
      <c r="Q130" s="16" t="s">
        <v>157</v>
      </c>
    </row>
    <row r="131" spans="3:17">
      <c r="C131" s="15">
        <v>38274</v>
      </c>
      <c r="D131" s="16">
        <v>10307</v>
      </c>
      <c r="E131" s="16">
        <v>9</v>
      </c>
      <c r="F131" s="16" t="s">
        <v>270</v>
      </c>
      <c r="G131" s="16">
        <v>22</v>
      </c>
      <c r="H131" s="17">
        <v>100</v>
      </c>
      <c r="I131" s="17">
        <v>2692.8</v>
      </c>
      <c r="J131" s="16" t="s">
        <v>18</v>
      </c>
      <c r="K131" s="16"/>
      <c r="L131" s="16" t="s">
        <v>188</v>
      </c>
      <c r="M131" s="16" t="s">
        <v>212</v>
      </c>
      <c r="N131" s="16" t="s">
        <v>247</v>
      </c>
      <c r="O131" s="16" t="s">
        <v>235</v>
      </c>
      <c r="P131" s="16" t="s">
        <v>162</v>
      </c>
      <c r="Q131" s="16" t="s">
        <v>157</v>
      </c>
    </row>
    <row r="132" spans="3:17">
      <c r="C132" s="15">
        <v>38292</v>
      </c>
      <c r="D132" s="16">
        <v>10316</v>
      </c>
      <c r="E132" s="16">
        <v>17</v>
      </c>
      <c r="F132" s="16" t="s">
        <v>270</v>
      </c>
      <c r="G132" s="16">
        <v>33</v>
      </c>
      <c r="H132" s="17">
        <v>100</v>
      </c>
      <c r="I132" s="17">
        <v>4128.96</v>
      </c>
      <c r="J132" s="16" t="s">
        <v>18</v>
      </c>
      <c r="K132" s="16"/>
      <c r="L132" s="16" t="s">
        <v>149</v>
      </c>
      <c r="M132" s="16" t="s">
        <v>212</v>
      </c>
      <c r="N132" s="16" t="s">
        <v>281</v>
      </c>
      <c r="O132" s="16" t="s">
        <v>282</v>
      </c>
      <c r="P132" s="16" t="s">
        <v>145</v>
      </c>
      <c r="Q132" s="16" t="s">
        <v>93</v>
      </c>
    </row>
    <row r="133" spans="3:17">
      <c r="C133" s="15">
        <v>38296</v>
      </c>
      <c r="D133" s="16">
        <v>10325</v>
      </c>
      <c r="E133" s="16">
        <v>6</v>
      </c>
      <c r="F133" s="16" t="s">
        <v>270</v>
      </c>
      <c r="G133" s="16">
        <v>47</v>
      </c>
      <c r="H133" s="17">
        <v>64.930000000000007</v>
      </c>
      <c r="I133" s="17">
        <v>3051.71</v>
      </c>
      <c r="J133" s="16" t="s">
        <v>18</v>
      </c>
      <c r="K133" s="16"/>
      <c r="L133" s="16" t="s">
        <v>131</v>
      </c>
      <c r="M133" s="16" t="s">
        <v>212</v>
      </c>
      <c r="N133" s="16" t="s">
        <v>233</v>
      </c>
      <c r="O133" s="16"/>
      <c r="P133" s="16" t="s">
        <v>130</v>
      </c>
      <c r="Q133" s="16" t="s">
        <v>93</v>
      </c>
    </row>
    <row r="134" spans="3:17">
      <c r="C134" s="15">
        <v>38312</v>
      </c>
      <c r="D134" s="16">
        <v>10337</v>
      </c>
      <c r="E134" s="16">
        <v>8</v>
      </c>
      <c r="F134" s="16" t="s">
        <v>270</v>
      </c>
      <c r="G134" s="16">
        <v>25</v>
      </c>
      <c r="H134" s="17">
        <v>48.05</v>
      </c>
      <c r="I134" s="17">
        <v>1201.25</v>
      </c>
      <c r="J134" s="16" t="s">
        <v>18</v>
      </c>
      <c r="K134" s="16"/>
      <c r="L134" s="16" t="s">
        <v>185</v>
      </c>
      <c r="M134" s="16" t="s">
        <v>212</v>
      </c>
      <c r="N134" s="16" t="s">
        <v>213</v>
      </c>
      <c r="O134" s="16" t="s">
        <v>214</v>
      </c>
      <c r="P134" s="16" t="s">
        <v>162</v>
      </c>
      <c r="Q134" s="16" t="s">
        <v>157</v>
      </c>
    </row>
    <row r="135" spans="3:17">
      <c r="C135" s="15">
        <v>38323</v>
      </c>
      <c r="D135" s="16">
        <v>10350</v>
      </c>
      <c r="E135" s="16">
        <v>5</v>
      </c>
      <c r="F135" s="16" t="s">
        <v>270</v>
      </c>
      <c r="G135" s="16">
        <v>26</v>
      </c>
      <c r="H135" s="17">
        <v>75.47</v>
      </c>
      <c r="I135" s="17">
        <v>1962.22</v>
      </c>
      <c r="J135" s="16" t="s">
        <v>18</v>
      </c>
      <c r="K135" s="16"/>
      <c r="L135" s="16" t="s">
        <v>135</v>
      </c>
      <c r="M135" s="16" t="s">
        <v>212</v>
      </c>
      <c r="N135" s="16" t="s">
        <v>242</v>
      </c>
      <c r="O135" s="16"/>
      <c r="P135" s="16" t="s">
        <v>134</v>
      </c>
      <c r="Q135" s="16" t="s">
        <v>93</v>
      </c>
    </row>
    <row r="136" spans="3:17">
      <c r="C136" s="15">
        <v>38336</v>
      </c>
      <c r="D136" s="16">
        <v>10359</v>
      </c>
      <c r="E136" s="16">
        <v>6</v>
      </c>
      <c r="F136" s="16" t="s">
        <v>270</v>
      </c>
      <c r="G136" s="16">
        <v>48</v>
      </c>
      <c r="H136" s="17">
        <v>54.68</v>
      </c>
      <c r="I136" s="17">
        <v>2624.64</v>
      </c>
      <c r="J136" s="16" t="s">
        <v>18</v>
      </c>
      <c r="K136" s="16"/>
      <c r="L136" s="16" t="s">
        <v>110</v>
      </c>
      <c r="M136" s="16" t="s">
        <v>212</v>
      </c>
      <c r="N136" s="16" t="s">
        <v>215</v>
      </c>
      <c r="O136" s="16"/>
      <c r="P136" s="16" t="s">
        <v>107</v>
      </c>
      <c r="Q136" s="16" t="s">
        <v>93</v>
      </c>
    </row>
    <row r="137" spans="3:17">
      <c r="C137" s="15">
        <v>38383</v>
      </c>
      <c r="D137" s="16">
        <v>10373</v>
      </c>
      <c r="E137" s="16">
        <v>3</v>
      </c>
      <c r="F137" s="16" t="s">
        <v>270</v>
      </c>
      <c r="G137" s="16">
        <v>39</v>
      </c>
      <c r="H137" s="17">
        <v>100</v>
      </c>
      <c r="I137" s="17">
        <v>4046.25</v>
      </c>
      <c r="J137" s="16" t="s">
        <v>18</v>
      </c>
      <c r="K137" s="16"/>
      <c r="L137" s="16" t="s">
        <v>106</v>
      </c>
      <c r="M137" s="16" t="s">
        <v>212</v>
      </c>
      <c r="N137" s="16" t="s">
        <v>283</v>
      </c>
      <c r="O137" s="16"/>
      <c r="P137" s="16" t="s">
        <v>103</v>
      </c>
      <c r="Q137" s="16" t="s">
        <v>93</v>
      </c>
    </row>
    <row r="138" spans="3:17">
      <c r="C138" s="15">
        <v>38406</v>
      </c>
      <c r="D138" s="16">
        <v>10384</v>
      </c>
      <c r="E138" s="16">
        <v>4</v>
      </c>
      <c r="F138" s="16" t="s">
        <v>270</v>
      </c>
      <c r="G138" s="16">
        <v>34</v>
      </c>
      <c r="H138" s="17">
        <v>100</v>
      </c>
      <c r="I138" s="17">
        <v>4846.7</v>
      </c>
      <c r="J138" s="16" t="s">
        <v>18</v>
      </c>
      <c r="K138" s="16"/>
      <c r="L138" s="16" t="s">
        <v>167</v>
      </c>
      <c r="M138" s="16" t="s">
        <v>212</v>
      </c>
      <c r="N138" s="16" t="s">
        <v>219</v>
      </c>
      <c r="O138" s="16" t="s">
        <v>218</v>
      </c>
      <c r="P138" s="16" t="s">
        <v>162</v>
      </c>
      <c r="Q138" s="16" t="s">
        <v>157</v>
      </c>
    </row>
    <row r="139" spans="3:17">
      <c r="C139" s="15">
        <v>38428</v>
      </c>
      <c r="D139" s="16">
        <v>10395</v>
      </c>
      <c r="E139" s="16">
        <v>2</v>
      </c>
      <c r="F139" s="16" t="s">
        <v>270</v>
      </c>
      <c r="G139" s="16">
        <v>32</v>
      </c>
      <c r="H139" s="17">
        <v>100</v>
      </c>
      <c r="I139" s="17">
        <v>3370.56</v>
      </c>
      <c r="J139" s="16" t="s">
        <v>18</v>
      </c>
      <c r="K139" s="16"/>
      <c r="L139" s="16" t="s">
        <v>114</v>
      </c>
      <c r="M139" s="16" t="s">
        <v>212</v>
      </c>
      <c r="N139" s="16" t="s">
        <v>216</v>
      </c>
      <c r="O139" s="16"/>
      <c r="P139" s="16" t="s">
        <v>107</v>
      </c>
      <c r="Q139" s="16" t="s">
        <v>93</v>
      </c>
    </row>
    <row r="140" spans="3:17">
      <c r="C140" s="15">
        <v>38443</v>
      </c>
      <c r="D140" s="16">
        <v>10400</v>
      </c>
      <c r="E140" s="16">
        <v>9</v>
      </c>
      <c r="F140" s="16" t="s">
        <v>270</v>
      </c>
      <c r="G140" s="16">
        <v>64</v>
      </c>
      <c r="H140" s="17">
        <v>100</v>
      </c>
      <c r="I140" s="17">
        <v>9661.44</v>
      </c>
      <c r="J140" s="16" t="s">
        <v>18</v>
      </c>
      <c r="K140" s="16"/>
      <c r="L140" s="16" t="s">
        <v>166</v>
      </c>
      <c r="M140" s="16" t="s">
        <v>212</v>
      </c>
      <c r="N140" s="16" t="s">
        <v>284</v>
      </c>
      <c r="O140" s="16" t="s">
        <v>218</v>
      </c>
      <c r="P140" s="16" t="s">
        <v>162</v>
      </c>
      <c r="Q140" s="16" t="s">
        <v>157</v>
      </c>
    </row>
    <row r="141" spans="3:17">
      <c r="C141" s="15">
        <v>38478</v>
      </c>
      <c r="D141" s="16">
        <v>10414</v>
      </c>
      <c r="E141" s="16">
        <v>3</v>
      </c>
      <c r="F141" s="16" t="s">
        <v>270</v>
      </c>
      <c r="G141" s="16">
        <v>19</v>
      </c>
      <c r="H141" s="17">
        <v>100</v>
      </c>
      <c r="I141" s="17">
        <v>2764.88</v>
      </c>
      <c r="J141" s="16" t="s">
        <v>18</v>
      </c>
      <c r="K141" s="16"/>
      <c r="L141" s="16" t="s">
        <v>181</v>
      </c>
      <c r="M141" s="16" t="s">
        <v>285</v>
      </c>
      <c r="N141" s="16" t="s">
        <v>280</v>
      </c>
      <c r="O141" s="16" t="s">
        <v>231</v>
      </c>
      <c r="P141" s="16" t="s">
        <v>162</v>
      </c>
      <c r="Q141" s="16" t="s">
        <v>157</v>
      </c>
    </row>
    <row r="142" spans="3:17">
      <c r="C142" s="15">
        <v>37650</v>
      </c>
      <c r="D142" s="16">
        <v>10103</v>
      </c>
      <c r="E142" s="16">
        <v>4</v>
      </c>
      <c r="F142" s="16" t="s">
        <v>286</v>
      </c>
      <c r="G142" s="16">
        <v>42</v>
      </c>
      <c r="H142" s="17">
        <v>100</v>
      </c>
      <c r="I142" s="17">
        <v>5398.26</v>
      </c>
      <c r="J142" s="16" t="s">
        <v>18</v>
      </c>
      <c r="K142" s="16"/>
      <c r="L142" s="16" t="s">
        <v>131</v>
      </c>
      <c r="M142" s="16" t="s">
        <v>212</v>
      </c>
      <c r="N142" s="16" t="s">
        <v>233</v>
      </c>
      <c r="O142" s="16"/>
      <c r="P142" s="16" t="s">
        <v>130</v>
      </c>
      <c r="Q142" s="16" t="s">
        <v>93</v>
      </c>
    </row>
    <row r="143" spans="3:17">
      <c r="C143" s="15">
        <v>37712</v>
      </c>
      <c r="D143" s="16">
        <v>10114</v>
      </c>
      <c r="E143" s="16">
        <v>8</v>
      </c>
      <c r="F143" s="16" t="s">
        <v>286</v>
      </c>
      <c r="G143" s="16">
        <v>31</v>
      </c>
      <c r="H143" s="17">
        <v>100</v>
      </c>
      <c r="I143" s="17">
        <v>4305.28</v>
      </c>
      <c r="J143" s="16" t="s">
        <v>18</v>
      </c>
      <c r="K143" s="16"/>
      <c r="L143" s="16" t="s">
        <v>111</v>
      </c>
      <c r="M143" s="16" t="s">
        <v>212</v>
      </c>
      <c r="N143" s="16" t="s">
        <v>216</v>
      </c>
      <c r="O143" s="16"/>
      <c r="P143" s="16" t="s">
        <v>107</v>
      </c>
      <c r="Q143" s="16" t="s">
        <v>93</v>
      </c>
    </row>
    <row r="144" spans="3:17">
      <c r="C144" s="15">
        <v>37769</v>
      </c>
      <c r="D144" s="16">
        <v>10126</v>
      </c>
      <c r="E144" s="16">
        <v>4</v>
      </c>
      <c r="F144" s="16" t="s">
        <v>286</v>
      </c>
      <c r="G144" s="16">
        <v>22</v>
      </c>
      <c r="H144" s="17">
        <v>100</v>
      </c>
      <c r="I144" s="17">
        <v>3347.74</v>
      </c>
      <c r="J144" s="16" t="s">
        <v>18</v>
      </c>
      <c r="K144" s="16"/>
      <c r="L144" s="16" t="s">
        <v>136</v>
      </c>
      <c r="M144" s="16" t="s">
        <v>212</v>
      </c>
      <c r="N144" s="16" t="s">
        <v>242</v>
      </c>
      <c r="O144" s="16"/>
      <c r="P144" s="16" t="s">
        <v>134</v>
      </c>
      <c r="Q144" s="16" t="s">
        <v>93</v>
      </c>
    </row>
    <row r="145" spans="3:17">
      <c r="C145" s="15">
        <v>37826</v>
      </c>
      <c r="D145" s="16">
        <v>10140</v>
      </c>
      <c r="E145" s="16">
        <v>4</v>
      </c>
      <c r="F145" s="16" t="s">
        <v>286</v>
      </c>
      <c r="G145" s="16">
        <v>26</v>
      </c>
      <c r="H145" s="17">
        <v>100</v>
      </c>
      <c r="I145" s="17">
        <v>3188.12</v>
      </c>
      <c r="J145" s="16" t="s">
        <v>18</v>
      </c>
      <c r="K145" s="16"/>
      <c r="L145" s="16" t="s">
        <v>170</v>
      </c>
      <c r="M145" s="16" t="s">
        <v>212</v>
      </c>
      <c r="N145" s="16" t="s">
        <v>220</v>
      </c>
      <c r="O145" s="16" t="s">
        <v>218</v>
      </c>
      <c r="P145" s="16" t="s">
        <v>162</v>
      </c>
      <c r="Q145" s="16" t="s">
        <v>157</v>
      </c>
    </row>
    <row r="146" spans="3:17">
      <c r="C146" s="15">
        <v>37883</v>
      </c>
      <c r="D146" s="16">
        <v>10150</v>
      </c>
      <c r="E146" s="16">
        <v>1</v>
      </c>
      <c r="F146" s="16" t="s">
        <v>286</v>
      </c>
      <c r="G146" s="16">
        <v>20</v>
      </c>
      <c r="H146" s="17">
        <v>100</v>
      </c>
      <c r="I146" s="17">
        <v>3191.2</v>
      </c>
      <c r="J146" s="16" t="s">
        <v>18</v>
      </c>
      <c r="K146" s="16"/>
      <c r="L146" s="16" t="s">
        <v>156</v>
      </c>
      <c r="M146" s="16" t="s">
        <v>212</v>
      </c>
      <c r="N146" s="16" t="s">
        <v>91</v>
      </c>
      <c r="O146" s="16"/>
      <c r="P146" s="16" t="s">
        <v>91</v>
      </c>
      <c r="Q146" s="16" t="s">
        <v>151</v>
      </c>
    </row>
    <row r="147" spans="3:17">
      <c r="C147" s="15">
        <v>37915</v>
      </c>
      <c r="D147" s="16">
        <v>10164</v>
      </c>
      <c r="E147" s="16">
        <v>2</v>
      </c>
      <c r="F147" s="16" t="s">
        <v>286</v>
      </c>
      <c r="G147" s="16">
        <v>21</v>
      </c>
      <c r="H147" s="17">
        <v>100</v>
      </c>
      <c r="I147" s="17">
        <v>3536.82</v>
      </c>
      <c r="J147" s="16" t="s">
        <v>18</v>
      </c>
      <c r="K147" s="16"/>
      <c r="L147" s="16" t="s">
        <v>96</v>
      </c>
      <c r="M147" s="16" t="s">
        <v>287</v>
      </c>
      <c r="N147" s="16" t="s">
        <v>288</v>
      </c>
      <c r="O147" s="16"/>
      <c r="P147" s="16" t="s">
        <v>94</v>
      </c>
      <c r="Q147" s="16" t="s">
        <v>93</v>
      </c>
    </row>
    <row r="148" spans="3:17">
      <c r="C148" s="15">
        <v>37931</v>
      </c>
      <c r="D148" s="16">
        <v>10175</v>
      </c>
      <c r="E148" s="16">
        <v>9</v>
      </c>
      <c r="F148" s="16" t="s">
        <v>286</v>
      </c>
      <c r="G148" s="16">
        <v>33</v>
      </c>
      <c r="H148" s="17">
        <v>100</v>
      </c>
      <c r="I148" s="17">
        <v>5362.83</v>
      </c>
      <c r="J148" s="16" t="s">
        <v>18</v>
      </c>
      <c r="K148" s="16"/>
      <c r="L148" s="16" t="s">
        <v>148</v>
      </c>
      <c r="M148" s="16" t="s">
        <v>212</v>
      </c>
      <c r="N148" s="16" t="s">
        <v>272</v>
      </c>
      <c r="O148" s="16"/>
      <c r="P148" s="16" t="s">
        <v>145</v>
      </c>
      <c r="Q148" s="16" t="s">
        <v>93</v>
      </c>
    </row>
    <row r="149" spans="3:17">
      <c r="C149" s="15">
        <v>37938</v>
      </c>
      <c r="D149" s="16">
        <v>10183</v>
      </c>
      <c r="E149" s="16">
        <v>1</v>
      </c>
      <c r="F149" s="16" t="s">
        <v>286</v>
      </c>
      <c r="G149" s="16">
        <v>28</v>
      </c>
      <c r="H149" s="17">
        <v>100</v>
      </c>
      <c r="I149" s="17">
        <v>3433.36</v>
      </c>
      <c r="J149" s="16" t="s">
        <v>18</v>
      </c>
      <c r="K149" s="16"/>
      <c r="L149" s="16" t="s">
        <v>188</v>
      </c>
      <c r="M149" s="16" t="s">
        <v>212</v>
      </c>
      <c r="N149" s="16" t="s">
        <v>247</v>
      </c>
      <c r="O149" s="16" t="s">
        <v>235</v>
      </c>
      <c r="P149" s="16" t="s">
        <v>162</v>
      </c>
      <c r="Q149" s="16" t="s">
        <v>157</v>
      </c>
    </row>
    <row r="150" spans="3:17">
      <c r="C150" s="15">
        <v>37950</v>
      </c>
      <c r="D150" s="16">
        <v>10194</v>
      </c>
      <c r="E150" s="16">
        <v>4</v>
      </c>
      <c r="F150" s="16" t="s">
        <v>286</v>
      </c>
      <c r="G150" s="16">
        <v>26</v>
      </c>
      <c r="H150" s="17">
        <v>100</v>
      </c>
      <c r="I150" s="17">
        <v>4263.74</v>
      </c>
      <c r="J150" s="16" t="s">
        <v>18</v>
      </c>
      <c r="K150" s="16"/>
      <c r="L150" s="16" t="s">
        <v>109</v>
      </c>
      <c r="M150" s="16" t="s">
        <v>212</v>
      </c>
      <c r="N150" s="16" t="s">
        <v>248</v>
      </c>
      <c r="O150" s="16"/>
      <c r="P150" s="16" t="s">
        <v>107</v>
      </c>
      <c r="Q150" s="16" t="s">
        <v>93</v>
      </c>
    </row>
    <row r="151" spans="3:17">
      <c r="C151" s="15">
        <v>37964</v>
      </c>
      <c r="D151" s="16">
        <v>10207</v>
      </c>
      <c r="E151" s="16">
        <v>15</v>
      </c>
      <c r="F151" s="16" t="s">
        <v>286</v>
      </c>
      <c r="G151" s="16">
        <v>31</v>
      </c>
      <c r="H151" s="17">
        <v>100</v>
      </c>
      <c r="I151" s="17">
        <v>4076.19</v>
      </c>
      <c r="J151" s="16" t="s">
        <v>18</v>
      </c>
      <c r="K151" s="16"/>
      <c r="L151" s="16" t="s">
        <v>187</v>
      </c>
      <c r="M151" s="16" t="s">
        <v>212</v>
      </c>
      <c r="N151" s="16" t="s">
        <v>280</v>
      </c>
      <c r="O151" s="16" t="s">
        <v>231</v>
      </c>
      <c r="P151" s="16" t="s">
        <v>162</v>
      </c>
      <c r="Q151" s="16" t="s">
        <v>157</v>
      </c>
    </row>
    <row r="152" spans="3:17">
      <c r="C152" s="15">
        <v>38021</v>
      </c>
      <c r="D152" s="16">
        <v>10217</v>
      </c>
      <c r="E152" s="16">
        <v>4</v>
      </c>
      <c r="F152" s="16" t="s">
        <v>286</v>
      </c>
      <c r="G152" s="16">
        <v>48</v>
      </c>
      <c r="H152" s="17">
        <v>100</v>
      </c>
      <c r="I152" s="17">
        <v>7020.48</v>
      </c>
      <c r="J152" s="16" t="s">
        <v>18</v>
      </c>
      <c r="K152" s="16"/>
      <c r="L152" s="16" t="s">
        <v>92</v>
      </c>
      <c r="M152" s="16" t="s">
        <v>212</v>
      </c>
      <c r="N152" s="16" t="s">
        <v>91</v>
      </c>
      <c r="O152" s="16"/>
      <c r="P152" s="16" t="s">
        <v>91</v>
      </c>
      <c r="Q152" s="16" t="s">
        <v>84</v>
      </c>
    </row>
    <row r="153" spans="3:17">
      <c r="C153" s="15">
        <v>38057</v>
      </c>
      <c r="D153" s="16">
        <v>10229</v>
      </c>
      <c r="E153" s="16">
        <v>9</v>
      </c>
      <c r="F153" s="16" t="s">
        <v>286</v>
      </c>
      <c r="G153" s="16">
        <v>50</v>
      </c>
      <c r="H153" s="17">
        <v>100</v>
      </c>
      <c r="I153" s="17">
        <v>6426.5</v>
      </c>
      <c r="J153" s="16" t="s">
        <v>18</v>
      </c>
      <c r="K153" s="16"/>
      <c r="L153" s="16" t="s">
        <v>163</v>
      </c>
      <c r="M153" s="16" t="s">
        <v>212</v>
      </c>
      <c r="N153" s="16" t="s">
        <v>258</v>
      </c>
      <c r="O153" s="16" t="s">
        <v>218</v>
      </c>
      <c r="P153" s="16" t="s">
        <v>162</v>
      </c>
      <c r="Q153" s="16" t="s">
        <v>157</v>
      </c>
    </row>
    <row r="154" spans="3:17">
      <c r="C154" s="15">
        <v>38111</v>
      </c>
      <c r="D154" s="16">
        <v>10245</v>
      </c>
      <c r="E154" s="16">
        <v>2</v>
      </c>
      <c r="F154" s="16" t="s">
        <v>286</v>
      </c>
      <c r="G154" s="16">
        <v>28</v>
      </c>
      <c r="H154" s="17">
        <v>100</v>
      </c>
      <c r="I154" s="17">
        <v>4591.72</v>
      </c>
      <c r="J154" s="16" t="s">
        <v>18</v>
      </c>
      <c r="K154" s="16"/>
      <c r="L154" s="16" t="s">
        <v>184</v>
      </c>
      <c r="M154" s="16" t="s">
        <v>212</v>
      </c>
      <c r="N154" s="16" t="s">
        <v>252</v>
      </c>
      <c r="O154" s="16" t="s">
        <v>228</v>
      </c>
      <c r="P154" s="16" t="s">
        <v>162</v>
      </c>
      <c r="Q154" s="16" t="s">
        <v>157</v>
      </c>
    </row>
    <row r="155" spans="3:17">
      <c r="C155" s="15">
        <v>38153</v>
      </c>
      <c r="D155" s="16">
        <v>10259</v>
      </c>
      <c r="E155" s="16">
        <v>12</v>
      </c>
      <c r="F155" s="16" t="s">
        <v>286</v>
      </c>
      <c r="G155" s="16">
        <v>26</v>
      </c>
      <c r="H155" s="17">
        <v>100</v>
      </c>
      <c r="I155" s="17">
        <v>4033.38</v>
      </c>
      <c r="J155" s="16" t="s">
        <v>18</v>
      </c>
      <c r="K155" s="16"/>
      <c r="L155" s="16" t="s">
        <v>92</v>
      </c>
      <c r="M155" s="16" t="s">
        <v>212</v>
      </c>
      <c r="N155" s="16" t="s">
        <v>91</v>
      </c>
      <c r="O155" s="16"/>
      <c r="P155" s="16" t="s">
        <v>91</v>
      </c>
      <c r="Q155" s="16" t="s">
        <v>84</v>
      </c>
    </row>
    <row r="156" spans="3:17">
      <c r="C156" s="15">
        <v>38187</v>
      </c>
      <c r="D156" s="16">
        <v>10270</v>
      </c>
      <c r="E156" s="16">
        <v>2</v>
      </c>
      <c r="F156" s="16" t="s">
        <v>286</v>
      </c>
      <c r="G156" s="16">
        <v>32</v>
      </c>
      <c r="H156" s="17">
        <v>100</v>
      </c>
      <c r="I156" s="17">
        <v>4302.08</v>
      </c>
      <c r="J156" s="16" t="s">
        <v>18</v>
      </c>
      <c r="K156" s="16"/>
      <c r="L156" s="16" t="s">
        <v>88</v>
      </c>
      <c r="M156" s="16" t="s">
        <v>212</v>
      </c>
      <c r="N156" s="16" t="s">
        <v>237</v>
      </c>
      <c r="O156" s="16" t="s">
        <v>238</v>
      </c>
      <c r="P156" s="16" t="s">
        <v>85</v>
      </c>
      <c r="Q156" s="16" t="s">
        <v>84</v>
      </c>
    </row>
    <row r="157" spans="3:17">
      <c r="C157" s="15">
        <v>38218</v>
      </c>
      <c r="D157" s="16">
        <v>10281</v>
      </c>
      <c r="E157" s="16">
        <v>9</v>
      </c>
      <c r="F157" s="16" t="s">
        <v>286</v>
      </c>
      <c r="G157" s="16">
        <v>44</v>
      </c>
      <c r="H157" s="17">
        <v>100</v>
      </c>
      <c r="I157" s="17">
        <v>7020.64</v>
      </c>
      <c r="J157" s="16" t="s">
        <v>18</v>
      </c>
      <c r="K157" s="16"/>
      <c r="L157" s="16" t="s">
        <v>169</v>
      </c>
      <c r="M157" s="16" t="s">
        <v>212</v>
      </c>
      <c r="N157" s="16" t="s">
        <v>234</v>
      </c>
      <c r="O157" s="16" t="s">
        <v>235</v>
      </c>
      <c r="P157" s="16" t="s">
        <v>162</v>
      </c>
      <c r="Q157" s="16" t="s">
        <v>157</v>
      </c>
    </row>
    <row r="158" spans="3:17">
      <c r="C158" s="15">
        <v>38238</v>
      </c>
      <c r="D158" s="16">
        <v>10291</v>
      </c>
      <c r="E158" s="16">
        <v>4</v>
      </c>
      <c r="F158" s="16" t="s">
        <v>286</v>
      </c>
      <c r="G158" s="16">
        <v>30</v>
      </c>
      <c r="H158" s="17">
        <v>100</v>
      </c>
      <c r="I158" s="17">
        <v>3855.9</v>
      </c>
      <c r="J158" s="16" t="s">
        <v>18</v>
      </c>
      <c r="K158" s="16"/>
      <c r="L158" s="16" t="s">
        <v>141</v>
      </c>
      <c r="M158" s="16" t="s">
        <v>212</v>
      </c>
      <c r="N158" s="16" t="s">
        <v>256</v>
      </c>
      <c r="O158" s="16"/>
      <c r="P158" s="16" t="s">
        <v>140</v>
      </c>
      <c r="Q158" s="16" t="s">
        <v>93</v>
      </c>
    </row>
    <row r="159" spans="3:17">
      <c r="C159" s="15">
        <v>38273</v>
      </c>
      <c r="D159" s="16">
        <v>10305</v>
      </c>
      <c r="E159" s="16">
        <v>13</v>
      </c>
      <c r="F159" s="16" t="s">
        <v>286</v>
      </c>
      <c r="G159" s="16">
        <v>38</v>
      </c>
      <c r="H159" s="17">
        <v>100</v>
      </c>
      <c r="I159" s="17">
        <v>6680.78</v>
      </c>
      <c r="J159" s="16" t="s">
        <v>18</v>
      </c>
      <c r="K159" s="16"/>
      <c r="L159" s="16" t="s">
        <v>173</v>
      </c>
      <c r="M159" s="16" t="s">
        <v>212</v>
      </c>
      <c r="N159" s="16" t="s">
        <v>230</v>
      </c>
      <c r="O159" s="16" t="s">
        <v>231</v>
      </c>
      <c r="P159" s="16" t="s">
        <v>162</v>
      </c>
      <c r="Q159" s="16" t="s">
        <v>157</v>
      </c>
    </row>
    <row r="160" spans="3:17">
      <c r="C160" s="15">
        <v>38282</v>
      </c>
      <c r="D160" s="16">
        <v>10313</v>
      </c>
      <c r="E160" s="16">
        <v>7</v>
      </c>
      <c r="F160" s="16" t="s">
        <v>286</v>
      </c>
      <c r="G160" s="16">
        <v>40</v>
      </c>
      <c r="H160" s="17">
        <v>100</v>
      </c>
      <c r="I160" s="17">
        <v>6678</v>
      </c>
      <c r="J160" s="16" t="s">
        <v>18</v>
      </c>
      <c r="K160" s="16"/>
      <c r="L160" s="16" t="s">
        <v>159</v>
      </c>
      <c r="M160" s="16" t="s">
        <v>212</v>
      </c>
      <c r="N160" s="16" t="s">
        <v>249</v>
      </c>
      <c r="O160" s="16" t="s">
        <v>250</v>
      </c>
      <c r="P160" s="16" t="s">
        <v>158</v>
      </c>
      <c r="Q160" s="16" t="s">
        <v>157</v>
      </c>
    </row>
    <row r="161" spans="3:17">
      <c r="C161" s="15">
        <v>38295</v>
      </c>
      <c r="D161" s="16">
        <v>10322</v>
      </c>
      <c r="E161" s="16">
        <v>8</v>
      </c>
      <c r="F161" s="16" t="s">
        <v>286</v>
      </c>
      <c r="G161" s="16">
        <v>46</v>
      </c>
      <c r="H161" s="17">
        <v>61.99</v>
      </c>
      <c r="I161" s="17">
        <v>2851.54</v>
      </c>
      <c r="J161" s="16" t="s">
        <v>18</v>
      </c>
      <c r="K161" s="16"/>
      <c r="L161" s="16" t="s">
        <v>168</v>
      </c>
      <c r="M161" s="16" t="s">
        <v>212</v>
      </c>
      <c r="N161" s="16" t="s">
        <v>259</v>
      </c>
      <c r="O161" s="16" t="s">
        <v>260</v>
      </c>
      <c r="P161" s="16" t="s">
        <v>162</v>
      </c>
      <c r="Q161" s="16" t="s">
        <v>157</v>
      </c>
    </row>
    <row r="162" spans="3:17">
      <c r="C162" s="15">
        <v>38310</v>
      </c>
      <c r="D162" s="16">
        <v>10334</v>
      </c>
      <c r="E162" s="16">
        <v>2</v>
      </c>
      <c r="F162" s="16" t="s">
        <v>286</v>
      </c>
      <c r="G162" s="16">
        <v>26</v>
      </c>
      <c r="H162" s="17">
        <v>100</v>
      </c>
      <c r="I162" s="17">
        <v>3188.12</v>
      </c>
      <c r="J162" s="16" t="s">
        <v>18</v>
      </c>
      <c r="K162" s="16"/>
      <c r="L162" s="16" t="s">
        <v>142</v>
      </c>
      <c r="M162" s="16" t="s">
        <v>285</v>
      </c>
      <c r="N162" s="16" t="s">
        <v>244</v>
      </c>
      <c r="O162" s="16"/>
      <c r="P162" s="16" t="s">
        <v>140</v>
      </c>
      <c r="Q162" s="16" t="s">
        <v>93</v>
      </c>
    </row>
    <row r="163" spans="3:17">
      <c r="C163" s="15">
        <v>38320</v>
      </c>
      <c r="D163" s="16">
        <v>10347</v>
      </c>
      <c r="E163" s="16">
        <v>2</v>
      </c>
      <c r="F163" s="16" t="s">
        <v>286</v>
      </c>
      <c r="G163" s="16">
        <v>27</v>
      </c>
      <c r="H163" s="17">
        <v>100</v>
      </c>
      <c r="I163" s="17">
        <v>4428</v>
      </c>
      <c r="J163" s="16" t="s">
        <v>18</v>
      </c>
      <c r="K163" s="16"/>
      <c r="L163" s="16" t="s">
        <v>86</v>
      </c>
      <c r="M163" s="16" t="s">
        <v>212</v>
      </c>
      <c r="N163" s="16" t="s">
        <v>223</v>
      </c>
      <c r="O163" s="16" t="s">
        <v>224</v>
      </c>
      <c r="P163" s="16" t="s">
        <v>85</v>
      </c>
      <c r="Q163" s="16" t="s">
        <v>84</v>
      </c>
    </row>
    <row r="164" spans="3:17">
      <c r="C164" s="15">
        <v>38331</v>
      </c>
      <c r="D164" s="16">
        <v>10357</v>
      </c>
      <c r="E164" s="16">
        <v>9</v>
      </c>
      <c r="F164" s="16" t="s">
        <v>286</v>
      </c>
      <c r="G164" s="16">
        <v>43</v>
      </c>
      <c r="H164" s="17">
        <v>100</v>
      </c>
      <c r="I164" s="17">
        <v>5780.92</v>
      </c>
      <c r="J164" s="16" t="s">
        <v>18</v>
      </c>
      <c r="K164" s="16"/>
      <c r="L164" s="16" t="s">
        <v>163</v>
      </c>
      <c r="M164" s="16" t="s">
        <v>212</v>
      </c>
      <c r="N164" s="16" t="s">
        <v>258</v>
      </c>
      <c r="O164" s="16" t="s">
        <v>218</v>
      </c>
      <c r="P164" s="16" t="s">
        <v>162</v>
      </c>
      <c r="Q164" s="16" t="s">
        <v>157</v>
      </c>
    </row>
    <row r="165" spans="3:17">
      <c r="C165" s="15">
        <v>38372</v>
      </c>
      <c r="D165" s="16">
        <v>10370</v>
      </c>
      <c r="E165" s="16">
        <v>4</v>
      </c>
      <c r="F165" s="16" t="s">
        <v>286</v>
      </c>
      <c r="G165" s="16">
        <v>35</v>
      </c>
      <c r="H165" s="17">
        <v>65.63</v>
      </c>
      <c r="I165" s="17">
        <v>2297.0500000000002</v>
      </c>
      <c r="J165" s="16" t="s">
        <v>18</v>
      </c>
      <c r="K165" s="16"/>
      <c r="L165" s="16" t="s">
        <v>87</v>
      </c>
      <c r="M165" s="16" t="s">
        <v>212</v>
      </c>
      <c r="N165" s="16" t="s">
        <v>262</v>
      </c>
      <c r="O165" s="16" t="s">
        <v>238</v>
      </c>
      <c r="P165" s="16" t="s">
        <v>85</v>
      </c>
      <c r="Q165" s="16" t="s">
        <v>84</v>
      </c>
    </row>
    <row r="166" spans="3:17">
      <c r="C166" s="15">
        <v>38400</v>
      </c>
      <c r="D166" s="16">
        <v>10381</v>
      </c>
      <c r="E166" s="16">
        <v>6</v>
      </c>
      <c r="F166" s="16" t="s">
        <v>286</v>
      </c>
      <c r="G166" s="16">
        <v>37</v>
      </c>
      <c r="H166" s="17">
        <v>100</v>
      </c>
      <c r="I166" s="17">
        <v>6231.54</v>
      </c>
      <c r="J166" s="16" t="s">
        <v>18</v>
      </c>
      <c r="K166" s="16"/>
      <c r="L166" s="16" t="s">
        <v>167</v>
      </c>
      <c r="M166" s="16" t="s">
        <v>212</v>
      </c>
      <c r="N166" s="16" t="s">
        <v>219</v>
      </c>
      <c r="O166" s="16" t="s">
        <v>218</v>
      </c>
      <c r="P166" s="16" t="s">
        <v>162</v>
      </c>
      <c r="Q166" s="16" t="s">
        <v>157</v>
      </c>
    </row>
    <row r="167" spans="3:17">
      <c r="C167" s="15">
        <v>38420</v>
      </c>
      <c r="D167" s="16">
        <v>10391</v>
      </c>
      <c r="E167" s="16">
        <v>7</v>
      </c>
      <c r="F167" s="16" t="s">
        <v>286</v>
      </c>
      <c r="G167" s="16">
        <v>37</v>
      </c>
      <c r="H167" s="17">
        <v>46.9</v>
      </c>
      <c r="I167" s="17">
        <v>1735.3</v>
      </c>
      <c r="J167" s="16" t="s">
        <v>18</v>
      </c>
      <c r="K167" s="16"/>
      <c r="L167" s="16" t="s">
        <v>87</v>
      </c>
      <c r="M167" s="16" t="s">
        <v>212</v>
      </c>
      <c r="N167" s="16" t="s">
        <v>262</v>
      </c>
      <c r="O167" s="16" t="s">
        <v>238</v>
      </c>
      <c r="P167" s="16" t="s">
        <v>85</v>
      </c>
      <c r="Q167" s="16" t="s">
        <v>84</v>
      </c>
    </row>
    <row r="168" spans="3:17">
      <c r="C168" s="15">
        <v>38473</v>
      </c>
      <c r="D168" s="16">
        <v>10411</v>
      </c>
      <c r="E168" s="16">
        <v>2</v>
      </c>
      <c r="F168" s="16" t="s">
        <v>286</v>
      </c>
      <c r="G168" s="16">
        <v>27</v>
      </c>
      <c r="H168" s="17">
        <v>100</v>
      </c>
      <c r="I168" s="17">
        <v>4427.7299999999996</v>
      </c>
      <c r="J168" s="16" t="s">
        <v>18</v>
      </c>
      <c r="K168" s="16"/>
      <c r="L168" s="16" t="s">
        <v>161</v>
      </c>
      <c r="M168" s="16" t="s">
        <v>212</v>
      </c>
      <c r="N168" s="16" t="s">
        <v>263</v>
      </c>
      <c r="O168" s="16" t="s">
        <v>264</v>
      </c>
      <c r="P168" s="16" t="s">
        <v>158</v>
      </c>
      <c r="Q168" s="16" t="s">
        <v>157</v>
      </c>
    </row>
    <row r="169" spans="3:17">
      <c r="C169" s="15">
        <v>38503</v>
      </c>
      <c r="D169" s="16">
        <v>10425</v>
      </c>
      <c r="E169" s="16">
        <v>12</v>
      </c>
      <c r="F169" s="16" t="s">
        <v>286</v>
      </c>
      <c r="G169" s="16">
        <v>38</v>
      </c>
      <c r="H169" s="17">
        <v>100</v>
      </c>
      <c r="I169" s="17">
        <v>5894.94</v>
      </c>
      <c r="J169" s="16" t="s">
        <v>18</v>
      </c>
      <c r="K169" s="16"/>
      <c r="L169" s="16" t="s">
        <v>108</v>
      </c>
      <c r="M169" s="16" t="s">
        <v>265</v>
      </c>
      <c r="N169" s="16" t="s">
        <v>229</v>
      </c>
      <c r="O169" s="16"/>
      <c r="P169" s="16" t="s">
        <v>107</v>
      </c>
      <c r="Q169" s="16" t="s">
        <v>93</v>
      </c>
    </row>
    <row r="170" spans="3:17">
      <c r="C170" s="15">
        <v>37683</v>
      </c>
      <c r="D170" s="16">
        <v>10108</v>
      </c>
      <c r="E170" s="16">
        <v>6</v>
      </c>
      <c r="F170" s="16" t="s">
        <v>289</v>
      </c>
      <c r="G170" s="16">
        <v>33</v>
      </c>
      <c r="H170" s="17">
        <v>100</v>
      </c>
      <c r="I170" s="17">
        <v>5265.15</v>
      </c>
      <c r="J170" s="16" t="s">
        <v>18</v>
      </c>
      <c r="K170" s="16"/>
      <c r="L170" s="16" t="s">
        <v>155</v>
      </c>
      <c r="M170" s="16" t="s">
        <v>212</v>
      </c>
      <c r="N170" s="16" t="s">
        <v>290</v>
      </c>
      <c r="O170" s="16"/>
      <c r="P170" s="16" t="s">
        <v>154</v>
      </c>
      <c r="Q170" s="16" t="s">
        <v>151</v>
      </c>
    </row>
    <row r="171" spans="3:17">
      <c r="C171" s="15">
        <v>37749</v>
      </c>
      <c r="D171" s="16">
        <v>10122</v>
      </c>
      <c r="E171" s="16">
        <v>10</v>
      </c>
      <c r="F171" s="16" t="s">
        <v>289</v>
      </c>
      <c r="G171" s="16">
        <v>42</v>
      </c>
      <c r="H171" s="17">
        <v>100</v>
      </c>
      <c r="I171" s="17">
        <v>7599.9</v>
      </c>
      <c r="J171" s="16" t="s">
        <v>18</v>
      </c>
      <c r="K171" s="16"/>
      <c r="L171" s="16" t="s">
        <v>115</v>
      </c>
      <c r="M171" s="16" t="s">
        <v>212</v>
      </c>
      <c r="N171" s="16" t="s">
        <v>291</v>
      </c>
      <c r="O171" s="16"/>
      <c r="P171" s="16" t="s">
        <v>107</v>
      </c>
      <c r="Q171" s="16" t="s">
        <v>93</v>
      </c>
    </row>
    <row r="172" spans="3:17">
      <c r="C172" s="15">
        <v>37804</v>
      </c>
      <c r="D172" s="16">
        <v>10135</v>
      </c>
      <c r="E172" s="16">
        <v>7</v>
      </c>
      <c r="F172" s="16" t="s">
        <v>289</v>
      </c>
      <c r="G172" s="16">
        <v>42</v>
      </c>
      <c r="H172" s="17">
        <v>100</v>
      </c>
      <c r="I172" s="17">
        <v>8008.56</v>
      </c>
      <c r="J172" s="16" t="s">
        <v>18</v>
      </c>
      <c r="K172" s="16"/>
      <c r="L172" s="16" t="s">
        <v>163</v>
      </c>
      <c r="M172" s="16" t="s">
        <v>212</v>
      </c>
      <c r="N172" s="16" t="s">
        <v>258</v>
      </c>
      <c r="O172" s="16" t="s">
        <v>218</v>
      </c>
      <c r="P172" s="16" t="s">
        <v>162</v>
      </c>
      <c r="Q172" s="16" t="s">
        <v>157</v>
      </c>
    </row>
    <row r="173" spans="3:17">
      <c r="C173" s="15">
        <v>37869</v>
      </c>
      <c r="D173" s="16">
        <v>10147</v>
      </c>
      <c r="E173" s="16">
        <v>7</v>
      </c>
      <c r="F173" s="16" t="s">
        <v>289</v>
      </c>
      <c r="G173" s="16">
        <v>48</v>
      </c>
      <c r="H173" s="17">
        <v>100</v>
      </c>
      <c r="I173" s="17">
        <v>9245.76</v>
      </c>
      <c r="J173" s="16" t="s">
        <v>18</v>
      </c>
      <c r="K173" s="16"/>
      <c r="L173" s="16" t="s">
        <v>183</v>
      </c>
      <c r="M173" s="16" t="s">
        <v>212</v>
      </c>
      <c r="N173" s="16" t="s">
        <v>261</v>
      </c>
      <c r="O173" s="16" t="s">
        <v>231</v>
      </c>
      <c r="P173" s="16" t="s">
        <v>162</v>
      </c>
      <c r="Q173" s="16" t="s">
        <v>157</v>
      </c>
    </row>
    <row r="174" spans="3:17">
      <c r="C174" s="15">
        <v>37904</v>
      </c>
      <c r="D174" s="16">
        <v>10159</v>
      </c>
      <c r="E174" s="16">
        <v>2</v>
      </c>
      <c r="F174" s="16" t="s">
        <v>289</v>
      </c>
      <c r="G174" s="16">
        <v>41</v>
      </c>
      <c r="H174" s="17">
        <v>100</v>
      </c>
      <c r="I174" s="17">
        <v>8296.35</v>
      </c>
      <c r="J174" s="16" t="s">
        <v>18</v>
      </c>
      <c r="K174" s="16"/>
      <c r="L174" s="16" t="s">
        <v>167</v>
      </c>
      <c r="M174" s="16" t="s">
        <v>212</v>
      </c>
      <c r="N174" s="16" t="s">
        <v>219</v>
      </c>
      <c r="O174" s="16" t="s">
        <v>218</v>
      </c>
      <c r="P174" s="16" t="s">
        <v>162</v>
      </c>
      <c r="Q174" s="16" t="s">
        <v>157</v>
      </c>
    </row>
    <row r="175" spans="3:17">
      <c r="C175" s="15">
        <v>37929</v>
      </c>
      <c r="D175" s="16">
        <v>10169</v>
      </c>
      <c r="E175" s="16">
        <v>2</v>
      </c>
      <c r="F175" s="16" t="s">
        <v>289</v>
      </c>
      <c r="G175" s="16">
        <v>30</v>
      </c>
      <c r="H175" s="17">
        <v>100</v>
      </c>
      <c r="I175" s="17">
        <v>5019.8999999999996</v>
      </c>
      <c r="J175" s="16" t="s">
        <v>18</v>
      </c>
      <c r="K175" s="16"/>
      <c r="L175" s="16" t="s">
        <v>87</v>
      </c>
      <c r="M175" s="16" t="s">
        <v>212</v>
      </c>
      <c r="N175" s="16" t="s">
        <v>262</v>
      </c>
      <c r="O175" s="16" t="s">
        <v>238</v>
      </c>
      <c r="P175" s="16" t="s">
        <v>85</v>
      </c>
      <c r="Q175" s="16" t="s">
        <v>84</v>
      </c>
    </row>
    <row r="176" spans="3:17">
      <c r="C176" s="15">
        <v>37937</v>
      </c>
      <c r="D176" s="16">
        <v>10181</v>
      </c>
      <c r="E176" s="16">
        <v>14</v>
      </c>
      <c r="F176" s="16" t="s">
        <v>289</v>
      </c>
      <c r="G176" s="16">
        <v>27</v>
      </c>
      <c r="H176" s="17">
        <v>100</v>
      </c>
      <c r="I176" s="17">
        <v>5411.07</v>
      </c>
      <c r="J176" s="16" t="s">
        <v>18</v>
      </c>
      <c r="K176" s="16"/>
      <c r="L176" s="16" t="s">
        <v>132</v>
      </c>
      <c r="M176" s="16" t="s">
        <v>212</v>
      </c>
      <c r="N176" s="16" t="s">
        <v>222</v>
      </c>
      <c r="O176" s="16"/>
      <c r="P176" s="16" t="s">
        <v>130</v>
      </c>
      <c r="Q176" s="16" t="s">
        <v>93</v>
      </c>
    </row>
    <row r="177" spans="3:17">
      <c r="C177" s="15">
        <v>37945</v>
      </c>
      <c r="D177" s="16">
        <v>10191</v>
      </c>
      <c r="E177" s="16">
        <v>3</v>
      </c>
      <c r="F177" s="16" t="s">
        <v>289</v>
      </c>
      <c r="G177" s="16">
        <v>21</v>
      </c>
      <c r="H177" s="17">
        <v>100</v>
      </c>
      <c r="I177" s="17">
        <v>3840.9</v>
      </c>
      <c r="J177" s="16" t="s">
        <v>18</v>
      </c>
      <c r="K177" s="16"/>
      <c r="L177" s="16" t="s">
        <v>121</v>
      </c>
      <c r="M177" s="16" t="s">
        <v>212</v>
      </c>
      <c r="N177" s="16" t="s">
        <v>292</v>
      </c>
      <c r="O177" s="16"/>
      <c r="P177" s="16" t="s">
        <v>120</v>
      </c>
      <c r="Q177" s="16" t="s">
        <v>93</v>
      </c>
    </row>
    <row r="178" spans="3:17">
      <c r="C178" s="15">
        <v>37957</v>
      </c>
      <c r="D178" s="16">
        <v>10203</v>
      </c>
      <c r="E178" s="16">
        <v>8</v>
      </c>
      <c r="F178" s="16" t="s">
        <v>289</v>
      </c>
      <c r="G178" s="16">
        <v>20</v>
      </c>
      <c r="H178" s="17">
        <v>100</v>
      </c>
      <c r="I178" s="17">
        <v>3930.4</v>
      </c>
      <c r="J178" s="16" t="s">
        <v>18</v>
      </c>
      <c r="K178" s="16"/>
      <c r="L178" s="16" t="s">
        <v>135</v>
      </c>
      <c r="M178" s="16" t="s">
        <v>212</v>
      </c>
      <c r="N178" s="16" t="s">
        <v>242</v>
      </c>
      <c r="O178" s="16"/>
      <c r="P178" s="16" t="s">
        <v>134</v>
      </c>
      <c r="Q178" s="16" t="s">
        <v>93</v>
      </c>
    </row>
    <row r="179" spans="3:17">
      <c r="C179" s="15">
        <v>38001</v>
      </c>
      <c r="D179" s="16">
        <v>10211</v>
      </c>
      <c r="E179" s="16">
        <v>2</v>
      </c>
      <c r="F179" s="16" t="s">
        <v>289</v>
      </c>
      <c r="G179" s="16">
        <v>41</v>
      </c>
      <c r="H179" s="17">
        <v>100</v>
      </c>
      <c r="I179" s="17">
        <v>7498.9</v>
      </c>
      <c r="J179" s="16" t="s">
        <v>18</v>
      </c>
      <c r="K179" s="16"/>
      <c r="L179" s="16" t="s">
        <v>112</v>
      </c>
      <c r="M179" s="16" t="s">
        <v>212</v>
      </c>
      <c r="N179" s="16" t="s">
        <v>216</v>
      </c>
      <c r="O179" s="16"/>
      <c r="P179" s="16" t="s">
        <v>107</v>
      </c>
      <c r="Q179" s="16" t="s">
        <v>93</v>
      </c>
    </row>
    <row r="180" spans="3:17">
      <c r="C180" s="15">
        <v>38039</v>
      </c>
      <c r="D180" s="16">
        <v>10225</v>
      </c>
      <c r="E180" s="16">
        <v>9</v>
      </c>
      <c r="F180" s="16" t="s">
        <v>289</v>
      </c>
      <c r="G180" s="16">
        <v>27</v>
      </c>
      <c r="H180" s="17">
        <v>100</v>
      </c>
      <c r="I180" s="17">
        <v>4517.91</v>
      </c>
      <c r="J180" s="16" t="s">
        <v>18</v>
      </c>
      <c r="K180" s="16"/>
      <c r="L180" s="16" t="s">
        <v>144</v>
      </c>
      <c r="M180" s="16" t="s">
        <v>212</v>
      </c>
      <c r="N180" s="16" t="s">
        <v>293</v>
      </c>
      <c r="O180" s="16"/>
      <c r="P180" s="16" t="s">
        <v>143</v>
      </c>
      <c r="Q180" s="16" t="s">
        <v>93</v>
      </c>
    </row>
    <row r="181" spans="3:17">
      <c r="C181" s="15">
        <v>38086</v>
      </c>
      <c r="D181" s="16">
        <v>10238</v>
      </c>
      <c r="E181" s="16">
        <v>3</v>
      </c>
      <c r="F181" s="16" t="s">
        <v>289</v>
      </c>
      <c r="G181" s="16">
        <v>28</v>
      </c>
      <c r="H181" s="17">
        <v>100</v>
      </c>
      <c r="I181" s="17">
        <v>5774.72</v>
      </c>
      <c r="J181" s="16" t="s">
        <v>18</v>
      </c>
      <c r="K181" s="16"/>
      <c r="L181" s="16" t="s">
        <v>101</v>
      </c>
      <c r="M181" s="16" t="s">
        <v>212</v>
      </c>
      <c r="N181" s="16" t="s">
        <v>271</v>
      </c>
      <c r="O181" s="16"/>
      <c r="P181" s="16" t="s">
        <v>100</v>
      </c>
      <c r="Q181" s="16" t="s">
        <v>93</v>
      </c>
    </row>
    <row r="182" spans="3:17">
      <c r="C182" s="15">
        <v>38139</v>
      </c>
      <c r="D182" s="16">
        <v>10253</v>
      </c>
      <c r="E182" s="16">
        <v>13</v>
      </c>
      <c r="F182" s="16" t="s">
        <v>289</v>
      </c>
      <c r="G182" s="16">
        <v>24</v>
      </c>
      <c r="H182" s="17">
        <v>100</v>
      </c>
      <c r="I182" s="17">
        <v>3922.56</v>
      </c>
      <c r="J182" s="16" t="s">
        <v>18</v>
      </c>
      <c r="K182" s="16"/>
      <c r="L182" s="16" t="s">
        <v>147</v>
      </c>
      <c r="M182" s="16" t="s">
        <v>273</v>
      </c>
      <c r="N182" s="16" t="s">
        <v>240</v>
      </c>
      <c r="O182" s="16"/>
      <c r="P182" s="16" t="s">
        <v>145</v>
      </c>
      <c r="Q182" s="16" t="s">
        <v>93</v>
      </c>
    </row>
    <row r="183" spans="3:17">
      <c r="C183" s="15">
        <v>38174</v>
      </c>
      <c r="D183" s="16">
        <v>10266</v>
      </c>
      <c r="E183" s="16">
        <v>14</v>
      </c>
      <c r="F183" s="16" t="s">
        <v>289</v>
      </c>
      <c r="G183" s="16">
        <v>44</v>
      </c>
      <c r="H183" s="17">
        <v>100</v>
      </c>
      <c r="I183" s="17">
        <v>9160.36</v>
      </c>
      <c r="J183" s="16" t="s">
        <v>18</v>
      </c>
      <c r="K183" s="16"/>
      <c r="L183" s="16" t="s">
        <v>127</v>
      </c>
      <c r="M183" s="16" t="s">
        <v>212</v>
      </c>
      <c r="N183" s="16" t="s">
        <v>294</v>
      </c>
      <c r="O183" s="16"/>
      <c r="P183" s="16" t="s">
        <v>126</v>
      </c>
      <c r="Q183" s="16" t="s">
        <v>93</v>
      </c>
    </row>
    <row r="184" spans="3:17">
      <c r="C184" s="15">
        <v>38201</v>
      </c>
      <c r="D184" s="16">
        <v>10276</v>
      </c>
      <c r="E184" s="16">
        <v>3</v>
      </c>
      <c r="F184" s="16" t="s">
        <v>289</v>
      </c>
      <c r="G184" s="16">
        <v>50</v>
      </c>
      <c r="H184" s="17">
        <v>100</v>
      </c>
      <c r="I184" s="17">
        <v>9631</v>
      </c>
      <c r="J184" s="16" t="s">
        <v>18</v>
      </c>
      <c r="K184" s="16"/>
      <c r="L184" s="16" t="s">
        <v>190</v>
      </c>
      <c r="M184" s="16" t="s">
        <v>212</v>
      </c>
      <c r="N184" s="16" t="s">
        <v>261</v>
      </c>
      <c r="O184" s="16" t="s">
        <v>231</v>
      </c>
      <c r="P184" s="16" t="s">
        <v>162</v>
      </c>
      <c r="Q184" s="16" t="s">
        <v>157</v>
      </c>
    </row>
    <row r="185" spans="3:17">
      <c r="C185" s="15">
        <v>38229</v>
      </c>
      <c r="D185" s="16">
        <v>10287</v>
      </c>
      <c r="E185" s="16">
        <v>12</v>
      </c>
      <c r="F185" s="16" t="s">
        <v>289</v>
      </c>
      <c r="G185" s="16">
        <v>21</v>
      </c>
      <c r="H185" s="17">
        <v>100</v>
      </c>
      <c r="I185" s="17">
        <v>3432.24</v>
      </c>
      <c r="J185" s="16" t="s">
        <v>18</v>
      </c>
      <c r="K185" s="16"/>
      <c r="L185" s="16" t="s">
        <v>144</v>
      </c>
      <c r="M185" s="16" t="s">
        <v>212</v>
      </c>
      <c r="N185" s="16" t="s">
        <v>293</v>
      </c>
      <c r="O185" s="16"/>
      <c r="P185" s="16" t="s">
        <v>143</v>
      </c>
      <c r="Q185" s="16" t="s">
        <v>93</v>
      </c>
    </row>
    <row r="186" spans="3:17">
      <c r="C186" s="15">
        <v>37898</v>
      </c>
      <c r="D186" s="16">
        <v>10300</v>
      </c>
      <c r="E186" s="16">
        <v>5</v>
      </c>
      <c r="F186" s="16" t="s">
        <v>289</v>
      </c>
      <c r="G186" s="16">
        <v>33</v>
      </c>
      <c r="H186" s="17">
        <v>100</v>
      </c>
      <c r="I186" s="17">
        <v>5521.89</v>
      </c>
      <c r="J186" s="16" t="s">
        <v>18</v>
      </c>
      <c r="K186" s="16"/>
      <c r="L186" s="16" t="s">
        <v>122</v>
      </c>
      <c r="M186" s="16" t="s">
        <v>212</v>
      </c>
      <c r="N186" s="16" t="s">
        <v>295</v>
      </c>
      <c r="O186" s="16"/>
      <c r="P186" s="16" t="s">
        <v>120</v>
      </c>
      <c r="Q186" s="16" t="s">
        <v>93</v>
      </c>
    </row>
    <row r="187" spans="3:17">
      <c r="C187" s="15">
        <v>38276</v>
      </c>
      <c r="D187" s="16">
        <v>10310</v>
      </c>
      <c r="E187" s="16">
        <v>10</v>
      </c>
      <c r="F187" s="16" t="s">
        <v>289</v>
      </c>
      <c r="G187" s="16">
        <v>33</v>
      </c>
      <c r="H187" s="17">
        <v>100</v>
      </c>
      <c r="I187" s="17">
        <v>6934.62</v>
      </c>
      <c r="J187" s="16" t="s">
        <v>18</v>
      </c>
      <c r="K187" s="16"/>
      <c r="L187" s="16" t="s">
        <v>121</v>
      </c>
      <c r="M187" s="16" t="s">
        <v>212</v>
      </c>
      <c r="N187" s="16" t="s">
        <v>292</v>
      </c>
      <c r="O187" s="16"/>
      <c r="P187" s="16" t="s">
        <v>120</v>
      </c>
      <c r="Q187" s="16" t="s">
        <v>93</v>
      </c>
    </row>
    <row r="188" spans="3:17">
      <c r="C188" s="15">
        <v>38294</v>
      </c>
      <c r="D188" s="16">
        <v>10320</v>
      </c>
      <c r="E188" s="16">
        <v>3</v>
      </c>
      <c r="F188" s="16" t="s">
        <v>289</v>
      </c>
      <c r="G188" s="16">
        <v>31</v>
      </c>
      <c r="H188" s="17">
        <v>100</v>
      </c>
      <c r="I188" s="17">
        <v>6876.11</v>
      </c>
      <c r="J188" s="16" t="s">
        <v>18</v>
      </c>
      <c r="K188" s="16"/>
      <c r="L188" s="16" t="s">
        <v>142</v>
      </c>
      <c r="M188" s="16" t="s">
        <v>212</v>
      </c>
      <c r="N188" s="16" t="s">
        <v>244</v>
      </c>
      <c r="O188" s="16"/>
      <c r="P188" s="16" t="s">
        <v>140</v>
      </c>
      <c r="Q188" s="16" t="s">
        <v>93</v>
      </c>
    </row>
    <row r="189" spans="3:17">
      <c r="C189" s="15">
        <v>38306</v>
      </c>
      <c r="D189" s="16">
        <v>10329</v>
      </c>
      <c r="E189" s="16">
        <v>5</v>
      </c>
      <c r="F189" s="16" t="s">
        <v>289</v>
      </c>
      <c r="G189" s="16">
        <v>41</v>
      </c>
      <c r="H189" s="17">
        <v>71.47</v>
      </c>
      <c r="I189" s="17">
        <v>2930.27</v>
      </c>
      <c r="J189" s="16" t="s">
        <v>18</v>
      </c>
      <c r="K189" s="16"/>
      <c r="L189" s="16" t="s">
        <v>165</v>
      </c>
      <c r="M189" s="16" t="s">
        <v>212</v>
      </c>
      <c r="N189" s="16" t="s">
        <v>213</v>
      </c>
      <c r="O189" s="16" t="s">
        <v>214</v>
      </c>
      <c r="P189" s="16" t="s">
        <v>162</v>
      </c>
      <c r="Q189" s="16" t="s">
        <v>157</v>
      </c>
    </row>
    <row r="190" spans="3:17">
      <c r="C190" s="15">
        <v>38315</v>
      </c>
      <c r="D190" s="16">
        <v>10341</v>
      </c>
      <c r="E190" s="16">
        <v>2</v>
      </c>
      <c r="F190" s="16" t="s">
        <v>289</v>
      </c>
      <c r="G190" s="16">
        <v>45</v>
      </c>
      <c r="H190" s="17">
        <v>79.650000000000006</v>
      </c>
      <c r="I190" s="17">
        <v>3584.25</v>
      </c>
      <c r="J190" s="16" t="s">
        <v>18</v>
      </c>
      <c r="K190" s="16"/>
      <c r="L190" s="16" t="s">
        <v>95</v>
      </c>
      <c r="M190" s="16" t="s">
        <v>212</v>
      </c>
      <c r="N190" s="16" t="s">
        <v>236</v>
      </c>
      <c r="O190" s="16"/>
      <c r="P190" s="16" t="s">
        <v>94</v>
      </c>
      <c r="Q190" s="16" t="s">
        <v>93</v>
      </c>
    </row>
    <row r="191" spans="3:17">
      <c r="C191" s="15">
        <v>38358</v>
      </c>
      <c r="D191" s="16">
        <v>10363</v>
      </c>
      <c r="E191" s="16">
        <v>3</v>
      </c>
      <c r="F191" s="16" t="s">
        <v>289</v>
      </c>
      <c r="G191" s="16">
        <v>33</v>
      </c>
      <c r="H191" s="17">
        <v>85.39</v>
      </c>
      <c r="I191" s="17">
        <v>2817.87</v>
      </c>
      <c r="J191" s="16" t="s">
        <v>18</v>
      </c>
      <c r="K191" s="16"/>
      <c r="L191" s="16" t="s">
        <v>104</v>
      </c>
      <c r="M191" s="16" t="s">
        <v>212</v>
      </c>
      <c r="N191" s="16" t="s">
        <v>296</v>
      </c>
      <c r="O191" s="16"/>
      <c r="P191" s="16" t="s">
        <v>103</v>
      </c>
      <c r="Q191" s="16" t="s">
        <v>93</v>
      </c>
    </row>
    <row r="192" spans="3:17">
      <c r="C192" s="15">
        <v>38386</v>
      </c>
      <c r="D192" s="16">
        <v>10375</v>
      </c>
      <c r="E192" s="16">
        <v>7</v>
      </c>
      <c r="F192" s="16" t="s">
        <v>289</v>
      </c>
      <c r="G192" s="16">
        <v>45</v>
      </c>
      <c r="H192" s="17">
        <v>76</v>
      </c>
      <c r="I192" s="17">
        <v>3420</v>
      </c>
      <c r="J192" s="16" t="s">
        <v>18</v>
      </c>
      <c r="K192" s="16"/>
      <c r="L192" s="16" t="s">
        <v>108</v>
      </c>
      <c r="M192" s="16" t="s">
        <v>212</v>
      </c>
      <c r="N192" s="16" t="s">
        <v>229</v>
      </c>
      <c r="O192" s="16"/>
      <c r="P192" s="16" t="s">
        <v>107</v>
      </c>
      <c r="Q192" s="16" t="s">
        <v>93</v>
      </c>
    </row>
    <row r="193" spans="3:17">
      <c r="C193" s="15">
        <v>38414</v>
      </c>
      <c r="D193" s="16">
        <v>10389</v>
      </c>
      <c r="E193" s="16">
        <v>4</v>
      </c>
      <c r="F193" s="16" t="s">
        <v>289</v>
      </c>
      <c r="G193" s="16">
        <v>26</v>
      </c>
      <c r="H193" s="17">
        <v>99.04</v>
      </c>
      <c r="I193" s="17">
        <v>2575.04</v>
      </c>
      <c r="J193" s="16" t="s">
        <v>18</v>
      </c>
      <c r="K193" s="16"/>
      <c r="L193" s="16" t="s">
        <v>141</v>
      </c>
      <c r="M193" s="16" t="s">
        <v>212</v>
      </c>
      <c r="N193" s="16" t="s">
        <v>256</v>
      </c>
      <c r="O193" s="16"/>
      <c r="P193" s="16" t="s">
        <v>140</v>
      </c>
      <c r="Q193" s="16" t="s">
        <v>93</v>
      </c>
    </row>
    <row r="194" spans="3:17">
      <c r="C194" s="15">
        <v>38489</v>
      </c>
      <c r="D194" s="16">
        <v>10419</v>
      </c>
      <c r="E194" s="16">
        <v>13</v>
      </c>
      <c r="F194" s="16" t="s">
        <v>289</v>
      </c>
      <c r="G194" s="16">
        <v>12</v>
      </c>
      <c r="H194" s="17">
        <v>100</v>
      </c>
      <c r="I194" s="17">
        <v>1961.28</v>
      </c>
      <c r="J194" s="16" t="s">
        <v>18</v>
      </c>
      <c r="K194" s="16"/>
      <c r="L194" s="16" t="s">
        <v>95</v>
      </c>
      <c r="M194" s="16" t="s">
        <v>212</v>
      </c>
      <c r="N194" s="16" t="s">
        <v>236</v>
      </c>
      <c r="O194" s="16"/>
      <c r="P194" s="16" t="s">
        <v>94</v>
      </c>
      <c r="Q194" s="16" t="s">
        <v>93</v>
      </c>
    </row>
    <row r="195" spans="3:17">
      <c r="C195" s="15">
        <v>37663</v>
      </c>
      <c r="D195" s="16">
        <v>10105</v>
      </c>
      <c r="E195" s="16">
        <v>15</v>
      </c>
      <c r="F195" s="16" t="s">
        <v>297</v>
      </c>
      <c r="G195" s="16">
        <v>41</v>
      </c>
      <c r="H195" s="17">
        <v>100</v>
      </c>
      <c r="I195" s="17">
        <v>8690.36</v>
      </c>
      <c r="J195" s="16" t="s">
        <v>18</v>
      </c>
      <c r="K195" s="16"/>
      <c r="L195" s="16" t="s">
        <v>101</v>
      </c>
      <c r="M195" s="16" t="s">
        <v>212</v>
      </c>
      <c r="N195" s="16" t="s">
        <v>271</v>
      </c>
      <c r="O195" s="16"/>
      <c r="P195" s="16" t="s">
        <v>100</v>
      </c>
      <c r="Q195" s="16" t="s">
        <v>93</v>
      </c>
    </row>
    <row r="196" spans="3:17">
      <c r="C196" s="15">
        <v>37727</v>
      </c>
      <c r="D196" s="16">
        <v>10117</v>
      </c>
      <c r="E196" s="16">
        <v>9</v>
      </c>
      <c r="F196" s="16" t="s">
        <v>297</v>
      </c>
      <c r="G196" s="16">
        <v>33</v>
      </c>
      <c r="H196" s="17">
        <v>100</v>
      </c>
      <c r="I196" s="17">
        <v>6034.38</v>
      </c>
      <c r="J196" s="16" t="s">
        <v>18</v>
      </c>
      <c r="K196" s="16"/>
      <c r="L196" s="16" t="s">
        <v>156</v>
      </c>
      <c r="M196" s="16" t="s">
        <v>212</v>
      </c>
      <c r="N196" s="16" t="s">
        <v>91</v>
      </c>
      <c r="O196" s="16"/>
      <c r="P196" s="16" t="s">
        <v>91</v>
      </c>
      <c r="Q196" s="16" t="s">
        <v>151</v>
      </c>
    </row>
    <row r="197" spans="3:17">
      <c r="C197" s="15">
        <v>37775</v>
      </c>
      <c r="D197" s="16">
        <v>10127</v>
      </c>
      <c r="E197" s="16">
        <v>2</v>
      </c>
      <c r="F197" s="16" t="s">
        <v>297</v>
      </c>
      <c r="G197" s="16">
        <v>46</v>
      </c>
      <c r="H197" s="17">
        <v>100</v>
      </c>
      <c r="I197" s="17">
        <v>11279.2</v>
      </c>
      <c r="J197" s="16" t="s">
        <v>18</v>
      </c>
      <c r="K197" s="16"/>
      <c r="L197" s="16" t="s">
        <v>164</v>
      </c>
      <c r="M197" s="16" t="s">
        <v>212</v>
      </c>
      <c r="N197" s="16" t="s">
        <v>213</v>
      </c>
      <c r="O197" s="16" t="s">
        <v>214</v>
      </c>
      <c r="P197" s="16" t="s">
        <v>162</v>
      </c>
      <c r="Q197" s="16" t="s">
        <v>157</v>
      </c>
    </row>
    <row r="198" spans="3:17">
      <c r="C198" s="15">
        <v>37841</v>
      </c>
      <c r="D198" s="16">
        <v>10142</v>
      </c>
      <c r="E198" s="16">
        <v>12</v>
      </c>
      <c r="F198" s="16" t="s">
        <v>297</v>
      </c>
      <c r="G198" s="16">
        <v>33</v>
      </c>
      <c r="H198" s="17">
        <v>100</v>
      </c>
      <c r="I198" s="17">
        <v>8023.29</v>
      </c>
      <c r="J198" s="16" t="s">
        <v>18</v>
      </c>
      <c r="K198" s="16"/>
      <c r="L198" s="16" t="s">
        <v>163</v>
      </c>
      <c r="M198" s="16" t="s">
        <v>212</v>
      </c>
      <c r="N198" s="16" t="s">
        <v>258</v>
      </c>
      <c r="O198" s="16" t="s">
        <v>218</v>
      </c>
      <c r="P198" s="16" t="s">
        <v>162</v>
      </c>
      <c r="Q198" s="16" t="s">
        <v>157</v>
      </c>
    </row>
    <row r="199" spans="3:17">
      <c r="C199" s="15">
        <v>37892</v>
      </c>
      <c r="D199" s="16">
        <v>10153</v>
      </c>
      <c r="E199" s="16">
        <v>11</v>
      </c>
      <c r="F199" s="16" t="s">
        <v>297</v>
      </c>
      <c r="G199" s="16">
        <v>20</v>
      </c>
      <c r="H199" s="17">
        <v>100</v>
      </c>
      <c r="I199" s="17">
        <v>4904</v>
      </c>
      <c r="J199" s="16" t="s">
        <v>18</v>
      </c>
      <c r="K199" s="16"/>
      <c r="L199" s="16" t="s">
        <v>135</v>
      </c>
      <c r="M199" s="16" t="s">
        <v>212</v>
      </c>
      <c r="N199" s="16" t="s">
        <v>242</v>
      </c>
      <c r="O199" s="16"/>
      <c r="P199" s="16" t="s">
        <v>134</v>
      </c>
      <c r="Q199" s="16" t="s">
        <v>93</v>
      </c>
    </row>
    <row r="200" spans="3:17">
      <c r="C200" s="15">
        <v>37916</v>
      </c>
      <c r="D200" s="16">
        <v>10165</v>
      </c>
      <c r="E200" s="16">
        <v>3</v>
      </c>
      <c r="F200" s="16" t="s">
        <v>297</v>
      </c>
      <c r="G200" s="16">
        <v>44</v>
      </c>
      <c r="H200" s="17">
        <v>100</v>
      </c>
      <c r="I200" s="17">
        <v>8594.52</v>
      </c>
      <c r="J200" s="16" t="s">
        <v>18</v>
      </c>
      <c r="K200" s="16"/>
      <c r="L200" s="16" t="s">
        <v>156</v>
      </c>
      <c r="M200" s="16" t="s">
        <v>212</v>
      </c>
      <c r="N200" s="16" t="s">
        <v>91</v>
      </c>
      <c r="O200" s="16"/>
      <c r="P200" s="16" t="s">
        <v>91</v>
      </c>
      <c r="Q200" s="16" t="s">
        <v>151</v>
      </c>
    </row>
    <row r="201" spans="3:17">
      <c r="C201" s="15">
        <v>37931</v>
      </c>
      <c r="D201" s="16">
        <v>10176</v>
      </c>
      <c r="E201" s="16">
        <v>2</v>
      </c>
      <c r="F201" s="16" t="s">
        <v>297</v>
      </c>
      <c r="G201" s="16">
        <v>33</v>
      </c>
      <c r="H201" s="17">
        <v>100</v>
      </c>
      <c r="I201" s="17">
        <v>7474.5</v>
      </c>
      <c r="J201" s="16" t="s">
        <v>18</v>
      </c>
      <c r="K201" s="16"/>
      <c r="L201" s="16" t="s">
        <v>127</v>
      </c>
      <c r="M201" s="16" t="s">
        <v>212</v>
      </c>
      <c r="N201" s="16" t="s">
        <v>294</v>
      </c>
      <c r="O201" s="16"/>
      <c r="P201" s="16" t="s">
        <v>126</v>
      </c>
      <c r="Q201" s="16" t="s">
        <v>93</v>
      </c>
    </row>
    <row r="202" spans="3:17">
      <c r="C202" s="15">
        <v>37939</v>
      </c>
      <c r="D202" s="16">
        <v>10185</v>
      </c>
      <c r="E202" s="16">
        <v>13</v>
      </c>
      <c r="F202" s="16" t="s">
        <v>297</v>
      </c>
      <c r="G202" s="16">
        <v>21</v>
      </c>
      <c r="H202" s="17">
        <v>100</v>
      </c>
      <c r="I202" s="17">
        <v>3883.74</v>
      </c>
      <c r="J202" s="16" t="s">
        <v>18</v>
      </c>
      <c r="K202" s="16"/>
      <c r="L202" s="16" t="s">
        <v>171</v>
      </c>
      <c r="M202" s="16" t="s">
        <v>212</v>
      </c>
      <c r="N202" s="16" t="s">
        <v>239</v>
      </c>
      <c r="O202" s="16" t="s">
        <v>231</v>
      </c>
      <c r="P202" s="16" t="s">
        <v>162</v>
      </c>
      <c r="Q202" s="16" t="s">
        <v>157</v>
      </c>
    </row>
    <row r="203" spans="3:17">
      <c r="C203" s="15">
        <v>37951</v>
      </c>
      <c r="D203" s="16">
        <v>10196</v>
      </c>
      <c r="E203" s="16">
        <v>5</v>
      </c>
      <c r="F203" s="16" t="s">
        <v>297</v>
      </c>
      <c r="G203" s="16">
        <v>47</v>
      </c>
      <c r="H203" s="17">
        <v>100</v>
      </c>
      <c r="I203" s="17">
        <v>8887.7000000000007</v>
      </c>
      <c r="J203" s="16" t="s">
        <v>18</v>
      </c>
      <c r="K203" s="16"/>
      <c r="L203" s="16" t="s">
        <v>184</v>
      </c>
      <c r="M203" s="16" t="s">
        <v>212</v>
      </c>
      <c r="N203" s="16" t="s">
        <v>252</v>
      </c>
      <c r="O203" s="16" t="s">
        <v>228</v>
      </c>
      <c r="P203" s="16" t="s">
        <v>162</v>
      </c>
      <c r="Q203" s="16" t="s">
        <v>157</v>
      </c>
    </row>
    <row r="204" spans="3:17">
      <c r="C204" s="15">
        <v>37988</v>
      </c>
      <c r="D204" s="16">
        <v>10208</v>
      </c>
      <c r="E204" s="16">
        <v>13</v>
      </c>
      <c r="F204" s="16" t="s">
        <v>297</v>
      </c>
      <c r="G204" s="16">
        <v>46</v>
      </c>
      <c r="H204" s="17">
        <v>100</v>
      </c>
      <c r="I204" s="17">
        <v>8602.92</v>
      </c>
      <c r="J204" s="16" t="s">
        <v>18</v>
      </c>
      <c r="K204" s="16"/>
      <c r="L204" s="16" t="s">
        <v>109</v>
      </c>
      <c r="M204" s="16" t="s">
        <v>212</v>
      </c>
      <c r="N204" s="16" t="s">
        <v>248</v>
      </c>
      <c r="O204" s="16"/>
      <c r="P204" s="16" t="s">
        <v>107</v>
      </c>
      <c r="Q204" s="16" t="s">
        <v>93</v>
      </c>
    </row>
    <row r="205" spans="3:17">
      <c r="C205" s="15">
        <v>38029</v>
      </c>
      <c r="D205" s="16">
        <v>10220</v>
      </c>
      <c r="E205" s="16">
        <v>2</v>
      </c>
      <c r="F205" s="16" t="s">
        <v>297</v>
      </c>
      <c r="G205" s="16">
        <v>32</v>
      </c>
      <c r="H205" s="17">
        <v>100</v>
      </c>
      <c r="I205" s="17">
        <v>7181.44</v>
      </c>
      <c r="J205" s="16" t="s">
        <v>18</v>
      </c>
      <c r="K205" s="16"/>
      <c r="L205" s="16" t="s">
        <v>125</v>
      </c>
      <c r="M205" s="16" t="s">
        <v>212</v>
      </c>
      <c r="N205" s="16" t="s">
        <v>298</v>
      </c>
      <c r="O205" s="16"/>
      <c r="P205" s="16" t="s">
        <v>124</v>
      </c>
      <c r="Q205" s="16" t="s">
        <v>93</v>
      </c>
    </row>
    <row r="206" spans="3:17">
      <c r="C206" s="15">
        <v>38065</v>
      </c>
      <c r="D206" s="16">
        <v>10231</v>
      </c>
      <c r="E206" s="16">
        <v>2</v>
      </c>
      <c r="F206" s="16" t="s">
        <v>297</v>
      </c>
      <c r="G206" s="16">
        <v>42</v>
      </c>
      <c r="H206" s="17">
        <v>100</v>
      </c>
      <c r="I206" s="17">
        <v>8378.58</v>
      </c>
      <c r="J206" s="16" t="s">
        <v>18</v>
      </c>
      <c r="K206" s="16"/>
      <c r="L206" s="16" t="s">
        <v>139</v>
      </c>
      <c r="M206" s="16" t="s">
        <v>212</v>
      </c>
      <c r="N206" s="16" t="s">
        <v>242</v>
      </c>
      <c r="O206" s="16"/>
      <c r="P206" s="16" t="s">
        <v>134</v>
      </c>
      <c r="Q206" s="16" t="s">
        <v>93</v>
      </c>
    </row>
    <row r="207" spans="3:17">
      <c r="C207" s="15">
        <v>38112</v>
      </c>
      <c r="D207" s="16">
        <v>10247</v>
      </c>
      <c r="E207" s="16">
        <v>2</v>
      </c>
      <c r="F207" s="16" t="s">
        <v>297</v>
      </c>
      <c r="G207" s="16">
        <v>44</v>
      </c>
      <c r="H207" s="17">
        <v>100</v>
      </c>
      <c r="I207" s="17">
        <v>10606.2</v>
      </c>
      <c r="J207" s="16" t="s">
        <v>18</v>
      </c>
      <c r="K207" s="16"/>
      <c r="L207" s="16" t="s">
        <v>104</v>
      </c>
      <c r="M207" s="16" t="s">
        <v>212</v>
      </c>
      <c r="N207" s="16" t="s">
        <v>296</v>
      </c>
      <c r="O207" s="16"/>
      <c r="P207" s="16" t="s">
        <v>103</v>
      </c>
      <c r="Q207" s="16" t="s">
        <v>93</v>
      </c>
    </row>
    <row r="208" spans="3:17">
      <c r="C208" s="15">
        <v>38188</v>
      </c>
      <c r="D208" s="16">
        <v>10272</v>
      </c>
      <c r="E208" s="16">
        <v>2</v>
      </c>
      <c r="F208" s="16" t="s">
        <v>297</v>
      </c>
      <c r="G208" s="16">
        <v>35</v>
      </c>
      <c r="H208" s="17">
        <v>100</v>
      </c>
      <c r="I208" s="17">
        <v>5818.4</v>
      </c>
      <c r="J208" s="16" t="s">
        <v>18</v>
      </c>
      <c r="K208" s="16"/>
      <c r="L208" s="16" t="s">
        <v>169</v>
      </c>
      <c r="M208" s="16" t="s">
        <v>212</v>
      </c>
      <c r="N208" s="16" t="s">
        <v>234</v>
      </c>
      <c r="O208" s="16" t="s">
        <v>235</v>
      </c>
      <c r="P208" s="16" t="s">
        <v>162</v>
      </c>
      <c r="Q208" s="16" t="s">
        <v>157</v>
      </c>
    </row>
    <row r="209" spans="3:17">
      <c r="C209" s="15">
        <v>38219</v>
      </c>
      <c r="D209" s="16">
        <v>10282</v>
      </c>
      <c r="E209" s="16">
        <v>5</v>
      </c>
      <c r="F209" s="16" t="s">
        <v>297</v>
      </c>
      <c r="G209" s="16">
        <v>41</v>
      </c>
      <c r="H209" s="17">
        <v>100</v>
      </c>
      <c r="I209" s="17">
        <v>7071.27</v>
      </c>
      <c r="J209" s="16" t="s">
        <v>18</v>
      </c>
      <c r="K209" s="16"/>
      <c r="L209" s="16" t="s">
        <v>163</v>
      </c>
      <c r="M209" s="16" t="s">
        <v>212</v>
      </c>
      <c r="N209" s="16" t="s">
        <v>258</v>
      </c>
      <c r="O209" s="16" t="s">
        <v>218</v>
      </c>
      <c r="P209" s="16" t="s">
        <v>162</v>
      </c>
      <c r="Q209" s="16" t="s">
        <v>157</v>
      </c>
    </row>
    <row r="210" spans="3:17">
      <c r="C210" s="15">
        <v>38239</v>
      </c>
      <c r="D210" s="16">
        <v>10293</v>
      </c>
      <c r="E210" s="16">
        <v>8</v>
      </c>
      <c r="F210" s="16" t="s">
        <v>297</v>
      </c>
      <c r="G210" s="16">
        <v>46</v>
      </c>
      <c r="H210" s="17">
        <v>100</v>
      </c>
      <c r="I210" s="17">
        <v>8411.56</v>
      </c>
      <c r="J210" s="16" t="s">
        <v>18</v>
      </c>
      <c r="K210" s="16"/>
      <c r="L210" s="16" t="s">
        <v>129</v>
      </c>
      <c r="M210" s="16" t="s">
        <v>212</v>
      </c>
      <c r="N210" s="16" t="s">
        <v>255</v>
      </c>
      <c r="O210" s="16"/>
      <c r="P210" s="16" t="s">
        <v>126</v>
      </c>
      <c r="Q210" s="16" t="s">
        <v>93</v>
      </c>
    </row>
    <row r="211" spans="3:17">
      <c r="C211" s="15">
        <v>38274</v>
      </c>
      <c r="D211" s="16">
        <v>10306</v>
      </c>
      <c r="E211" s="16">
        <v>13</v>
      </c>
      <c r="F211" s="16" t="s">
        <v>297</v>
      </c>
      <c r="G211" s="16">
        <v>31</v>
      </c>
      <c r="H211" s="17">
        <v>100</v>
      </c>
      <c r="I211" s="17">
        <v>6570.76</v>
      </c>
      <c r="J211" s="16" t="s">
        <v>18</v>
      </c>
      <c r="K211" s="16"/>
      <c r="L211" s="16" t="s">
        <v>146</v>
      </c>
      <c r="M211" s="16" t="s">
        <v>212</v>
      </c>
      <c r="N211" s="16" t="s">
        <v>299</v>
      </c>
      <c r="O211" s="16"/>
      <c r="P211" s="16" t="s">
        <v>145</v>
      </c>
      <c r="Q211" s="16" t="s">
        <v>93</v>
      </c>
    </row>
    <row r="212" spans="3:17">
      <c r="C212" s="15">
        <v>38282</v>
      </c>
      <c r="D212" s="16">
        <v>10314</v>
      </c>
      <c r="E212" s="16">
        <v>5</v>
      </c>
      <c r="F212" s="16" t="s">
        <v>297</v>
      </c>
      <c r="G212" s="16">
        <v>38</v>
      </c>
      <c r="H212" s="17">
        <v>100</v>
      </c>
      <c r="I212" s="17">
        <v>7975.44</v>
      </c>
      <c r="J212" s="16" t="s">
        <v>18</v>
      </c>
      <c r="K212" s="16"/>
      <c r="L212" s="16" t="s">
        <v>102</v>
      </c>
      <c r="M212" s="16" t="s">
        <v>212</v>
      </c>
      <c r="N212" s="16" t="s">
        <v>300</v>
      </c>
      <c r="O212" s="16"/>
      <c r="P212" s="16" t="s">
        <v>100</v>
      </c>
      <c r="Q212" s="16" t="s">
        <v>93</v>
      </c>
    </row>
    <row r="213" spans="3:17">
      <c r="C213" s="15">
        <v>38296</v>
      </c>
      <c r="D213" s="16">
        <v>10325</v>
      </c>
      <c r="E213" s="16">
        <v>8</v>
      </c>
      <c r="F213" s="16" t="s">
        <v>297</v>
      </c>
      <c r="G213" s="16">
        <v>42</v>
      </c>
      <c r="H213" s="17">
        <v>64</v>
      </c>
      <c r="I213" s="17">
        <v>2688</v>
      </c>
      <c r="J213" s="16" t="s">
        <v>18</v>
      </c>
      <c r="K213" s="16"/>
      <c r="L213" s="16" t="s">
        <v>131</v>
      </c>
      <c r="M213" s="16" t="s">
        <v>212</v>
      </c>
      <c r="N213" s="16" t="s">
        <v>233</v>
      </c>
      <c r="O213" s="16"/>
      <c r="P213" s="16" t="s">
        <v>130</v>
      </c>
      <c r="Q213" s="16" t="s">
        <v>93</v>
      </c>
    </row>
    <row r="214" spans="3:17">
      <c r="C214" s="15">
        <v>38311</v>
      </c>
      <c r="D214" s="16">
        <v>10336</v>
      </c>
      <c r="E214" s="16">
        <v>10</v>
      </c>
      <c r="F214" s="16" t="s">
        <v>297</v>
      </c>
      <c r="G214" s="16">
        <v>33</v>
      </c>
      <c r="H214" s="17">
        <v>57.22</v>
      </c>
      <c r="I214" s="17">
        <v>1888.26</v>
      </c>
      <c r="J214" s="16" t="s">
        <v>18</v>
      </c>
      <c r="K214" s="16"/>
      <c r="L214" s="16" t="s">
        <v>111</v>
      </c>
      <c r="M214" s="16" t="s">
        <v>212</v>
      </c>
      <c r="N214" s="16" t="s">
        <v>216</v>
      </c>
      <c r="O214" s="16"/>
      <c r="P214" s="16" t="s">
        <v>107</v>
      </c>
      <c r="Q214" s="16" t="s">
        <v>93</v>
      </c>
    </row>
    <row r="215" spans="3:17">
      <c r="C215" s="15">
        <v>38292</v>
      </c>
      <c r="D215" s="16">
        <v>10348</v>
      </c>
      <c r="E215" s="16">
        <v>8</v>
      </c>
      <c r="F215" s="16" t="s">
        <v>297</v>
      </c>
      <c r="G215" s="16">
        <v>48</v>
      </c>
      <c r="H215" s="17">
        <v>52.36</v>
      </c>
      <c r="I215" s="17">
        <v>2513.2800000000002</v>
      </c>
      <c r="J215" s="16" t="s">
        <v>18</v>
      </c>
      <c r="K215" s="16"/>
      <c r="L215" s="16" t="s">
        <v>136</v>
      </c>
      <c r="M215" s="16" t="s">
        <v>212</v>
      </c>
      <c r="N215" s="16" t="s">
        <v>242</v>
      </c>
      <c r="O215" s="16"/>
      <c r="P215" s="16" t="s">
        <v>134</v>
      </c>
      <c r="Q215" s="16" t="s">
        <v>93</v>
      </c>
    </row>
    <row r="216" spans="3:17">
      <c r="C216" s="15">
        <v>38336</v>
      </c>
      <c r="D216" s="16">
        <v>10359</v>
      </c>
      <c r="E216" s="16">
        <v>8</v>
      </c>
      <c r="F216" s="16" t="s">
        <v>297</v>
      </c>
      <c r="G216" s="16">
        <v>42</v>
      </c>
      <c r="H216" s="17">
        <v>100</v>
      </c>
      <c r="I216" s="17">
        <v>4764.4799999999996</v>
      </c>
      <c r="J216" s="16" t="s">
        <v>18</v>
      </c>
      <c r="K216" s="16"/>
      <c r="L216" s="16" t="s">
        <v>110</v>
      </c>
      <c r="M216" s="16" t="s">
        <v>212</v>
      </c>
      <c r="N216" s="16" t="s">
        <v>215</v>
      </c>
      <c r="O216" s="16"/>
      <c r="P216" s="16" t="s">
        <v>107</v>
      </c>
      <c r="Q216" s="16" t="s">
        <v>93</v>
      </c>
    </row>
    <row r="217" spans="3:17">
      <c r="C217" s="15">
        <v>38375</v>
      </c>
      <c r="D217" s="16">
        <v>10371</v>
      </c>
      <c r="E217" s="16">
        <v>6</v>
      </c>
      <c r="F217" s="16" t="s">
        <v>297</v>
      </c>
      <c r="G217" s="16">
        <v>32</v>
      </c>
      <c r="H217" s="17">
        <v>100</v>
      </c>
      <c r="I217" s="17">
        <v>3560.64</v>
      </c>
      <c r="J217" s="16" t="s">
        <v>18</v>
      </c>
      <c r="K217" s="16"/>
      <c r="L217" s="16" t="s">
        <v>163</v>
      </c>
      <c r="M217" s="16" t="s">
        <v>212</v>
      </c>
      <c r="N217" s="16" t="s">
        <v>258</v>
      </c>
      <c r="O217" s="16" t="s">
        <v>218</v>
      </c>
      <c r="P217" s="16" t="s">
        <v>162</v>
      </c>
      <c r="Q217" s="16" t="s">
        <v>157</v>
      </c>
    </row>
    <row r="218" spans="3:17">
      <c r="C218" s="15">
        <v>38400</v>
      </c>
      <c r="D218" s="16">
        <v>10382</v>
      </c>
      <c r="E218" s="16">
        <v>10</v>
      </c>
      <c r="F218" s="16" t="s">
        <v>297</v>
      </c>
      <c r="G218" s="16">
        <v>34</v>
      </c>
      <c r="H218" s="17">
        <v>100</v>
      </c>
      <c r="I218" s="17">
        <v>3823.64</v>
      </c>
      <c r="J218" s="16" t="s">
        <v>18</v>
      </c>
      <c r="K218" s="16"/>
      <c r="L218" s="16" t="s">
        <v>163</v>
      </c>
      <c r="M218" s="16" t="s">
        <v>212</v>
      </c>
      <c r="N218" s="16" t="s">
        <v>258</v>
      </c>
      <c r="O218" s="16" t="s">
        <v>218</v>
      </c>
      <c r="P218" s="16" t="s">
        <v>162</v>
      </c>
      <c r="Q218" s="16" t="s">
        <v>157</v>
      </c>
    </row>
    <row r="219" spans="3:17">
      <c r="C219" s="15">
        <v>38428</v>
      </c>
      <c r="D219" s="16">
        <v>10395</v>
      </c>
      <c r="E219" s="16">
        <v>1</v>
      </c>
      <c r="F219" s="16" t="s">
        <v>297</v>
      </c>
      <c r="G219" s="16">
        <v>33</v>
      </c>
      <c r="H219" s="17">
        <v>69.12</v>
      </c>
      <c r="I219" s="17">
        <v>2280.96</v>
      </c>
      <c r="J219" s="16" t="s">
        <v>18</v>
      </c>
      <c r="K219" s="16"/>
      <c r="L219" s="16" t="s">
        <v>114</v>
      </c>
      <c r="M219" s="16" t="s">
        <v>212</v>
      </c>
      <c r="N219" s="16" t="s">
        <v>216</v>
      </c>
      <c r="O219" s="16"/>
      <c r="P219" s="16" t="s">
        <v>107</v>
      </c>
      <c r="Q219" s="16" t="s">
        <v>93</v>
      </c>
    </row>
    <row r="220" spans="3:17">
      <c r="C220" s="15">
        <v>38477</v>
      </c>
      <c r="D220" s="16">
        <v>10413</v>
      </c>
      <c r="E220" s="16">
        <v>2</v>
      </c>
      <c r="F220" s="16" t="s">
        <v>297</v>
      </c>
      <c r="G220" s="16">
        <v>36</v>
      </c>
      <c r="H220" s="17">
        <v>100</v>
      </c>
      <c r="I220" s="17">
        <v>8677.7999999999993</v>
      </c>
      <c r="J220" s="16" t="s">
        <v>18</v>
      </c>
      <c r="K220" s="16"/>
      <c r="L220" s="16" t="s">
        <v>174</v>
      </c>
      <c r="M220" s="16" t="s">
        <v>212</v>
      </c>
      <c r="N220" s="16" t="s">
        <v>227</v>
      </c>
      <c r="O220" s="16" t="s">
        <v>228</v>
      </c>
      <c r="P220" s="16" t="s">
        <v>162</v>
      </c>
      <c r="Q220" s="16" t="s">
        <v>157</v>
      </c>
    </row>
    <row r="221" spans="3:17">
      <c r="C221" s="15">
        <v>37650</v>
      </c>
      <c r="D221" s="16">
        <v>10103</v>
      </c>
      <c r="E221" s="16">
        <v>8</v>
      </c>
      <c r="F221" s="16" t="s">
        <v>301</v>
      </c>
      <c r="G221" s="16">
        <v>27</v>
      </c>
      <c r="H221" s="17">
        <v>100</v>
      </c>
      <c r="I221" s="17">
        <v>3394.98</v>
      </c>
      <c r="J221" s="16" t="s">
        <v>302</v>
      </c>
      <c r="K221" s="16"/>
      <c r="L221" s="16" t="s">
        <v>131</v>
      </c>
      <c r="M221" s="16" t="s">
        <v>212</v>
      </c>
      <c r="N221" s="16" t="s">
        <v>233</v>
      </c>
      <c r="O221" s="16"/>
      <c r="P221" s="16" t="s">
        <v>130</v>
      </c>
      <c r="Q221" s="16" t="s">
        <v>93</v>
      </c>
    </row>
    <row r="222" spans="3:17">
      <c r="C222" s="15">
        <v>37706</v>
      </c>
      <c r="D222" s="16">
        <v>10113</v>
      </c>
      <c r="E222" s="16">
        <v>2</v>
      </c>
      <c r="F222" s="16" t="s">
        <v>301</v>
      </c>
      <c r="G222" s="16">
        <v>21</v>
      </c>
      <c r="H222" s="17">
        <v>100</v>
      </c>
      <c r="I222" s="17">
        <v>3415.44</v>
      </c>
      <c r="J222" s="16" t="s">
        <v>302</v>
      </c>
      <c r="K222" s="16"/>
      <c r="L222" s="16" t="s">
        <v>163</v>
      </c>
      <c r="M222" s="16" t="s">
        <v>212</v>
      </c>
      <c r="N222" s="16" t="s">
        <v>258</v>
      </c>
      <c r="O222" s="16" t="s">
        <v>218</v>
      </c>
      <c r="P222" s="16" t="s">
        <v>162</v>
      </c>
      <c r="Q222" s="16" t="s">
        <v>157</v>
      </c>
    </row>
    <row r="223" spans="3:17">
      <c r="C223" s="15">
        <v>37769</v>
      </c>
      <c r="D223" s="16">
        <v>10126</v>
      </c>
      <c r="E223" s="16">
        <v>8</v>
      </c>
      <c r="F223" s="16" t="s">
        <v>301</v>
      </c>
      <c r="G223" s="16">
        <v>21</v>
      </c>
      <c r="H223" s="17">
        <v>100</v>
      </c>
      <c r="I223" s="17">
        <v>2439.5700000000002</v>
      </c>
      <c r="J223" s="16" t="s">
        <v>302</v>
      </c>
      <c r="K223" s="16"/>
      <c r="L223" s="16" t="s">
        <v>136</v>
      </c>
      <c r="M223" s="16" t="s">
        <v>212</v>
      </c>
      <c r="N223" s="16" t="s">
        <v>242</v>
      </c>
      <c r="O223" s="16"/>
      <c r="P223" s="16" t="s">
        <v>134</v>
      </c>
      <c r="Q223" s="16" t="s">
        <v>93</v>
      </c>
    </row>
    <row r="224" spans="3:17">
      <c r="C224" s="15">
        <v>37826</v>
      </c>
      <c r="D224" s="16">
        <v>10140</v>
      </c>
      <c r="E224" s="16">
        <v>8</v>
      </c>
      <c r="F224" s="16" t="s">
        <v>301</v>
      </c>
      <c r="G224" s="16">
        <v>38</v>
      </c>
      <c r="H224" s="17">
        <v>100</v>
      </c>
      <c r="I224" s="17">
        <v>4829.8</v>
      </c>
      <c r="J224" s="16" t="s">
        <v>302</v>
      </c>
      <c r="K224" s="16"/>
      <c r="L224" s="16" t="s">
        <v>170</v>
      </c>
      <c r="M224" s="16" t="s">
        <v>212</v>
      </c>
      <c r="N224" s="16" t="s">
        <v>220</v>
      </c>
      <c r="O224" s="16" t="s">
        <v>218</v>
      </c>
      <c r="P224" s="16" t="s">
        <v>162</v>
      </c>
      <c r="Q224" s="16" t="s">
        <v>157</v>
      </c>
    </row>
    <row r="225" spans="3:17">
      <c r="C225" s="15">
        <v>37883</v>
      </c>
      <c r="D225" s="16">
        <v>10150</v>
      </c>
      <c r="E225" s="16">
        <v>5</v>
      </c>
      <c r="F225" s="16" t="s">
        <v>301</v>
      </c>
      <c r="G225" s="16">
        <v>30</v>
      </c>
      <c r="H225" s="17">
        <v>100</v>
      </c>
      <c r="I225" s="17">
        <v>4100.1000000000004</v>
      </c>
      <c r="J225" s="16" t="s">
        <v>302</v>
      </c>
      <c r="K225" s="16"/>
      <c r="L225" s="16" t="s">
        <v>156</v>
      </c>
      <c r="M225" s="16" t="s">
        <v>212</v>
      </c>
      <c r="N225" s="16" t="s">
        <v>91</v>
      </c>
      <c r="O225" s="16"/>
      <c r="P225" s="16" t="s">
        <v>91</v>
      </c>
      <c r="Q225" s="16" t="s">
        <v>151</v>
      </c>
    </row>
    <row r="226" spans="3:17">
      <c r="C226" s="15">
        <v>37915</v>
      </c>
      <c r="D226" s="16">
        <v>10164</v>
      </c>
      <c r="E226" s="16">
        <v>6</v>
      </c>
      <c r="F226" s="16" t="s">
        <v>301</v>
      </c>
      <c r="G226" s="16">
        <v>49</v>
      </c>
      <c r="H226" s="17">
        <v>100</v>
      </c>
      <c r="I226" s="17">
        <v>6563.06</v>
      </c>
      <c r="J226" s="16" t="s">
        <v>302</v>
      </c>
      <c r="K226" s="16"/>
      <c r="L226" s="16" t="s">
        <v>96</v>
      </c>
      <c r="M226" s="16" t="s">
        <v>287</v>
      </c>
      <c r="N226" s="16" t="s">
        <v>288</v>
      </c>
      <c r="O226" s="16"/>
      <c r="P226" s="16" t="s">
        <v>94</v>
      </c>
      <c r="Q226" s="16" t="s">
        <v>93</v>
      </c>
    </row>
    <row r="227" spans="3:17">
      <c r="C227" s="15">
        <v>37931</v>
      </c>
      <c r="D227" s="16">
        <v>10174</v>
      </c>
      <c r="E227" s="16">
        <v>1</v>
      </c>
      <c r="F227" s="16" t="s">
        <v>301</v>
      </c>
      <c r="G227" s="16">
        <v>43</v>
      </c>
      <c r="H227" s="17">
        <v>100</v>
      </c>
      <c r="I227" s="17">
        <v>6817.22</v>
      </c>
      <c r="J227" s="16" t="s">
        <v>302</v>
      </c>
      <c r="K227" s="16"/>
      <c r="L227" s="16" t="s">
        <v>90</v>
      </c>
      <c r="M227" s="16" t="s">
        <v>212</v>
      </c>
      <c r="N227" s="16" t="s">
        <v>245</v>
      </c>
      <c r="O227" s="16" t="s">
        <v>246</v>
      </c>
      <c r="P227" s="16" t="s">
        <v>85</v>
      </c>
      <c r="Q227" s="16" t="s">
        <v>84</v>
      </c>
    </row>
    <row r="228" spans="3:17">
      <c r="C228" s="15">
        <v>37938</v>
      </c>
      <c r="D228" s="16">
        <v>10183</v>
      </c>
      <c r="E228" s="16">
        <v>5</v>
      </c>
      <c r="F228" s="16" t="s">
        <v>301</v>
      </c>
      <c r="G228" s="16">
        <v>41</v>
      </c>
      <c r="H228" s="17">
        <v>100</v>
      </c>
      <c r="I228" s="17">
        <v>6163.94</v>
      </c>
      <c r="J228" s="16" t="s">
        <v>302</v>
      </c>
      <c r="K228" s="16"/>
      <c r="L228" s="16" t="s">
        <v>188</v>
      </c>
      <c r="M228" s="16" t="s">
        <v>212</v>
      </c>
      <c r="N228" s="16" t="s">
        <v>247</v>
      </c>
      <c r="O228" s="16" t="s">
        <v>235</v>
      </c>
      <c r="P228" s="16" t="s">
        <v>162</v>
      </c>
      <c r="Q228" s="16" t="s">
        <v>157</v>
      </c>
    </row>
    <row r="229" spans="3:17">
      <c r="C229" s="15">
        <v>37950</v>
      </c>
      <c r="D229" s="16">
        <v>10194</v>
      </c>
      <c r="E229" s="16">
        <v>8</v>
      </c>
      <c r="F229" s="16" t="s">
        <v>301</v>
      </c>
      <c r="G229" s="16">
        <v>38</v>
      </c>
      <c r="H229" s="17">
        <v>100</v>
      </c>
      <c r="I229" s="17">
        <v>4933.92</v>
      </c>
      <c r="J229" s="16" t="s">
        <v>302</v>
      </c>
      <c r="K229" s="16"/>
      <c r="L229" s="16" t="s">
        <v>109</v>
      </c>
      <c r="M229" s="16" t="s">
        <v>212</v>
      </c>
      <c r="N229" s="16" t="s">
        <v>248</v>
      </c>
      <c r="O229" s="16"/>
      <c r="P229" s="16" t="s">
        <v>107</v>
      </c>
      <c r="Q229" s="16" t="s">
        <v>93</v>
      </c>
    </row>
    <row r="230" spans="3:17">
      <c r="C230" s="15">
        <v>37960</v>
      </c>
      <c r="D230" s="16">
        <v>10206</v>
      </c>
      <c r="E230" s="16">
        <v>3</v>
      </c>
      <c r="F230" s="16" t="s">
        <v>301</v>
      </c>
      <c r="G230" s="16">
        <v>28</v>
      </c>
      <c r="H230" s="17">
        <v>100</v>
      </c>
      <c r="I230" s="17">
        <v>4056.36</v>
      </c>
      <c r="J230" s="16" t="s">
        <v>302</v>
      </c>
      <c r="K230" s="16"/>
      <c r="L230" s="16" t="s">
        <v>159</v>
      </c>
      <c r="M230" s="16" t="s">
        <v>212</v>
      </c>
      <c r="N230" s="16" t="s">
        <v>249</v>
      </c>
      <c r="O230" s="16" t="s">
        <v>250</v>
      </c>
      <c r="P230" s="16" t="s">
        <v>158</v>
      </c>
      <c r="Q230" s="16" t="s">
        <v>157</v>
      </c>
    </row>
    <row r="231" spans="3:17">
      <c r="C231" s="15">
        <v>38019</v>
      </c>
      <c r="D231" s="16">
        <v>10216</v>
      </c>
      <c r="E231" s="16">
        <v>1</v>
      </c>
      <c r="F231" s="16" t="s">
        <v>301</v>
      </c>
      <c r="G231" s="16">
        <v>43</v>
      </c>
      <c r="H231" s="17">
        <v>100</v>
      </c>
      <c r="I231" s="17">
        <v>5759.42</v>
      </c>
      <c r="J231" s="16" t="s">
        <v>302</v>
      </c>
      <c r="K231" s="16"/>
      <c r="L231" s="16" t="s">
        <v>118</v>
      </c>
      <c r="M231" s="16" t="s">
        <v>212</v>
      </c>
      <c r="N231" s="16" t="s">
        <v>257</v>
      </c>
      <c r="O231" s="16"/>
      <c r="P231" s="16" t="s">
        <v>107</v>
      </c>
      <c r="Q231" s="16" t="s">
        <v>93</v>
      </c>
    </row>
    <row r="232" spans="3:17">
      <c r="C232" s="15">
        <v>38057</v>
      </c>
      <c r="D232" s="16">
        <v>10229</v>
      </c>
      <c r="E232" s="16">
        <v>13</v>
      </c>
      <c r="F232" s="16" t="s">
        <v>301</v>
      </c>
      <c r="G232" s="16">
        <v>25</v>
      </c>
      <c r="H232" s="17">
        <v>100</v>
      </c>
      <c r="I232" s="17">
        <v>3451</v>
      </c>
      <c r="J232" s="16" t="s">
        <v>302</v>
      </c>
      <c r="K232" s="16"/>
      <c r="L232" s="16" t="s">
        <v>163</v>
      </c>
      <c r="M232" s="16" t="s">
        <v>212</v>
      </c>
      <c r="N232" s="16" t="s">
        <v>258</v>
      </c>
      <c r="O232" s="16" t="s">
        <v>218</v>
      </c>
      <c r="P232" s="16" t="s">
        <v>162</v>
      </c>
      <c r="Q232" s="16" t="s">
        <v>157</v>
      </c>
    </row>
    <row r="233" spans="3:17">
      <c r="C233" s="15">
        <v>38111</v>
      </c>
      <c r="D233" s="16">
        <v>10245</v>
      </c>
      <c r="E233" s="16">
        <v>6</v>
      </c>
      <c r="F233" s="16" t="s">
        <v>301</v>
      </c>
      <c r="G233" s="16">
        <v>38</v>
      </c>
      <c r="H233" s="17">
        <v>100</v>
      </c>
      <c r="I233" s="17">
        <v>5920.4</v>
      </c>
      <c r="J233" s="16" t="s">
        <v>302</v>
      </c>
      <c r="K233" s="16"/>
      <c r="L233" s="16" t="s">
        <v>184</v>
      </c>
      <c r="M233" s="16" t="s">
        <v>212</v>
      </c>
      <c r="N233" s="16" t="s">
        <v>252</v>
      </c>
      <c r="O233" s="16" t="s">
        <v>228</v>
      </c>
      <c r="P233" s="16" t="s">
        <v>162</v>
      </c>
      <c r="Q233" s="16" t="s">
        <v>157</v>
      </c>
    </row>
    <row r="234" spans="3:17">
      <c r="C234" s="15">
        <v>38153</v>
      </c>
      <c r="D234" s="16">
        <v>10258</v>
      </c>
      <c r="E234" s="16">
        <v>3</v>
      </c>
      <c r="F234" s="16" t="s">
        <v>301</v>
      </c>
      <c r="G234" s="16">
        <v>41</v>
      </c>
      <c r="H234" s="17">
        <v>100</v>
      </c>
      <c r="I234" s="17">
        <v>6668.24</v>
      </c>
      <c r="J234" s="16" t="s">
        <v>302</v>
      </c>
      <c r="K234" s="16"/>
      <c r="L234" s="16" t="s">
        <v>152</v>
      </c>
      <c r="M234" s="16" t="s">
        <v>212</v>
      </c>
      <c r="N234" s="16" t="s">
        <v>253</v>
      </c>
      <c r="O234" s="16" t="s">
        <v>254</v>
      </c>
      <c r="P234" s="16" t="s">
        <v>151</v>
      </c>
      <c r="Q234" s="16" t="s">
        <v>151</v>
      </c>
    </row>
    <row r="235" spans="3:17">
      <c r="C235" s="15">
        <v>38187</v>
      </c>
      <c r="D235" s="16">
        <v>10270</v>
      </c>
      <c r="E235" s="16">
        <v>6</v>
      </c>
      <c r="F235" s="16" t="s">
        <v>301</v>
      </c>
      <c r="G235" s="16">
        <v>28</v>
      </c>
      <c r="H235" s="17">
        <v>100</v>
      </c>
      <c r="I235" s="17">
        <v>4094.72</v>
      </c>
      <c r="J235" s="16" t="s">
        <v>302</v>
      </c>
      <c r="K235" s="16"/>
      <c r="L235" s="16" t="s">
        <v>88</v>
      </c>
      <c r="M235" s="16" t="s">
        <v>212</v>
      </c>
      <c r="N235" s="16" t="s">
        <v>237</v>
      </c>
      <c r="O235" s="16" t="s">
        <v>238</v>
      </c>
      <c r="P235" s="16" t="s">
        <v>85</v>
      </c>
      <c r="Q235" s="16" t="s">
        <v>84</v>
      </c>
    </row>
    <row r="236" spans="3:17">
      <c r="C236" s="15">
        <v>38218</v>
      </c>
      <c r="D236" s="16">
        <v>10281</v>
      </c>
      <c r="E236" s="16">
        <v>13</v>
      </c>
      <c r="F236" s="16" t="s">
        <v>301</v>
      </c>
      <c r="G236" s="16">
        <v>25</v>
      </c>
      <c r="H236" s="17">
        <v>100</v>
      </c>
      <c r="I236" s="17">
        <v>2938.5</v>
      </c>
      <c r="J236" s="16" t="s">
        <v>302</v>
      </c>
      <c r="K236" s="16"/>
      <c r="L236" s="16" t="s">
        <v>169</v>
      </c>
      <c r="M236" s="16" t="s">
        <v>212</v>
      </c>
      <c r="N236" s="16" t="s">
        <v>234</v>
      </c>
      <c r="O236" s="16" t="s">
        <v>235</v>
      </c>
      <c r="P236" s="16" t="s">
        <v>162</v>
      </c>
      <c r="Q236" s="16" t="s">
        <v>157</v>
      </c>
    </row>
    <row r="237" spans="3:17">
      <c r="C237" s="15">
        <v>38238</v>
      </c>
      <c r="D237" s="16">
        <v>10291</v>
      </c>
      <c r="E237" s="16">
        <v>8</v>
      </c>
      <c r="F237" s="16" t="s">
        <v>301</v>
      </c>
      <c r="G237" s="16">
        <v>41</v>
      </c>
      <c r="H237" s="17">
        <v>100</v>
      </c>
      <c r="I237" s="17">
        <v>6387.8</v>
      </c>
      <c r="J237" s="16" t="s">
        <v>302</v>
      </c>
      <c r="K237" s="16"/>
      <c r="L237" s="16" t="s">
        <v>141</v>
      </c>
      <c r="M237" s="16" t="s">
        <v>212</v>
      </c>
      <c r="N237" s="16" t="s">
        <v>256</v>
      </c>
      <c r="O237" s="16"/>
      <c r="P237" s="16" t="s">
        <v>140</v>
      </c>
      <c r="Q237" s="16" t="s">
        <v>93</v>
      </c>
    </row>
    <row r="238" spans="3:17">
      <c r="C238" s="15">
        <v>38271</v>
      </c>
      <c r="D238" s="16">
        <v>10304</v>
      </c>
      <c r="E238" s="16">
        <v>3</v>
      </c>
      <c r="F238" s="16" t="s">
        <v>301</v>
      </c>
      <c r="G238" s="16">
        <v>39</v>
      </c>
      <c r="H238" s="17">
        <v>100</v>
      </c>
      <c r="I238" s="17">
        <v>6396</v>
      </c>
      <c r="J238" s="16" t="s">
        <v>302</v>
      </c>
      <c r="K238" s="16"/>
      <c r="L238" s="16" t="s">
        <v>118</v>
      </c>
      <c r="M238" s="16" t="s">
        <v>212</v>
      </c>
      <c r="N238" s="16" t="s">
        <v>257</v>
      </c>
      <c r="O238" s="16"/>
      <c r="P238" s="16" t="s">
        <v>107</v>
      </c>
      <c r="Q238" s="16" t="s">
        <v>93</v>
      </c>
    </row>
    <row r="239" spans="3:17">
      <c r="C239" s="15">
        <v>38282</v>
      </c>
      <c r="D239" s="16">
        <v>10313</v>
      </c>
      <c r="E239" s="16">
        <v>11</v>
      </c>
      <c r="F239" s="16" t="s">
        <v>301</v>
      </c>
      <c r="G239" s="16">
        <v>21</v>
      </c>
      <c r="H239" s="17">
        <v>100</v>
      </c>
      <c r="I239" s="17">
        <v>2669.1</v>
      </c>
      <c r="J239" s="16" t="s">
        <v>302</v>
      </c>
      <c r="K239" s="16"/>
      <c r="L239" s="16" t="s">
        <v>159</v>
      </c>
      <c r="M239" s="16" t="s">
        <v>212</v>
      </c>
      <c r="N239" s="16" t="s">
        <v>249</v>
      </c>
      <c r="O239" s="16" t="s">
        <v>250</v>
      </c>
      <c r="P239" s="16" t="s">
        <v>158</v>
      </c>
      <c r="Q239" s="16" t="s">
        <v>157</v>
      </c>
    </row>
    <row r="240" spans="3:17">
      <c r="C240" s="15">
        <v>38295</v>
      </c>
      <c r="D240" s="16">
        <v>10322</v>
      </c>
      <c r="E240" s="16">
        <v>9</v>
      </c>
      <c r="F240" s="16" t="s">
        <v>301</v>
      </c>
      <c r="G240" s="16">
        <v>27</v>
      </c>
      <c r="H240" s="17">
        <v>100</v>
      </c>
      <c r="I240" s="17">
        <v>4784.13</v>
      </c>
      <c r="J240" s="16" t="s">
        <v>302</v>
      </c>
      <c r="K240" s="16"/>
      <c r="L240" s="16" t="s">
        <v>168</v>
      </c>
      <c r="M240" s="16" t="s">
        <v>212</v>
      </c>
      <c r="N240" s="16" t="s">
        <v>259</v>
      </c>
      <c r="O240" s="16" t="s">
        <v>260</v>
      </c>
      <c r="P240" s="16" t="s">
        <v>162</v>
      </c>
      <c r="Q240" s="16" t="s">
        <v>157</v>
      </c>
    </row>
    <row r="241" spans="3:17">
      <c r="C241" s="15">
        <v>38309</v>
      </c>
      <c r="D241" s="16">
        <v>10333</v>
      </c>
      <c r="E241" s="16">
        <v>6</v>
      </c>
      <c r="F241" s="16" t="s">
        <v>301</v>
      </c>
      <c r="G241" s="16">
        <v>33</v>
      </c>
      <c r="H241" s="17">
        <v>99.21</v>
      </c>
      <c r="I241" s="17">
        <v>3273.93</v>
      </c>
      <c r="J241" s="16" t="s">
        <v>302</v>
      </c>
      <c r="K241" s="16"/>
      <c r="L241" s="16" t="s">
        <v>186</v>
      </c>
      <c r="M241" s="16" t="s">
        <v>212</v>
      </c>
      <c r="N241" s="16" t="s">
        <v>219</v>
      </c>
      <c r="O241" s="16" t="s">
        <v>218</v>
      </c>
      <c r="P241" s="16" t="s">
        <v>162</v>
      </c>
      <c r="Q241" s="16" t="s">
        <v>157</v>
      </c>
    </row>
    <row r="242" spans="3:17">
      <c r="C242" s="15">
        <v>38320</v>
      </c>
      <c r="D242" s="16">
        <v>10347</v>
      </c>
      <c r="E242" s="16">
        <v>3</v>
      </c>
      <c r="F242" s="16" t="s">
        <v>301</v>
      </c>
      <c r="G242" s="16">
        <v>29</v>
      </c>
      <c r="H242" s="17">
        <v>100</v>
      </c>
      <c r="I242" s="17">
        <v>3586.43</v>
      </c>
      <c r="J242" s="16" t="s">
        <v>302</v>
      </c>
      <c r="K242" s="16"/>
      <c r="L242" s="16" t="s">
        <v>86</v>
      </c>
      <c r="M242" s="16" t="s">
        <v>212</v>
      </c>
      <c r="N242" s="16" t="s">
        <v>223</v>
      </c>
      <c r="O242" s="16" t="s">
        <v>224</v>
      </c>
      <c r="P242" s="16" t="s">
        <v>85</v>
      </c>
      <c r="Q242" s="16" t="s">
        <v>84</v>
      </c>
    </row>
    <row r="243" spans="3:17">
      <c r="C243" s="15">
        <v>38331</v>
      </c>
      <c r="D243" s="16">
        <v>10357</v>
      </c>
      <c r="E243" s="16">
        <v>8</v>
      </c>
      <c r="F243" s="16" t="s">
        <v>301</v>
      </c>
      <c r="G243" s="16">
        <v>49</v>
      </c>
      <c r="H243" s="17">
        <v>100</v>
      </c>
      <c r="I243" s="17">
        <v>5960.36</v>
      </c>
      <c r="J243" s="16" t="s">
        <v>302</v>
      </c>
      <c r="K243" s="16"/>
      <c r="L243" s="16" t="s">
        <v>163</v>
      </c>
      <c r="M243" s="16" t="s">
        <v>212</v>
      </c>
      <c r="N243" s="16" t="s">
        <v>258</v>
      </c>
      <c r="O243" s="16" t="s">
        <v>218</v>
      </c>
      <c r="P243" s="16" t="s">
        <v>162</v>
      </c>
      <c r="Q243" s="16" t="s">
        <v>157</v>
      </c>
    </row>
    <row r="244" spans="3:17">
      <c r="C244" s="15">
        <v>38372</v>
      </c>
      <c r="D244" s="16">
        <v>10370</v>
      </c>
      <c r="E244" s="16">
        <v>8</v>
      </c>
      <c r="F244" s="16" t="s">
        <v>301</v>
      </c>
      <c r="G244" s="16">
        <v>49</v>
      </c>
      <c r="H244" s="17">
        <v>100</v>
      </c>
      <c r="I244" s="17">
        <v>8470.14</v>
      </c>
      <c r="J244" s="16" t="s">
        <v>302</v>
      </c>
      <c r="K244" s="16"/>
      <c r="L244" s="16" t="s">
        <v>87</v>
      </c>
      <c r="M244" s="16" t="s">
        <v>212</v>
      </c>
      <c r="N244" s="16" t="s">
        <v>262</v>
      </c>
      <c r="O244" s="16" t="s">
        <v>238</v>
      </c>
      <c r="P244" s="16" t="s">
        <v>85</v>
      </c>
      <c r="Q244" s="16" t="s">
        <v>84</v>
      </c>
    </row>
    <row r="245" spans="3:17">
      <c r="C245" s="15">
        <v>38400</v>
      </c>
      <c r="D245" s="16">
        <v>10381</v>
      </c>
      <c r="E245" s="16">
        <v>1</v>
      </c>
      <c r="F245" s="16" t="s">
        <v>301</v>
      </c>
      <c r="G245" s="16">
        <v>20</v>
      </c>
      <c r="H245" s="17">
        <v>100</v>
      </c>
      <c r="I245" s="17">
        <v>2952</v>
      </c>
      <c r="J245" s="16" t="s">
        <v>302</v>
      </c>
      <c r="K245" s="16"/>
      <c r="L245" s="16" t="s">
        <v>167</v>
      </c>
      <c r="M245" s="16" t="s">
        <v>212</v>
      </c>
      <c r="N245" s="16" t="s">
        <v>219</v>
      </c>
      <c r="O245" s="16" t="s">
        <v>218</v>
      </c>
      <c r="P245" s="16" t="s">
        <v>162</v>
      </c>
      <c r="Q245" s="16" t="s">
        <v>157</v>
      </c>
    </row>
    <row r="246" spans="3:17">
      <c r="C246" s="15">
        <v>38420</v>
      </c>
      <c r="D246" s="16">
        <v>10391</v>
      </c>
      <c r="E246" s="16">
        <v>9</v>
      </c>
      <c r="F246" s="16" t="s">
        <v>301</v>
      </c>
      <c r="G246" s="16">
        <v>39</v>
      </c>
      <c r="H246" s="17">
        <v>63.2</v>
      </c>
      <c r="I246" s="17">
        <v>2464.8000000000002</v>
      </c>
      <c r="J246" s="16" t="s">
        <v>302</v>
      </c>
      <c r="K246" s="16"/>
      <c r="L246" s="16" t="s">
        <v>87</v>
      </c>
      <c r="M246" s="16" t="s">
        <v>212</v>
      </c>
      <c r="N246" s="16" t="s">
        <v>262</v>
      </c>
      <c r="O246" s="16" t="s">
        <v>238</v>
      </c>
      <c r="P246" s="16" t="s">
        <v>85</v>
      </c>
      <c r="Q246" s="16" t="s">
        <v>84</v>
      </c>
    </row>
    <row r="247" spans="3:17">
      <c r="C247" s="15">
        <v>38473</v>
      </c>
      <c r="D247" s="16">
        <v>10411</v>
      </c>
      <c r="E247" s="16">
        <v>6</v>
      </c>
      <c r="F247" s="16" t="s">
        <v>301</v>
      </c>
      <c r="G247" s="16">
        <v>40</v>
      </c>
      <c r="H247" s="17">
        <v>100</v>
      </c>
      <c r="I247" s="17">
        <v>6232</v>
      </c>
      <c r="J247" s="16" t="s">
        <v>302</v>
      </c>
      <c r="K247" s="16"/>
      <c r="L247" s="16" t="s">
        <v>161</v>
      </c>
      <c r="M247" s="16" t="s">
        <v>212</v>
      </c>
      <c r="N247" s="16" t="s">
        <v>263</v>
      </c>
      <c r="O247" s="16" t="s">
        <v>264</v>
      </c>
      <c r="P247" s="16" t="s">
        <v>158</v>
      </c>
      <c r="Q247" s="16" t="s">
        <v>157</v>
      </c>
    </row>
    <row r="248" spans="3:17">
      <c r="C248" s="15">
        <v>38503</v>
      </c>
      <c r="D248" s="16">
        <v>10424</v>
      </c>
      <c r="E248" s="16">
        <v>3</v>
      </c>
      <c r="F248" s="16" t="s">
        <v>301</v>
      </c>
      <c r="G248" s="16">
        <v>49</v>
      </c>
      <c r="H248" s="17">
        <v>100</v>
      </c>
      <c r="I248" s="17">
        <v>7969.36</v>
      </c>
      <c r="J248" s="16" t="s">
        <v>302</v>
      </c>
      <c r="K248" s="16"/>
      <c r="L248" s="16" t="s">
        <v>135</v>
      </c>
      <c r="M248" s="16" t="s">
        <v>265</v>
      </c>
      <c r="N248" s="16" t="s">
        <v>242</v>
      </c>
      <c r="O248" s="16"/>
      <c r="P248" s="16" t="s">
        <v>134</v>
      </c>
      <c r="Q248" s="16" t="s">
        <v>93</v>
      </c>
    </row>
    <row r="249" spans="3:17">
      <c r="C249" s="15">
        <v>37676</v>
      </c>
      <c r="D249" s="16">
        <v>10107</v>
      </c>
      <c r="E249" s="16">
        <v>1</v>
      </c>
      <c r="F249" s="16" t="s">
        <v>303</v>
      </c>
      <c r="G249" s="16">
        <v>21</v>
      </c>
      <c r="H249" s="17">
        <v>100</v>
      </c>
      <c r="I249" s="17">
        <v>3036.6</v>
      </c>
      <c r="J249" s="16" t="s">
        <v>16</v>
      </c>
      <c r="K249" s="16"/>
      <c r="L249" s="16" t="s">
        <v>165</v>
      </c>
      <c r="M249" s="16" t="s">
        <v>212</v>
      </c>
      <c r="N249" s="16" t="s">
        <v>213</v>
      </c>
      <c r="O249" s="16" t="s">
        <v>214</v>
      </c>
      <c r="P249" s="16" t="s">
        <v>162</v>
      </c>
      <c r="Q249" s="16" t="s">
        <v>157</v>
      </c>
    </row>
    <row r="250" spans="3:17">
      <c r="C250" s="15">
        <v>37748</v>
      </c>
      <c r="D250" s="16">
        <v>10121</v>
      </c>
      <c r="E250" s="16">
        <v>4</v>
      </c>
      <c r="F250" s="16" t="s">
        <v>303</v>
      </c>
      <c r="G250" s="16">
        <v>50</v>
      </c>
      <c r="H250" s="17">
        <v>100</v>
      </c>
      <c r="I250" s="17">
        <v>8284</v>
      </c>
      <c r="J250" s="16" t="s">
        <v>16</v>
      </c>
      <c r="K250" s="16"/>
      <c r="L250" s="16" t="s">
        <v>110</v>
      </c>
      <c r="M250" s="16" t="s">
        <v>212</v>
      </c>
      <c r="N250" s="16" t="s">
        <v>215</v>
      </c>
      <c r="O250" s="16"/>
      <c r="P250" s="16" t="s">
        <v>107</v>
      </c>
      <c r="Q250" s="16" t="s">
        <v>93</v>
      </c>
    </row>
    <row r="251" spans="3:17">
      <c r="C251" s="15">
        <v>37803</v>
      </c>
      <c r="D251" s="16">
        <v>10134</v>
      </c>
      <c r="E251" s="16">
        <v>1</v>
      </c>
      <c r="F251" s="16" t="s">
        <v>303</v>
      </c>
      <c r="G251" s="16">
        <v>20</v>
      </c>
      <c r="H251" s="17">
        <v>100</v>
      </c>
      <c r="I251" s="17">
        <v>2711.2</v>
      </c>
      <c r="J251" s="16" t="s">
        <v>16</v>
      </c>
      <c r="K251" s="16"/>
      <c r="L251" s="16" t="s">
        <v>114</v>
      </c>
      <c r="M251" s="16" t="s">
        <v>212</v>
      </c>
      <c r="N251" s="16" t="s">
        <v>216</v>
      </c>
      <c r="O251" s="16"/>
      <c r="P251" s="16" t="s">
        <v>107</v>
      </c>
      <c r="Q251" s="16" t="s">
        <v>93</v>
      </c>
    </row>
    <row r="252" spans="3:17">
      <c r="C252" s="15">
        <v>37858</v>
      </c>
      <c r="D252" s="16">
        <v>10145</v>
      </c>
      <c r="E252" s="16">
        <v>5</v>
      </c>
      <c r="F252" s="16" t="s">
        <v>303</v>
      </c>
      <c r="G252" s="16">
        <v>49</v>
      </c>
      <c r="H252" s="17">
        <v>100</v>
      </c>
      <c r="I252" s="17">
        <v>8339.7999999999993</v>
      </c>
      <c r="J252" s="16" t="s">
        <v>16</v>
      </c>
      <c r="K252" s="16"/>
      <c r="L252" s="16" t="s">
        <v>172</v>
      </c>
      <c r="M252" s="16" t="s">
        <v>212</v>
      </c>
      <c r="N252" s="16" t="s">
        <v>217</v>
      </c>
      <c r="O252" s="16" t="s">
        <v>218</v>
      </c>
      <c r="P252" s="16" t="s">
        <v>162</v>
      </c>
      <c r="Q252" s="16" t="s">
        <v>157</v>
      </c>
    </row>
    <row r="253" spans="3:17">
      <c r="C253" s="15">
        <v>37904</v>
      </c>
      <c r="D253" s="16">
        <v>10159</v>
      </c>
      <c r="E253" s="16">
        <v>13</v>
      </c>
      <c r="F253" s="16" t="s">
        <v>303</v>
      </c>
      <c r="G253" s="16">
        <v>38</v>
      </c>
      <c r="H253" s="17">
        <v>100</v>
      </c>
      <c r="I253" s="17">
        <v>6238.84</v>
      </c>
      <c r="J253" s="16" t="s">
        <v>16</v>
      </c>
      <c r="K253" s="16"/>
      <c r="L253" s="16" t="s">
        <v>167</v>
      </c>
      <c r="M253" s="16" t="s">
        <v>212</v>
      </c>
      <c r="N253" s="16" t="s">
        <v>219</v>
      </c>
      <c r="O253" s="16" t="s">
        <v>218</v>
      </c>
      <c r="P253" s="16" t="s">
        <v>162</v>
      </c>
      <c r="Q253" s="16" t="s">
        <v>157</v>
      </c>
    </row>
    <row r="254" spans="3:17">
      <c r="C254" s="15">
        <v>37929</v>
      </c>
      <c r="D254" s="16">
        <v>10169</v>
      </c>
      <c r="E254" s="16">
        <v>13</v>
      </c>
      <c r="F254" s="16" t="s">
        <v>303</v>
      </c>
      <c r="G254" s="16">
        <v>35</v>
      </c>
      <c r="H254" s="17">
        <v>100</v>
      </c>
      <c r="I254" s="17">
        <v>4639.25</v>
      </c>
      <c r="J254" s="16" t="s">
        <v>16</v>
      </c>
      <c r="K254" s="16"/>
      <c r="L254" s="16" t="s">
        <v>87</v>
      </c>
      <c r="M254" s="16" t="s">
        <v>212</v>
      </c>
      <c r="N254" s="16" t="s">
        <v>262</v>
      </c>
      <c r="O254" s="16" t="s">
        <v>238</v>
      </c>
      <c r="P254" s="16" t="s">
        <v>85</v>
      </c>
      <c r="Q254" s="16" t="s">
        <v>84</v>
      </c>
    </row>
    <row r="255" spans="3:17">
      <c r="C255" s="15">
        <v>37936</v>
      </c>
      <c r="D255" s="16">
        <v>10180</v>
      </c>
      <c r="E255" s="16">
        <v>8</v>
      </c>
      <c r="F255" s="16" t="s">
        <v>303</v>
      </c>
      <c r="G255" s="16">
        <v>40</v>
      </c>
      <c r="H255" s="17">
        <v>100</v>
      </c>
      <c r="I255" s="17">
        <v>6747.6</v>
      </c>
      <c r="J255" s="16" t="s">
        <v>16</v>
      </c>
      <c r="K255" s="16"/>
      <c r="L255" s="16" t="s">
        <v>117</v>
      </c>
      <c r="M255" s="16" t="s">
        <v>212</v>
      </c>
      <c r="N255" s="16" t="s">
        <v>221</v>
      </c>
      <c r="O255" s="16"/>
      <c r="P255" s="16" t="s">
        <v>107</v>
      </c>
      <c r="Q255" s="16" t="s">
        <v>93</v>
      </c>
    </row>
    <row r="256" spans="3:17">
      <c r="C256" s="15">
        <v>37943</v>
      </c>
      <c r="D256" s="16">
        <v>10189</v>
      </c>
      <c r="E256" s="16">
        <v>1</v>
      </c>
      <c r="F256" s="16" t="s">
        <v>303</v>
      </c>
      <c r="G256" s="16">
        <v>28</v>
      </c>
      <c r="H256" s="17">
        <v>100</v>
      </c>
      <c r="I256" s="17">
        <v>4512.4799999999996</v>
      </c>
      <c r="J256" s="16" t="s">
        <v>16</v>
      </c>
      <c r="K256" s="16"/>
      <c r="L256" s="16" t="s">
        <v>172</v>
      </c>
      <c r="M256" s="16" t="s">
        <v>212</v>
      </c>
      <c r="N256" s="16" t="s">
        <v>217</v>
      </c>
      <c r="O256" s="16" t="s">
        <v>218</v>
      </c>
      <c r="P256" s="16" t="s">
        <v>162</v>
      </c>
      <c r="Q256" s="16" t="s">
        <v>157</v>
      </c>
    </row>
    <row r="257" spans="3:17">
      <c r="C257" s="15">
        <v>37956</v>
      </c>
      <c r="D257" s="16">
        <v>10201</v>
      </c>
      <c r="E257" s="16">
        <v>1</v>
      </c>
      <c r="F257" s="16" t="s">
        <v>303</v>
      </c>
      <c r="G257" s="16">
        <v>25</v>
      </c>
      <c r="H257" s="17">
        <v>100</v>
      </c>
      <c r="I257" s="17">
        <v>4029</v>
      </c>
      <c r="J257" s="16" t="s">
        <v>16</v>
      </c>
      <c r="K257" s="16"/>
      <c r="L257" s="16" t="s">
        <v>186</v>
      </c>
      <c r="M257" s="16" t="s">
        <v>212</v>
      </c>
      <c r="N257" s="16" t="s">
        <v>219</v>
      </c>
      <c r="O257" s="16" t="s">
        <v>218</v>
      </c>
      <c r="P257" s="16" t="s">
        <v>162</v>
      </c>
      <c r="Q257" s="16" t="s">
        <v>157</v>
      </c>
    </row>
    <row r="258" spans="3:17">
      <c r="C258" s="15">
        <v>38001</v>
      </c>
      <c r="D258" s="16">
        <v>10211</v>
      </c>
      <c r="E258" s="16">
        <v>13</v>
      </c>
      <c r="F258" s="16" t="s">
        <v>303</v>
      </c>
      <c r="G258" s="16">
        <v>36</v>
      </c>
      <c r="H258" s="17">
        <v>100</v>
      </c>
      <c r="I258" s="17">
        <v>4771.8</v>
      </c>
      <c r="J258" s="16" t="s">
        <v>16</v>
      </c>
      <c r="K258" s="16"/>
      <c r="L258" s="16" t="s">
        <v>112</v>
      </c>
      <c r="M258" s="16" t="s">
        <v>212</v>
      </c>
      <c r="N258" s="16" t="s">
        <v>216</v>
      </c>
      <c r="O258" s="16"/>
      <c r="P258" s="16" t="s">
        <v>107</v>
      </c>
      <c r="Q258" s="16" t="s">
        <v>93</v>
      </c>
    </row>
    <row r="259" spans="3:17">
      <c r="C259" s="15">
        <v>38038</v>
      </c>
      <c r="D259" s="16">
        <v>10224</v>
      </c>
      <c r="E259" s="16">
        <v>6</v>
      </c>
      <c r="F259" s="16" t="s">
        <v>303</v>
      </c>
      <c r="G259" s="16">
        <v>43</v>
      </c>
      <c r="H259" s="17">
        <v>100</v>
      </c>
      <c r="I259" s="17">
        <v>6087.94</v>
      </c>
      <c r="J259" s="16" t="s">
        <v>16</v>
      </c>
      <c r="K259" s="16"/>
      <c r="L259" s="16" t="s">
        <v>117</v>
      </c>
      <c r="M259" s="16" t="s">
        <v>212</v>
      </c>
      <c r="N259" s="16" t="s">
        <v>221</v>
      </c>
      <c r="O259" s="16"/>
      <c r="P259" s="16" t="s">
        <v>107</v>
      </c>
      <c r="Q259" s="16" t="s">
        <v>93</v>
      </c>
    </row>
    <row r="260" spans="3:17">
      <c r="C260" s="15">
        <v>38082</v>
      </c>
      <c r="D260" s="16">
        <v>10237</v>
      </c>
      <c r="E260" s="16">
        <v>6</v>
      </c>
      <c r="F260" s="16" t="s">
        <v>303</v>
      </c>
      <c r="G260" s="16">
        <v>32</v>
      </c>
      <c r="H260" s="17">
        <v>100</v>
      </c>
      <c r="I260" s="17">
        <v>4193.28</v>
      </c>
      <c r="J260" s="16" t="s">
        <v>16</v>
      </c>
      <c r="K260" s="16"/>
      <c r="L260" s="16" t="s">
        <v>176</v>
      </c>
      <c r="M260" s="16" t="s">
        <v>212</v>
      </c>
      <c r="N260" s="16" t="s">
        <v>213</v>
      </c>
      <c r="O260" s="16" t="s">
        <v>214</v>
      </c>
      <c r="P260" s="16" t="s">
        <v>162</v>
      </c>
      <c r="Q260" s="16" t="s">
        <v>157</v>
      </c>
    </row>
    <row r="261" spans="3:17">
      <c r="C261" s="15">
        <v>38125</v>
      </c>
      <c r="D261" s="16">
        <v>10251</v>
      </c>
      <c r="E261" s="16">
        <v>1</v>
      </c>
      <c r="F261" s="16" t="s">
        <v>303</v>
      </c>
      <c r="G261" s="16">
        <v>46</v>
      </c>
      <c r="H261" s="17">
        <v>100</v>
      </c>
      <c r="I261" s="17">
        <v>7552.28</v>
      </c>
      <c r="J261" s="16" t="s">
        <v>16</v>
      </c>
      <c r="K261" s="16"/>
      <c r="L261" s="16" t="s">
        <v>180</v>
      </c>
      <c r="M261" s="16" t="s">
        <v>212</v>
      </c>
      <c r="N261" s="16" t="s">
        <v>225</v>
      </c>
      <c r="O261" s="16" t="s">
        <v>226</v>
      </c>
      <c r="P261" s="16" t="s">
        <v>162</v>
      </c>
      <c r="Q261" s="16" t="s">
        <v>157</v>
      </c>
    </row>
    <row r="262" spans="3:17">
      <c r="C262" s="15">
        <v>38166</v>
      </c>
      <c r="D262" s="16">
        <v>10263</v>
      </c>
      <c r="E262" s="16">
        <v>1</v>
      </c>
      <c r="F262" s="16" t="s">
        <v>303</v>
      </c>
      <c r="G262" s="16">
        <v>48</v>
      </c>
      <c r="H262" s="17">
        <v>100</v>
      </c>
      <c r="I262" s="17">
        <v>6434.4</v>
      </c>
      <c r="J262" s="16" t="s">
        <v>16</v>
      </c>
      <c r="K262" s="16"/>
      <c r="L262" s="16" t="s">
        <v>174</v>
      </c>
      <c r="M262" s="16" t="s">
        <v>212</v>
      </c>
      <c r="N262" s="16" t="s">
        <v>227</v>
      </c>
      <c r="O262" s="16" t="s">
        <v>228</v>
      </c>
      <c r="P262" s="16" t="s">
        <v>162</v>
      </c>
      <c r="Q262" s="16" t="s">
        <v>157</v>
      </c>
    </row>
    <row r="263" spans="3:17">
      <c r="C263" s="15">
        <v>38201</v>
      </c>
      <c r="D263" s="16">
        <v>10276</v>
      </c>
      <c r="E263" s="16">
        <v>14</v>
      </c>
      <c r="F263" s="16" t="s">
        <v>303</v>
      </c>
      <c r="G263" s="16">
        <v>43</v>
      </c>
      <c r="H263" s="17">
        <v>100</v>
      </c>
      <c r="I263" s="17">
        <v>5181.5</v>
      </c>
      <c r="J263" s="16" t="s">
        <v>16</v>
      </c>
      <c r="K263" s="16"/>
      <c r="L263" s="16" t="s">
        <v>190</v>
      </c>
      <c r="M263" s="16" t="s">
        <v>212</v>
      </c>
      <c r="N263" s="16" t="s">
        <v>261</v>
      </c>
      <c r="O263" s="16" t="s">
        <v>231</v>
      </c>
      <c r="P263" s="16" t="s">
        <v>162</v>
      </c>
      <c r="Q263" s="16" t="s">
        <v>157</v>
      </c>
    </row>
    <row r="264" spans="3:17">
      <c r="C264" s="15">
        <v>38226</v>
      </c>
      <c r="D264" s="16">
        <v>10285</v>
      </c>
      <c r="E264" s="16">
        <v>5</v>
      </c>
      <c r="F264" s="16" t="s">
        <v>303</v>
      </c>
      <c r="G264" s="16">
        <v>49</v>
      </c>
      <c r="H264" s="17">
        <v>100</v>
      </c>
      <c r="I264" s="17">
        <v>6863.92</v>
      </c>
      <c r="J264" s="16" t="s">
        <v>16</v>
      </c>
      <c r="K264" s="16"/>
      <c r="L264" s="16" t="s">
        <v>173</v>
      </c>
      <c r="M264" s="16" t="s">
        <v>212</v>
      </c>
      <c r="N264" s="16" t="s">
        <v>230</v>
      </c>
      <c r="O264" s="16" t="s">
        <v>231</v>
      </c>
      <c r="P264" s="16" t="s">
        <v>162</v>
      </c>
      <c r="Q264" s="16" t="s">
        <v>157</v>
      </c>
    </row>
    <row r="265" spans="3:17">
      <c r="C265" s="15">
        <v>38260</v>
      </c>
      <c r="D265" s="16">
        <v>10299</v>
      </c>
      <c r="E265" s="16">
        <v>8</v>
      </c>
      <c r="F265" s="16" t="s">
        <v>303</v>
      </c>
      <c r="G265" s="16">
        <v>24</v>
      </c>
      <c r="H265" s="17">
        <v>100</v>
      </c>
      <c r="I265" s="17">
        <v>4157.04</v>
      </c>
      <c r="J265" s="16" t="s">
        <v>16</v>
      </c>
      <c r="K265" s="16"/>
      <c r="L265" s="16" t="s">
        <v>105</v>
      </c>
      <c r="M265" s="16" t="s">
        <v>212</v>
      </c>
      <c r="N265" s="16" t="s">
        <v>232</v>
      </c>
      <c r="O265" s="16"/>
      <c r="P265" s="16" t="s">
        <v>103</v>
      </c>
      <c r="Q265" s="16" t="s">
        <v>93</v>
      </c>
    </row>
    <row r="266" spans="3:17">
      <c r="C266" s="15">
        <v>38275</v>
      </c>
      <c r="D266" s="16">
        <v>10309</v>
      </c>
      <c r="E266" s="16">
        <v>4</v>
      </c>
      <c r="F266" s="16" t="s">
        <v>303</v>
      </c>
      <c r="G266" s="16">
        <v>26</v>
      </c>
      <c r="H266" s="17">
        <v>100</v>
      </c>
      <c r="I266" s="17">
        <v>4660.24</v>
      </c>
      <c r="J266" s="16" t="s">
        <v>16</v>
      </c>
      <c r="K266" s="16"/>
      <c r="L266" s="16" t="s">
        <v>131</v>
      </c>
      <c r="M266" s="16" t="s">
        <v>212</v>
      </c>
      <c r="N266" s="16" t="s">
        <v>233</v>
      </c>
      <c r="O266" s="16"/>
      <c r="P266" s="16" t="s">
        <v>130</v>
      </c>
      <c r="Q266" s="16" t="s">
        <v>93</v>
      </c>
    </row>
    <row r="267" spans="3:17">
      <c r="C267" s="15">
        <v>38294</v>
      </c>
      <c r="D267" s="16">
        <v>10319</v>
      </c>
      <c r="E267" s="16">
        <v>9</v>
      </c>
      <c r="F267" s="16" t="s">
        <v>303</v>
      </c>
      <c r="G267" s="16">
        <v>30</v>
      </c>
      <c r="H267" s="17">
        <v>100</v>
      </c>
      <c r="I267" s="17">
        <v>4111.8</v>
      </c>
      <c r="J267" s="16" t="s">
        <v>16</v>
      </c>
      <c r="K267" s="16"/>
      <c r="L267" s="16" t="s">
        <v>195</v>
      </c>
      <c r="M267" s="16" t="s">
        <v>212</v>
      </c>
      <c r="N267" s="16" t="s">
        <v>213</v>
      </c>
      <c r="O267" s="16" t="s">
        <v>214</v>
      </c>
      <c r="P267" s="16" t="s">
        <v>162</v>
      </c>
      <c r="Q267" s="16" t="s">
        <v>157</v>
      </c>
    </row>
    <row r="268" spans="3:17">
      <c r="C268" s="15">
        <v>38306</v>
      </c>
      <c r="D268" s="16">
        <v>10329</v>
      </c>
      <c r="E268" s="16">
        <v>6</v>
      </c>
      <c r="F268" s="16" t="s">
        <v>303</v>
      </c>
      <c r="G268" s="16">
        <v>24</v>
      </c>
      <c r="H268" s="17">
        <v>100</v>
      </c>
      <c r="I268" s="17">
        <v>3542.64</v>
      </c>
      <c r="J268" s="16" t="s">
        <v>16</v>
      </c>
      <c r="K268" s="16"/>
      <c r="L268" s="16" t="s">
        <v>165</v>
      </c>
      <c r="M268" s="16" t="s">
        <v>212</v>
      </c>
      <c r="N268" s="16" t="s">
        <v>213</v>
      </c>
      <c r="O268" s="16" t="s">
        <v>214</v>
      </c>
      <c r="P268" s="16" t="s">
        <v>162</v>
      </c>
      <c r="Q268" s="16" t="s">
        <v>157</v>
      </c>
    </row>
    <row r="269" spans="3:17">
      <c r="C269" s="15">
        <v>38315</v>
      </c>
      <c r="D269" s="16">
        <v>10341</v>
      </c>
      <c r="E269" s="16">
        <v>8</v>
      </c>
      <c r="F269" s="16" t="s">
        <v>303</v>
      </c>
      <c r="G269" s="16">
        <v>55</v>
      </c>
      <c r="H269" s="17">
        <v>100</v>
      </c>
      <c r="I269" s="17">
        <v>8118.55</v>
      </c>
      <c r="J269" s="16" t="s">
        <v>16</v>
      </c>
      <c r="K269" s="16"/>
      <c r="L269" s="16" t="s">
        <v>95</v>
      </c>
      <c r="M269" s="16" t="s">
        <v>212</v>
      </c>
      <c r="N269" s="16" t="s">
        <v>236</v>
      </c>
      <c r="O269" s="16"/>
      <c r="P269" s="16" t="s">
        <v>94</v>
      </c>
      <c r="Q269" s="16" t="s">
        <v>93</v>
      </c>
    </row>
    <row r="270" spans="3:17">
      <c r="C270" s="15">
        <v>38357</v>
      </c>
      <c r="D270" s="16">
        <v>10362</v>
      </c>
      <c r="E270" s="16">
        <v>1</v>
      </c>
      <c r="F270" s="16" t="s">
        <v>303</v>
      </c>
      <c r="G270" s="16">
        <v>22</v>
      </c>
      <c r="H270" s="17">
        <v>100</v>
      </c>
      <c r="I270" s="17">
        <v>3877.06</v>
      </c>
      <c r="J270" s="16" t="s">
        <v>16</v>
      </c>
      <c r="K270" s="16"/>
      <c r="L270" s="16" t="s">
        <v>170</v>
      </c>
      <c r="M270" s="16" t="s">
        <v>212</v>
      </c>
      <c r="N270" s="16" t="s">
        <v>220</v>
      </c>
      <c r="O270" s="16" t="s">
        <v>218</v>
      </c>
      <c r="P270" s="16" t="s">
        <v>162</v>
      </c>
      <c r="Q270" s="16" t="s">
        <v>157</v>
      </c>
    </row>
    <row r="271" spans="3:17">
      <c r="C271" s="15">
        <v>38386</v>
      </c>
      <c r="D271" s="16">
        <v>10375</v>
      </c>
      <c r="E271" s="16">
        <v>13</v>
      </c>
      <c r="F271" s="16" t="s">
        <v>303</v>
      </c>
      <c r="G271" s="16">
        <v>49</v>
      </c>
      <c r="H271" s="17">
        <v>78.92</v>
      </c>
      <c r="I271" s="17">
        <v>3867.08</v>
      </c>
      <c r="J271" s="16" t="s">
        <v>16</v>
      </c>
      <c r="K271" s="16"/>
      <c r="L271" s="16" t="s">
        <v>108</v>
      </c>
      <c r="M271" s="16" t="s">
        <v>212</v>
      </c>
      <c r="N271" s="16" t="s">
        <v>229</v>
      </c>
      <c r="O271" s="16"/>
      <c r="P271" s="16" t="s">
        <v>107</v>
      </c>
      <c r="Q271" s="16" t="s">
        <v>93</v>
      </c>
    </row>
    <row r="272" spans="3:17">
      <c r="C272" s="15">
        <v>38414</v>
      </c>
      <c r="D272" s="16">
        <v>10388</v>
      </c>
      <c r="E272" s="16">
        <v>6</v>
      </c>
      <c r="F272" s="16" t="s">
        <v>303</v>
      </c>
      <c r="G272" s="16">
        <v>44</v>
      </c>
      <c r="H272" s="17">
        <v>100</v>
      </c>
      <c r="I272" s="17">
        <v>5951.44</v>
      </c>
      <c r="J272" s="16" t="s">
        <v>16</v>
      </c>
      <c r="K272" s="16"/>
      <c r="L272" s="16" t="s">
        <v>175</v>
      </c>
      <c r="M272" s="16" t="s">
        <v>212</v>
      </c>
      <c r="N272" s="16" t="s">
        <v>239</v>
      </c>
      <c r="O272" s="16" t="s">
        <v>231</v>
      </c>
      <c r="P272" s="16" t="s">
        <v>162</v>
      </c>
      <c r="Q272" s="16" t="s">
        <v>157</v>
      </c>
    </row>
    <row r="273" spans="3:17">
      <c r="C273" s="15">
        <v>38450</v>
      </c>
      <c r="D273" s="16">
        <v>10403</v>
      </c>
      <c r="E273" s="16">
        <v>6</v>
      </c>
      <c r="F273" s="16" t="s">
        <v>303</v>
      </c>
      <c r="G273" s="16">
        <v>66</v>
      </c>
      <c r="H273" s="17">
        <v>100</v>
      </c>
      <c r="I273" s="17">
        <v>8648.64</v>
      </c>
      <c r="J273" s="16" t="s">
        <v>16</v>
      </c>
      <c r="K273" s="16"/>
      <c r="L273" s="16" t="s">
        <v>147</v>
      </c>
      <c r="M273" s="16" t="s">
        <v>212</v>
      </c>
      <c r="N273" s="16" t="s">
        <v>240</v>
      </c>
      <c r="O273" s="16"/>
      <c r="P273" s="16" t="s">
        <v>145</v>
      </c>
      <c r="Q273" s="16" t="s">
        <v>93</v>
      </c>
    </row>
    <row r="274" spans="3:17">
      <c r="C274" s="15">
        <v>38485</v>
      </c>
      <c r="D274" s="16">
        <v>10417</v>
      </c>
      <c r="E274" s="16">
        <v>1</v>
      </c>
      <c r="F274" s="16" t="s">
        <v>303</v>
      </c>
      <c r="G274" s="16">
        <v>21</v>
      </c>
      <c r="H274" s="17">
        <v>100</v>
      </c>
      <c r="I274" s="17">
        <v>3447.78</v>
      </c>
      <c r="J274" s="16" t="s">
        <v>16</v>
      </c>
      <c r="K274" s="16"/>
      <c r="L274" s="16" t="s">
        <v>135</v>
      </c>
      <c r="M274" s="16" t="s">
        <v>241</v>
      </c>
      <c r="N274" s="16" t="s">
        <v>242</v>
      </c>
      <c r="O274" s="16"/>
      <c r="P274" s="16" t="s">
        <v>134</v>
      </c>
      <c r="Q274" s="16" t="s">
        <v>93</v>
      </c>
    </row>
    <row r="275" spans="3:17">
      <c r="C275" s="15">
        <v>37652</v>
      </c>
      <c r="D275" s="16">
        <v>10104</v>
      </c>
      <c r="E275" s="16">
        <v>1</v>
      </c>
      <c r="F275" s="16" t="s">
        <v>304</v>
      </c>
      <c r="G275" s="16">
        <v>34</v>
      </c>
      <c r="H275" s="17">
        <v>100</v>
      </c>
      <c r="I275" s="17">
        <v>5958.5</v>
      </c>
      <c r="J275" s="16" t="s">
        <v>18</v>
      </c>
      <c r="K275" s="16"/>
      <c r="L275" s="16" t="s">
        <v>135</v>
      </c>
      <c r="M275" s="16" t="s">
        <v>212</v>
      </c>
      <c r="N275" s="16" t="s">
        <v>242</v>
      </c>
      <c r="O275" s="16"/>
      <c r="P275" s="16" t="s">
        <v>134</v>
      </c>
      <c r="Q275" s="16" t="s">
        <v>93</v>
      </c>
    </row>
    <row r="276" spans="3:17">
      <c r="C276" s="15">
        <v>37727</v>
      </c>
      <c r="D276" s="16">
        <v>10117</v>
      </c>
      <c r="E276" s="16">
        <v>10</v>
      </c>
      <c r="F276" s="16" t="s">
        <v>304</v>
      </c>
      <c r="G276" s="16">
        <v>43</v>
      </c>
      <c r="H276" s="17">
        <v>100</v>
      </c>
      <c r="I276" s="17">
        <v>5911.64</v>
      </c>
      <c r="J276" s="16" t="s">
        <v>18</v>
      </c>
      <c r="K276" s="16"/>
      <c r="L276" s="16" t="s">
        <v>156</v>
      </c>
      <c r="M276" s="16" t="s">
        <v>212</v>
      </c>
      <c r="N276" s="16" t="s">
        <v>91</v>
      </c>
      <c r="O276" s="16"/>
      <c r="P276" s="16" t="s">
        <v>91</v>
      </c>
      <c r="Q276" s="16" t="s">
        <v>151</v>
      </c>
    </row>
    <row r="277" spans="3:17">
      <c r="C277" s="15">
        <v>37775</v>
      </c>
      <c r="D277" s="16">
        <v>10127</v>
      </c>
      <c r="E277" s="16">
        <v>3</v>
      </c>
      <c r="F277" s="16" t="s">
        <v>304</v>
      </c>
      <c r="G277" s="16">
        <v>46</v>
      </c>
      <c r="H277" s="17">
        <v>100</v>
      </c>
      <c r="I277" s="17">
        <v>7366.44</v>
      </c>
      <c r="J277" s="16" t="s">
        <v>18</v>
      </c>
      <c r="K277" s="16"/>
      <c r="L277" s="16" t="s">
        <v>164</v>
      </c>
      <c r="M277" s="16" t="s">
        <v>212</v>
      </c>
      <c r="N277" s="16" t="s">
        <v>213</v>
      </c>
      <c r="O277" s="16" t="s">
        <v>214</v>
      </c>
      <c r="P277" s="16" t="s">
        <v>162</v>
      </c>
      <c r="Q277" s="16" t="s">
        <v>157</v>
      </c>
    </row>
    <row r="278" spans="3:17">
      <c r="C278" s="15">
        <v>37841</v>
      </c>
      <c r="D278" s="16">
        <v>10142</v>
      </c>
      <c r="E278" s="16">
        <v>13</v>
      </c>
      <c r="F278" s="16" t="s">
        <v>304</v>
      </c>
      <c r="G278" s="16">
        <v>33</v>
      </c>
      <c r="H278" s="17">
        <v>100</v>
      </c>
      <c r="I278" s="17">
        <v>4985.6400000000003</v>
      </c>
      <c r="J278" s="16" t="s">
        <v>18</v>
      </c>
      <c r="K278" s="16"/>
      <c r="L278" s="16" t="s">
        <v>163</v>
      </c>
      <c r="M278" s="16" t="s">
        <v>212</v>
      </c>
      <c r="N278" s="16" t="s">
        <v>258</v>
      </c>
      <c r="O278" s="16" t="s">
        <v>218</v>
      </c>
      <c r="P278" s="16" t="s">
        <v>162</v>
      </c>
      <c r="Q278" s="16" t="s">
        <v>157</v>
      </c>
    </row>
    <row r="279" spans="3:17">
      <c r="C279" s="15">
        <v>37892</v>
      </c>
      <c r="D279" s="16">
        <v>10153</v>
      </c>
      <c r="E279" s="16">
        <v>12</v>
      </c>
      <c r="F279" s="16" t="s">
        <v>304</v>
      </c>
      <c r="G279" s="16">
        <v>42</v>
      </c>
      <c r="H279" s="17">
        <v>100</v>
      </c>
      <c r="I279" s="17">
        <v>5393.64</v>
      </c>
      <c r="J279" s="16" t="s">
        <v>18</v>
      </c>
      <c r="K279" s="16"/>
      <c r="L279" s="16" t="s">
        <v>135</v>
      </c>
      <c r="M279" s="16" t="s">
        <v>212</v>
      </c>
      <c r="N279" s="16" t="s">
        <v>242</v>
      </c>
      <c r="O279" s="16"/>
      <c r="P279" s="16" t="s">
        <v>134</v>
      </c>
      <c r="Q279" s="16" t="s">
        <v>93</v>
      </c>
    </row>
    <row r="280" spans="3:17">
      <c r="C280" s="15">
        <v>37916</v>
      </c>
      <c r="D280" s="16">
        <v>10165</v>
      </c>
      <c r="E280" s="16">
        <v>4</v>
      </c>
      <c r="F280" s="16" t="s">
        <v>304</v>
      </c>
      <c r="G280" s="16">
        <v>34</v>
      </c>
      <c r="H280" s="17">
        <v>100</v>
      </c>
      <c r="I280" s="17">
        <v>4880.0200000000004</v>
      </c>
      <c r="J280" s="16" t="s">
        <v>18</v>
      </c>
      <c r="K280" s="16"/>
      <c r="L280" s="16" t="s">
        <v>156</v>
      </c>
      <c r="M280" s="16" t="s">
        <v>212</v>
      </c>
      <c r="N280" s="16" t="s">
        <v>91</v>
      </c>
      <c r="O280" s="16"/>
      <c r="P280" s="16" t="s">
        <v>91</v>
      </c>
      <c r="Q280" s="16" t="s">
        <v>151</v>
      </c>
    </row>
    <row r="281" spans="3:17">
      <c r="C281" s="15">
        <v>37931</v>
      </c>
      <c r="D281" s="16">
        <v>10176</v>
      </c>
      <c r="E281" s="16">
        <v>3</v>
      </c>
      <c r="F281" s="16" t="s">
        <v>304</v>
      </c>
      <c r="G281" s="16">
        <v>47</v>
      </c>
      <c r="H281" s="17">
        <v>100</v>
      </c>
      <c r="I281" s="17">
        <v>8378.69</v>
      </c>
      <c r="J281" s="16" t="s">
        <v>18</v>
      </c>
      <c r="K281" s="16"/>
      <c r="L281" s="16" t="s">
        <v>127</v>
      </c>
      <c r="M281" s="16" t="s">
        <v>212</v>
      </c>
      <c r="N281" s="16" t="s">
        <v>294</v>
      </c>
      <c r="O281" s="16"/>
      <c r="P281" s="16" t="s">
        <v>126</v>
      </c>
      <c r="Q281" s="16" t="s">
        <v>93</v>
      </c>
    </row>
    <row r="282" spans="3:17">
      <c r="C282" s="15">
        <v>37939</v>
      </c>
      <c r="D282" s="16">
        <v>10185</v>
      </c>
      <c r="E282" s="16">
        <v>14</v>
      </c>
      <c r="F282" s="16" t="s">
        <v>304</v>
      </c>
      <c r="G282" s="16">
        <v>33</v>
      </c>
      <c r="H282" s="17">
        <v>100</v>
      </c>
      <c r="I282" s="17">
        <v>4038.21</v>
      </c>
      <c r="J282" s="16" t="s">
        <v>18</v>
      </c>
      <c r="K282" s="16"/>
      <c r="L282" s="16" t="s">
        <v>171</v>
      </c>
      <c r="M282" s="16" t="s">
        <v>212</v>
      </c>
      <c r="N282" s="16" t="s">
        <v>239</v>
      </c>
      <c r="O282" s="16" t="s">
        <v>231</v>
      </c>
      <c r="P282" s="16" t="s">
        <v>162</v>
      </c>
      <c r="Q282" s="16" t="s">
        <v>157</v>
      </c>
    </row>
    <row r="283" spans="3:17">
      <c r="C283" s="15">
        <v>37951</v>
      </c>
      <c r="D283" s="16">
        <v>10196</v>
      </c>
      <c r="E283" s="16">
        <v>6</v>
      </c>
      <c r="F283" s="16" t="s">
        <v>304</v>
      </c>
      <c r="G283" s="16">
        <v>24</v>
      </c>
      <c r="H283" s="17">
        <v>100</v>
      </c>
      <c r="I283" s="17">
        <v>3807.12</v>
      </c>
      <c r="J283" s="16" t="s">
        <v>18</v>
      </c>
      <c r="K283" s="16"/>
      <c r="L283" s="16" t="s">
        <v>184</v>
      </c>
      <c r="M283" s="16" t="s">
        <v>212</v>
      </c>
      <c r="N283" s="16" t="s">
        <v>252</v>
      </c>
      <c r="O283" s="16" t="s">
        <v>228</v>
      </c>
      <c r="P283" s="16" t="s">
        <v>162</v>
      </c>
      <c r="Q283" s="16" t="s">
        <v>157</v>
      </c>
    </row>
    <row r="284" spans="3:17">
      <c r="C284" s="15">
        <v>37988</v>
      </c>
      <c r="D284" s="16">
        <v>10208</v>
      </c>
      <c r="E284" s="16">
        <v>14</v>
      </c>
      <c r="F284" s="16" t="s">
        <v>304</v>
      </c>
      <c r="G284" s="16">
        <v>26</v>
      </c>
      <c r="H284" s="17">
        <v>100</v>
      </c>
      <c r="I284" s="17">
        <v>3142.36</v>
      </c>
      <c r="J284" s="16" t="s">
        <v>18</v>
      </c>
      <c r="K284" s="16"/>
      <c r="L284" s="16" t="s">
        <v>109</v>
      </c>
      <c r="M284" s="16" t="s">
        <v>212</v>
      </c>
      <c r="N284" s="16" t="s">
        <v>248</v>
      </c>
      <c r="O284" s="16"/>
      <c r="P284" s="16" t="s">
        <v>107</v>
      </c>
      <c r="Q284" s="16" t="s">
        <v>93</v>
      </c>
    </row>
    <row r="285" spans="3:17">
      <c r="C285" s="15">
        <v>38029</v>
      </c>
      <c r="D285" s="16">
        <v>10220</v>
      </c>
      <c r="E285" s="16">
        <v>3</v>
      </c>
      <c r="F285" s="16" t="s">
        <v>304</v>
      </c>
      <c r="G285" s="16">
        <v>30</v>
      </c>
      <c r="H285" s="17">
        <v>100</v>
      </c>
      <c r="I285" s="17">
        <v>4713.6000000000004</v>
      </c>
      <c r="J285" s="16" t="s">
        <v>18</v>
      </c>
      <c r="K285" s="16"/>
      <c r="L285" s="16" t="s">
        <v>125</v>
      </c>
      <c r="M285" s="16" t="s">
        <v>212</v>
      </c>
      <c r="N285" s="16" t="s">
        <v>298</v>
      </c>
      <c r="O285" s="16"/>
      <c r="P285" s="16" t="s">
        <v>124</v>
      </c>
      <c r="Q285" s="16" t="s">
        <v>93</v>
      </c>
    </row>
    <row r="286" spans="3:17">
      <c r="C286" s="15">
        <v>38061</v>
      </c>
      <c r="D286" s="16">
        <v>10230</v>
      </c>
      <c r="E286" s="16">
        <v>1</v>
      </c>
      <c r="F286" s="16" t="s">
        <v>304</v>
      </c>
      <c r="G286" s="16">
        <v>43</v>
      </c>
      <c r="H286" s="17">
        <v>100</v>
      </c>
      <c r="I286" s="17">
        <v>7016.31</v>
      </c>
      <c r="J286" s="16" t="s">
        <v>18</v>
      </c>
      <c r="K286" s="16"/>
      <c r="L286" s="16" t="s">
        <v>122</v>
      </c>
      <c r="M286" s="16" t="s">
        <v>212</v>
      </c>
      <c r="N286" s="16" t="s">
        <v>295</v>
      </c>
      <c r="O286" s="16"/>
      <c r="P286" s="16" t="s">
        <v>120</v>
      </c>
      <c r="Q286" s="16" t="s">
        <v>93</v>
      </c>
    </row>
    <row r="287" spans="3:17">
      <c r="C287" s="15">
        <v>38112</v>
      </c>
      <c r="D287" s="16">
        <v>10247</v>
      </c>
      <c r="E287" s="16">
        <v>3</v>
      </c>
      <c r="F287" s="16" t="s">
        <v>304</v>
      </c>
      <c r="G287" s="16">
        <v>25</v>
      </c>
      <c r="H287" s="17">
        <v>100</v>
      </c>
      <c r="I287" s="17">
        <v>4381.25</v>
      </c>
      <c r="J287" s="16" t="s">
        <v>18</v>
      </c>
      <c r="K287" s="16"/>
      <c r="L287" s="16" t="s">
        <v>104</v>
      </c>
      <c r="M287" s="16" t="s">
        <v>212</v>
      </c>
      <c r="N287" s="16" t="s">
        <v>296</v>
      </c>
      <c r="O287" s="16"/>
      <c r="P287" s="16" t="s">
        <v>103</v>
      </c>
      <c r="Q287" s="16" t="s">
        <v>93</v>
      </c>
    </row>
    <row r="288" spans="3:17">
      <c r="C288" s="15">
        <v>38188</v>
      </c>
      <c r="D288" s="16">
        <v>10272</v>
      </c>
      <c r="E288" s="16">
        <v>3</v>
      </c>
      <c r="F288" s="16" t="s">
        <v>304</v>
      </c>
      <c r="G288" s="16">
        <v>27</v>
      </c>
      <c r="H288" s="17">
        <v>100</v>
      </c>
      <c r="I288" s="17">
        <v>4283.01</v>
      </c>
      <c r="J288" s="16" t="s">
        <v>18</v>
      </c>
      <c r="K288" s="16"/>
      <c r="L288" s="16" t="s">
        <v>169</v>
      </c>
      <c r="M288" s="16" t="s">
        <v>212</v>
      </c>
      <c r="N288" s="16" t="s">
        <v>234</v>
      </c>
      <c r="O288" s="16" t="s">
        <v>235</v>
      </c>
      <c r="P288" s="16" t="s">
        <v>162</v>
      </c>
      <c r="Q288" s="16" t="s">
        <v>157</v>
      </c>
    </row>
    <row r="289" spans="3:17">
      <c r="C289" s="15">
        <v>38219</v>
      </c>
      <c r="D289" s="16">
        <v>10282</v>
      </c>
      <c r="E289" s="16">
        <v>6</v>
      </c>
      <c r="F289" s="16" t="s">
        <v>304</v>
      </c>
      <c r="G289" s="16">
        <v>27</v>
      </c>
      <c r="H289" s="17">
        <v>100</v>
      </c>
      <c r="I289" s="17">
        <v>4364.82</v>
      </c>
      <c r="J289" s="16" t="s">
        <v>18</v>
      </c>
      <c r="K289" s="16"/>
      <c r="L289" s="16" t="s">
        <v>163</v>
      </c>
      <c r="M289" s="16" t="s">
        <v>212</v>
      </c>
      <c r="N289" s="16" t="s">
        <v>258</v>
      </c>
      <c r="O289" s="16" t="s">
        <v>218</v>
      </c>
      <c r="P289" s="16" t="s">
        <v>162</v>
      </c>
      <c r="Q289" s="16" t="s">
        <v>157</v>
      </c>
    </row>
    <row r="290" spans="3:17">
      <c r="C290" s="15">
        <v>38239</v>
      </c>
      <c r="D290" s="16">
        <v>10293</v>
      </c>
      <c r="E290" s="16">
        <v>9</v>
      </c>
      <c r="F290" s="16" t="s">
        <v>304</v>
      </c>
      <c r="G290" s="16">
        <v>24</v>
      </c>
      <c r="H290" s="17">
        <v>100</v>
      </c>
      <c r="I290" s="17">
        <v>4242.24</v>
      </c>
      <c r="J290" s="16" t="s">
        <v>18</v>
      </c>
      <c r="K290" s="16"/>
      <c r="L290" s="16" t="s">
        <v>129</v>
      </c>
      <c r="M290" s="16" t="s">
        <v>212</v>
      </c>
      <c r="N290" s="16" t="s">
        <v>255</v>
      </c>
      <c r="O290" s="16"/>
      <c r="P290" s="16" t="s">
        <v>126</v>
      </c>
      <c r="Q290" s="16" t="s">
        <v>93</v>
      </c>
    </row>
    <row r="291" spans="3:17">
      <c r="C291" s="15">
        <v>38274</v>
      </c>
      <c r="D291" s="16">
        <v>10306</v>
      </c>
      <c r="E291" s="16">
        <v>14</v>
      </c>
      <c r="F291" s="16" t="s">
        <v>304</v>
      </c>
      <c r="G291" s="16">
        <v>34</v>
      </c>
      <c r="H291" s="17">
        <v>100</v>
      </c>
      <c r="I291" s="17">
        <v>4982.7</v>
      </c>
      <c r="J291" s="16" t="s">
        <v>18</v>
      </c>
      <c r="K291" s="16"/>
      <c r="L291" s="16" t="s">
        <v>146</v>
      </c>
      <c r="M291" s="16" t="s">
        <v>212</v>
      </c>
      <c r="N291" s="16" t="s">
        <v>299</v>
      </c>
      <c r="O291" s="16"/>
      <c r="P291" s="16" t="s">
        <v>145</v>
      </c>
      <c r="Q291" s="16" t="s">
        <v>93</v>
      </c>
    </row>
    <row r="292" spans="3:17">
      <c r="C292" s="15">
        <v>38282</v>
      </c>
      <c r="D292" s="16">
        <v>10314</v>
      </c>
      <c r="E292" s="16">
        <v>6</v>
      </c>
      <c r="F292" s="16" t="s">
        <v>304</v>
      </c>
      <c r="G292" s="16">
        <v>46</v>
      </c>
      <c r="H292" s="17">
        <v>100</v>
      </c>
      <c r="I292" s="17">
        <v>6393.54</v>
      </c>
      <c r="J292" s="16" t="s">
        <v>18</v>
      </c>
      <c r="K292" s="16"/>
      <c r="L292" s="16" t="s">
        <v>102</v>
      </c>
      <c r="M292" s="16" t="s">
        <v>212</v>
      </c>
      <c r="N292" s="16" t="s">
        <v>300</v>
      </c>
      <c r="O292" s="16"/>
      <c r="P292" s="16" t="s">
        <v>100</v>
      </c>
      <c r="Q292" s="16" t="s">
        <v>93</v>
      </c>
    </row>
    <row r="293" spans="3:17">
      <c r="C293" s="15">
        <v>38296</v>
      </c>
      <c r="D293" s="16">
        <v>10324</v>
      </c>
      <c r="E293" s="16">
        <v>1</v>
      </c>
      <c r="F293" s="16" t="s">
        <v>304</v>
      </c>
      <c r="G293" s="16">
        <v>27</v>
      </c>
      <c r="H293" s="17">
        <v>54.33</v>
      </c>
      <c r="I293" s="17">
        <v>1466.91</v>
      </c>
      <c r="J293" s="16" t="s">
        <v>18</v>
      </c>
      <c r="K293" s="16"/>
      <c r="L293" s="16" t="s">
        <v>176</v>
      </c>
      <c r="M293" s="16" t="s">
        <v>212</v>
      </c>
      <c r="N293" s="16" t="s">
        <v>213</v>
      </c>
      <c r="O293" s="16" t="s">
        <v>214</v>
      </c>
      <c r="P293" s="16" t="s">
        <v>162</v>
      </c>
      <c r="Q293" s="16" t="s">
        <v>157</v>
      </c>
    </row>
    <row r="294" spans="3:17">
      <c r="C294" s="15">
        <v>38311</v>
      </c>
      <c r="D294" s="16">
        <v>10336</v>
      </c>
      <c r="E294" s="16">
        <v>11</v>
      </c>
      <c r="F294" s="16" t="s">
        <v>304</v>
      </c>
      <c r="G294" s="16">
        <v>33</v>
      </c>
      <c r="H294" s="17">
        <v>100</v>
      </c>
      <c r="I294" s="17">
        <v>4059.33</v>
      </c>
      <c r="J294" s="16" t="s">
        <v>18</v>
      </c>
      <c r="K294" s="16"/>
      <c r="L294" s="16" t="s">
        <v>111</v>
      </c>
      <c r="M294" s="16" t="s">
        <v>212</v>
      </c>
      <c r="N294" s="16" t="s">
        <v>216</v>
      </c>
      <c r="O294" s="16"/>
      <c r="P294" s="16" t="s">
        <v>107</v>
      </c>
      <c r="Q294" s="16" t="s">
        <v>93</v>
      </c>
    </row>
    <row r="295" spans="3:17">
      <c r="C295" s="15">
        <v>38292</v>
      </c>
      <c r="D295" s="16">
        <v>10348</v>
      </c>
      <c r="E295" s="16">
        <v>4</v>
      </c>
      <c r="F295" s="16" t="s">
        <v>304</v>
      </c>
      <c r="G295" s="16">
        <v>47</v>
      </c>
      <c r="H295" s="17">
        <v>100</v>
      </c>
      <c r="I295" s="17">
        <v>4801.5200000000004</v>
      </c>
      <c r="J295" s="16" t="s">
        <v>18</v>
      </c>
      <c r="K295" s="16"/>
      <c r="L295" s="16" t="s">
        <v>136</v>
      </c>
      <c r="M295" s="16" t="s">
        <v>212</v>
      </c>
      <c r="N295" s="16" t="s">
        <v>242</v>
      </c>
      <c r="O295" s="16"/>
      <c r="P295" s="16" t="s">
        <v>134</v>
      </c>
      <c r="Q295" s="16" t="s">
        <v>93</v>
      </c>
    </row>
    <row r="296" spans="3:17">
      <c r="C296" s="15">
        <v>38331</v>
      </c>
      <c r="D296" s="16">
        <v>10358</v>
      </c>
      <c r="E296" s="16">
        <v>5</v>
      </c>
      <c r="F296" s="16" t="s">
        <v>304</v>
      </c>
      <c r="G296" s="16">
        <v>49</v>
      </c>
      <c r="H296" s="17">
        <v>55.34</v>
      </c>
      <c r="I296" s="17">
        <v>2711.66</v>
      </c>
      <c r="J296" s="16" t="s">
        <v>18</v>
      </c>
      <c r="K296" s="16"/>
      <c r="L296" s="16" t="s">
        <v>135</v>
      </c>
      <c r="M296" s="16" t="s">
        <v>212</v>
      </c>
      <c r="N296" s="16" t="s">
        <v>242</v>
      </c>
      <c r="O296" s="16"/>
      <c r="P296" s="16" t="s">
        <v>134</v>
      </c>
      <c r="Q296" s="16" t="s">
        <v>93</v>
      </c>
    </row>
    <row r="297" spans="3:17">
      <c r="C297" s="15">
        <v>38378</v>
      </c>
      <c r="D297" s="16">
        <v>10372</v>
      </c>
      <c r="E297" s="16">
        <v>4</v>
      </c>
      <c r="F297" s="16" t="s">
        <v>304</v>
      </c>
      <c r="G297" s="16">
        <v>40</v>
      </c>
      <c r="H297" s="17">
        <v>100</v>
      </c>
      <c r="I297" s="17">
        <v>5862</v>
      </c>
      <c r="J297" s="16" t="s">
        <v>18</v>
      </c>
      <c r="K297" s="16"/>
      <c r="L297" s="16" t="s">
        <v>152</v>
      </c>
      <c r="M297" s="16" t="s">
        <v>212</v>
      </c>
      <c r="N297" s="16" t="s">
        <v>253</v>
      </c>
      <c r="O297" s="16" t="s">
        <v>254</v>
      </c>
      <c r="P297" s="16" t="s">
        <v>151</v>
      </c>
      <c r="Q297" s="16" t="s">
        <v>151</v>
      </c>
    </row>
    <row r="298" spans="3:17">
      <c r="C298" s="15">
        <v>38400</v>
      </c>
      <c r="D298" s="16">
        <v>10382</v>
      </c>
      <c r="E298" s="16">
        <v>11</v>
      </c>
      <c r="F298" s="16" t="s">
        <v>304</v>
      </c>
      <c r="G298" s="16">
        <v>37</v>
      </c>
      <c r="H298" s="17">
        <v>100</v>
      </c>
      <c r="I298" s="17">
        <v>4071.85</v>
      </c>
      <c r="J298" s="16" t="s">
        <v>18</v>
      </c>
      <c r="K298" s="16"/>
      <c r="L298" s="16" t="s">
        <v>163</v>
      </c>
      <c r="M298" s="16" t="s">
        <v>212</v>
      </c>
      <c r="N298" s="16" t="s">
        <v>258</v>
      </c>
      <c r="O298" s="16" t="s">
        <v>218</v>
      </c>
      <c r="P298" s="16" t="s">
        <v>162</v>
      </c>
      <c r="Q298" s="16" t="s">
        <v>157</v>
      </c>
    </row>
    <row r="299" spans="3:17">
      <c r="C299" s="15">
        <v>38477</v>
      </c>
      <c r="D299" s="16">
        <v>10413</v>
      </c>
      <c r="E299" s="16">
        <v>3</v>
      </c>
      <c r="F299" s="16" t="s">
        <v>304</v>
      </c>
      <c r="G299" s="16">
        <v>47</v>
      </c>
      <c r="H299" s="17">
        <v>100</v>
      </c>
      <c r="I299" s="17">
        <v>8236.75</v>
      </c>
      <c r="J299" s="16" t="s">
        <v>18</v>
      </c>
      <c r="K299" s="16"/>
      <c r="L299" s="16" t="s">
        <v>174</v>
      </c>
      <c r="M299" s="16" t="s">
        <v>212</v>
      </c>
      <c r="N299" s="16" t="s">
        <v>227</v>
      </c>
      <c r="O299" s="16" t="s">
        <v>228</v>
      </c>
      <c r="P299" s="16" t="s">
        <v>162</v>
      </c>
      <c r="Q299" s="16" t="s">
        <v>157</v>
      </c>
    </row>
    <row r="300" spans="3:17">
      <c r="C300" s="15">
        <v>37683</v>
      </c>
      <c r="D300" s="16">
        <v>10108</v>
      </c>
      <c r="E300" s="16">
        <v>4</v>
      </c>
      <c r="F300" s="16" t="s">
        <v>305</v>
      </c>
      <c r="G300" s="16">
        <v>45</v>
      </c>
      <c r="H300" s="17">
        <v>100</v>
      </c>
      <c r="I300" s="17">
        <v>6130.35</v>
      </c>
      <c r="J300" s="16" t="s">
        <v>18</v>
      </c>
      <c r="K300" s="16"/>
      <c r="L300" s="16" t="s">
        <v>155</v>
      </c>
      <c r="M300" s="16" t="s">
        <v>212</v>
      </c>
      <c r="N300" s="16" t="s">
        <v>290</v>
      </c>
      <c r="O300" s="16"/>
      <c r="P300" s="16" t="s">
        <v>154</v>
      </c>
      <c r="Q300" s="16" t="s">
        <v>151</v>
      </c>
    </row>
    <row r="301" spans="3:17">
      <c r="C301" s="15">
        <v>37749</v>
      </c>
      <c r="D301" s="16">
        <v>10122</v>
      </c>
      <c r="E301" s="16">
        <v>8</v>
      </c>
      <c r="F301" s="16" t="s">
        <v>305</v>
      </c>
      <c r="G301" s="16">
        <v>37</v>
      </c>
      <c r="H301" s="17">
        <v>99.82</v>
      </c>
      <c r="I301" s="17">
        <v>3693.34</v>
      </c>
      <c r="J301" s="16" t="s">
        <v>18</v>
      </c>
      <c r="K301" s="16"/>
      <c r="L301" s="16" t="s">
        <v>115</v>
      </c>
      <c r="M301" s="16" t="s">
        <v>212</v>
      </c>
      <c r="N301" s="16" t="s">
        <v>291</v>
      </c>
      <c r="O301" s="16"/>
      <c r="P301" s="16" t="s">
        <v>107</v>
      </c>
      <c r="Q301" s="16" t="s">
        <v>93</v>
      </c>
    </row>
    <row r="302" spans="3:17">
      <c r="C302" s="15">
        <v>37804</v>
      </c>
      <c r="D302" s="16">
        <v>10135</v>
      </c>
      <c r="E302" s="16">
        <v>5</v>
      </c>
      <c r="F302" s="16" t="s">
        <v>305</v>
      </c>
      <c r="G302" s="16">
        <v>48</v>
      </c>
      <c r="H302" s="17">
        <v>100</v>
      </c>
      <c r="I302" s="17">
        <v>6031.68</v>
      </c>
      <c r="J302" s="16" t="s">
        <v>18</v>
      </c>
      <c r="K302" s="16"/>
      <c r="L302" s="16" t="s">
        <v>163</v>
      </c>
      <c r="M302" s="16" t="s">
        <v>212</v>
      </c>
      <c r="N302" s="16" t="s">
        <v>258</v>
      </c>
      <c r="O302" s="16" t="s">
        <v>218</v>
      </c>
      <c r="P302" s="16" t="s">
        <v>162</v>
      </c>
      <c r="Q302" s="16" t="s">
        <v>157</v>
      </c>
    </row>
    <row r="303" spans="3:17">
      <c r="C303" s="15">
        <v>37869</v>
      </c>
      <c r="D303" s="16">
        <v>10147</v>
      </c>
      <c r="E303" s="16">
        <v>5</v>
      </c>
      <c r="F303" s="16" t="s">
        <v>305</v>
      </c>
      <c r="G303" s="16">
        <v>31</v>
      </c>
      <c r="H303" s="17">
        <v>100</v>
      </c>
      <c r="I303" s="17">
        <v>3494.94</v>
      </c>
      <c r="J303" s="16" t="s">
        <v>18</v>
      </c>
      <c r="K303" s="16"/>
      <c r="L303" s="16" t="s">
        <v>183</v>
      </c>
      <c r="M303" s="16" t="s">
        <v>212</v>
      </c>
      <c r="N303" s="16" t="s">
        <v>261</v>
      </c>
      <c r="O303" s="16" t="s">
        <v>231</v>
      </c>
      <c r="P303" s="16" t="s">
        <v>162</v>
      </c>
      <c r="Q303" s="16" t="s">
        <v>157</v>
      </c>
    </row>
    <row r="304" spans="3:17">
      <c r="C304" s="15">
        <v>37905</v>
      </c>
      <c r="D304" s="16">
        <v>10160</v>
      </c>
      <c r="E304" s="16">
        <v>6</v>
      </c>
      <c r="F304" s="16" t="s">
        <v>305</v>
      </c>
      <c r="G304" s="16">
        <v>46</v>
      </c>
      <c r="H304" s="17">
        <v>100</v>
      </c>
      <c r="I304" s="17">
        <v>5294.14</v>
      </c>
      <c r="J304" s="16" t="s">
        <v>18</v>
      </c>
      <c r="K304" s="16"/>
      <c r="L304" s="16" t="s">
        <v>192</v>
      </c>
      <c r="M304" s="16" t="s">
        <v>212</v>
      </c>
      <c r="N304" s="16" t="s">
        <v>276</v>
      </c>
      <c r="O304" s="16" t="s">
        <v>218</v>
      </c>
      <c r="P304" s="16" t="s">
        <v>162</v>
      </c>
      <c r="Q304" s="16" t="s">
        <v>157</v>
      </c>
    </row>
    <row r="305" spans="3:17">
      <c r="C305" s="15">
        <v>37929</v>
      </c>
      <c r="D305" s="16">
        <v>10170</v>
      </c>
      <c r="E305" s="16">
        <v>4</v>
      </c>
      <c r="F305" s="16" t="s">
        <v>305</v>
      </c>
      <c r="G305" s="16">
        <v>47</v>
      </c>
      <c r="H305" s="17">
        <v>100</v>
      </c>
      <c r="I305" s="17">
        <v>5464.69</v>
      </c>
      <c r="J305" s="16" t="s">
        <v>18</v>
      </c>
      <c r="K305" s="16"/>
      <c r="L305" s="16" t="s">
        <v>96</v>
      </c>
      <c r="M305" s="16" t="s">
        <v>212</v>
      </c>
      <c r="N305" s="16" t="s">
        <v>288</v>
      </c>
      <c r="O305" s="16"/>
      <c r="P305" s="16" t="s">
        <v>94</v>
      </c>
      <c r="Q305" s="16" t="s">
        <v>93</v>
      </c>
    </row>
    <row r="306" spans="3:17">
      <c r="C306" s="15">
        <v>37937</v>
      </c>
      <c r="D306" s="16">
        <v>10181</v>
      </c>
      <c r="E306" s="16">
        <v>12</v>
      </c>
      <c r="F306" s="16" t="s">
        <v>305</v>
      </c>
      <c r="G306" s="16">
        <v>28</v>
      </c>
      <c r="H306" s="17">
        <v>100</v>
      </c>
      <c r="I306" s="17">
        <v>2860.76</v>
      </c>
      <c r="J306" s="16" t="s">
        <v>18</v>
      </c>
      <c r="K306" s="16"/>
      <c r="L306" s="16" t="s">
        <v>132</v>
      </c>
      <c r="M306" s="16" t="s">
        <v>212</v>
      </c>
      <c r="N306" s="16" t="s">
        <v>222</v>
      </c>
      <c r="O306" s="16"/>
      <c r="P306" s="16" t="s">
        <v>130</v>
      </c>
      <c r="Q306" s="16" t="s">
        <v>93</v>
      </c>
    </row>
    <row r="307" spans="3:17">
      <c r="C307" s="15">
        <v>37945</v>
      </c>
      <c r="D307" s="16">
        <v>10191</v>
      </c>
      <c r="E307" s="16">
        <v>1</v>
      </c>
      <c r="F307" s="16" t="s">
        <v>305</v>
      </c>
      <c r="G307" s="16">
        <v>40</v>
      </c>
      <c r="H307" s="17">
        <v>100</v>
      </c>
      <c r="I307" s="17">
        <v>5590</v>
      </c>
      <c r="J307" s="16" t="s">
        <v>18</v>
      </c>
      <c r="K307" s="16"/>
      <c r="L307" s="16" t="s">
        <v>121</v>
      </c>
      <c r="M307" s="16" t="s">
        <v>212</v>
      </c>
      <c r="N307" s="16" t="s">
        <v>292</v>
      </c>
      <c r="O307" s="16"/>
      <c r="P307" s="16" t="s">
        <v>120</v>
      </c>
      <c r="Q307" s="16" t="s">
        <v>93</v>
      </c>
    </row>
    <row r="308" spans="3:17">
      <c r="C308" s="15">
        <v>37957</v>
      </c>
      <c r="D308" s="16">
        <v>10203</v>
      </c>
      <c r="E308" s="16">
        <v>6</v>
      </c>
      <c r="F308" s="16" t="s">
        <v>305</v>
      </c>
      <c r="G308" s="16">
        <v>20</v>
      </c>
      <c r="H308" s="17">
        <v>100</v>
      </c>
      <c r="I308" s="17">
        <v>2254.8000000000002</v>
      </c>
      <c r="J308" s="16" t="s">
        <v>18</v>
      </c>
      <c r="K308" s="16"/>
      <c r="L308" s="16" t="s">
        <v>135</v>
      </c>
      <c r="M308" s="16" t="s">
        <v>212</v>
      </c>
      <c r="N308" s="16" t="s">
        <v>242</v>
      </c>
      <c r="O308" s="16"/>
      <c r="P308" s="16" t="s">
        <v>134</v>
      </c>
      <c r="Q308" s="16" t="s">
        <v>93</v>
      </c>
    </row>
    <row r="309" spans="3:17">
      <c r="C309" s="15">
        <v>38002</v>
      </c>
      <c r="D309" s="16">
        <v>10212</v>
      </c>
      <c r="E309" s="16">
        <v>16</v>
      </c>
      <c r="F309" s="16" t="s">
        <v>305</v>
      </c>
      <c r="G309" s="16">
        <v>39</v>
      </c>
      <c r="H309" s="17">
        <v>100</v>
      </c>
      <c r="I309" s="17">
        <v>4946.76</v>
      </c>
      <c r="J309" s="16" t="s">
        <v>18</v>
      </c>
      <c r="K309" s="16"/>
      <c r="L309" s="16" t="s">
        <v>135</v>
      </c>
      <c r="M309" s="16" t="s">
        <v>212</v>
      </c>
      <c r="N309" s="16" t="s">
        <v>242</v>
      </c>
      <c r="O309" s="16"/>
      <c r="P309" s="16" t="s">
        <v>134</v>
      </c>
      <c r="Q309" s="16" t="s">
        <v>93</v>
      </c>
    </row>
    <row r="310" spans="3:17">
      <c r="C310" s="15">
        <v>38039</v>
      </c>
      <c r="D310" s="16">
        <v>10225</v>
      </c>
      <c r="E310" s="16">
        <v>7</v>
      </c>
      <c r="F310" s="16" t="s">
        <v>305</v>
      </c>
      <c r="G310" s="16">
        <v>25</v>
      </c>
      <c r="H310" s="17">
        <v>99.82</v>
      </c>
      <c r="I310" s="17">
        <v>2495.5</v>
      </c>
      <c r="J310" s="16" t="s">
        <v>18</v>
      </c>
      <c r="K310" s="16"/>
      <c r="L310" s="16" t="s">
        <v>144</v>
      </c>
      <c r="M310" s="16" t="s">
        <v>212</v>
      </c>
      <c r="N310" s="16" t="s">
        <v>293</v>
      </c>
      <c r="O310" s="16"/>
      <c r="P310" s="16" t="s">
        <v>143</v>
      </c>
      <c r="Q310" s="16" t="s">
        <v>93</v>
      </c>
    </row>
    <row r="311" spans="3:17">
      <c r="C311" s="15">
        <v>38086</v>
      </c>
      <c r="D311" s="16">
        <v>10238</v>
      </c>
      <c r="E311" s="16">
        <v>1</v>
      </c>
      <c r="F311" s="16" t="s">
        <v>305</v>
      </c>
      <c r="G311" s="16">
        <v>29</v>
      </c>
      <c r="H311" s="17">
        <v>100</v>
      </c>
      <c r="I311" s="17">
        <v>3167.38</v>
      </c>
      <c r="J311" s="16" t="s">
        <v>18</v>
      </c>
      <c r="K311" s="16"/>
      <c r="L311" s="16" t="s">
        <v>101</v>
      </c>
      <c r="M311" s="16" t="s">
        <v>212</v>
      </c>
      <c r="N311" s="16" t="s">
        <v>271</v>
      </c>
      <c r="O311" s="16"/>
      <c r="P311" s="16" t="s">
        <v>100</v>
      </c>
      <c r="Q311" s="16" t="s">
        <v>93</v>
      </c>
    </row>
    <row r="312" spans="3:17">
      <c r="C312" s="15">
        <v>38139</v>
      </c>
      <c r="D312" s="16">
        <v>10253</v>
      </c>
      <c r="E312" s="16">
        <v>11</v>
      </c>
      <c r="F312" s="16" t="s">
        <v>305</v>
      </c>
      <c r="G312" s="16">
        <v>22</v>
      </c>
      <c r="H312" s="17">
        <v>100</v>
      </c>
      <c r="I312" s="17">
        <v>2402.84</v>
      </c>
      <c r="J312" s="16" t="s">
        <v>18</v>
      </c>
      <c r="K312" s="16"/>
      <c r="L312" s="16" t="s">
        <v>147</v>
      </c>
      <c r="M312" s="16" t="s">
        <v>273</v>
      </c>
      <c r="N312" s="16" t="s">
        <v>240</v>
      </c>
      <c r="O312" s="16"/>
      <c r="P312" s="16" t="s">
        <v>145</v>
      </c>
      <c r="Q312" s="16" t="s">
        <v>93</v>
      </c>
    </row>
    <row r="313" spans="3:17">
      <c r="C313" s="15">
        <v>38174</v>
      </c>
      <c r="D313" s="16">
        <v>10266</v>
      </c>
      <c r="E313" s="16">
        <v>12</v>
      </c>
      <c r="F313" s="16" t="s">
        <v>305</v>
      </c>
      <c r="G313" s="16">
        <v>22</v>
      </c>
      <c r="H313" s="17">
        <v>100</v>
      </c>
      <c r="I313" s="17">
        <v>2454.54</v>
      </c>
      <c r="J313" s="16" t="s">
        <v>18</v>
      </c>
      <c r="K313" s="16"/>
      <c r="L313" s="16" t="s">
        <v>127</v>
      </c>
      <c r="M313" s="16" t="s">
        <v>212</v>
      </c>
      <c r="N313" s="16" t="s">
        <v>294</v>
      </c>
      <c r="O313" s="16"/>
      <c r="P313" s="16" t="s">
        <v>126</v>
      </c>
      <c r="Q313" s="16" t="s">
        <v>93</v>
      </c>
    </row>
    <row r="314" spans="3:17">
      <c r="C314" s="15">
        <v>38201</v>
      </c>
      <c r="D314" s="16">
        <v>10276</v>
      </c>
      <c r="E314" s="16">
        <v>1</v>
      </c>
      <c r="F314" s="16" t="s">
        <v>305</v>
      </c>
      <c r="G314" s="16">
        <v>47</v>
      </c>
      <c r="H314" s="17">
        <v>100</v>
      </c>
      <c r="I314" s="17">
        <v>5464.69</v>
      </c>
      <c r="J314" s="16" t="s">
        <v>18</v>
      </c>
      <c r="K314" s="16"/>
      <c r="L314" s="16" t="s">
        <v>190</v>
      </c>
      <c r="M314" s="16" t="s">
        <v>212</v>
      </c>
      <c r="N314" s="16" t="s">
        <v>261</v>
      </c>
      <c r="O314" s="16" t="s">
        <v>231</v>
      </c>
      <c r="P314" s="16" t="s">
        <v>162</v>
      </c>
      <c r="Q314" s="16" t="s">
        <v>157</v>
      </c>
    </row>
    <row r="315" spans="3:17">
      <c r="C315" s="15">
        <v>38229</v>
      </c>
      <c r="D315" s="16">
        <v>10287</v>
      </c>
      <c r="E315" s="16">
        <v>10</v>
      </c>
      <c r="F315" s="16" t="s">
        <v>305</v>
      </c>
      <c r="G315" s="16">
        <v>45</v>
      </c>
      <c r="H315" s="17">
        <v>100</v>
      </c>
      <c r="I315" s="17">
        <v>4756.5</v>
      </c>
      <c r="J315" s="16" t="s">
        <v>18</v>
      </c>
      <c r="K315" s="16"/>
      <c r="L315" s="16" t="s">
        <v>144</v>
      </c>
      <c r="M315" s="16" t="s">
        <v>212</v>
      </c>
      <c r="N315" s="16" t="s">
        <v>293</v>
      </c>
      <c r="O315" s="16"/>
      <c r="P315" s="16" t="s">
        <v>143</v>
      </c>
      <c r="Q315" s="16" t="s">
        <v>93</v>
      </c>
    </row>
    <row r="316" spans="3:17">
      <c r="C316" s="15">
        <v>37898</v>
      </c>
      <c r="D316" s="16">
        <v>10300</v>
      </c>
      <c r="E316" s="16">
        <v>3</v>
      </c>
      <c r="F316" s="16" t="s">
        <v>305</v>
      </c>
      <c r="G316" s="16">
        <v>29</v>
      </c>
      <c r="H316" s="17">
        <v>100</v>
      </c>
      <c r="I316" s="17">
        <v>3984.6</v>
      </c>
      <c r="J316" s="16" t="s">
        <v>18</v>
      </c>
      <c r="K316" s="16"/>
      <c r="L316" s="16" t="s">
        <v>122</v>
      </c>
      <c r="M316" s="16" t="s">
        <v>212</v>
      </c>
      <c r="N316" s="16" t="s">
        <v>295</v>
      </c>
      <c r="O316" s="16"/>
      <c r="P316" s="16" t="s">
        <v>120</v>
      </c>
      <c r="Q316" s="16" t="s">
        <v>93</v>
      </c>
    </row>
    <row r="317" spans="3:17">
      <c r="C317" s="15">
        <v>38276</v>
      </c>
      <c r="D317" s="16">
        <v>10310</v>
      </c>
      <c r="E317" s="16">
        <v>8</v>
      </c>
      <c r="F317" s="16" t="s">
        <v>305</v>
      </c>
      <c r="G317" s="16">
        <v>24</v>
      </c>
      <c r="H317" s="17">
        <v>100</v>
      </c>
      <c r="I317" s="17">
        <v>3100.32</v>
      </c>
      <c r="J317" s="16" t="s">
        <v>18</v>
      </c>
      <c r="K317" s="16"/>
      <c r="L317" s="16" t="s">
        <v>121</v>
      </c>
      <c r="M317" s="16" t="s">
        <v>212</v>
      </c>
      <c r="N317" s="16" t="s">
        <v>292</v>
      </c>
      <c r="O317" s="16"/>
      <c r="P317" s="16" t="s">
        <v>120</v>
      </c>
      <c r="Q317" s="16" t="s">
        <v>93</v>
      </c>
    </row>
    <row r="318" spans="3:17">
      <c r="C318" s="15">
        <v>38294</v>
      </c>
      <c r="D318" s="16">
        <v>10320</v>
      </c>
      <c r="E318" s="16">
        <v>1</v>
      </c>
      <c r="F318" s="16" t="s">
        <v>305</v>
      </c>
      <c r="G318" s="16">
        <v>35</v>
      </c>
      <c r="H318" s="17">
        <v>100</v>
      </c>
      <c r="I318" s="17">
        <v>4850.3</v>
      </c>
      <c r="J318" s="16" t="s">
        <v>18</v>
      </c>
      <c r="K318" s="16"/>
      <c r="L318" s="16" t="s">
        <v>142</v>
      </c>
      <c r="M318" s="16" t="s">
        <v>212</v>
      </c>
      <c r="N318" s="16" t="s">
        <v>244</v>
      </c>
      <c r="O318" s="16"/>
      <c r="P318" s="16" t="s">
        <v>140</v>
      </c>
      <c r="Q318" s="16" t="s">
        <v>93</v>
      </c>
    </row>
    <row r="319" spans="3:17">
      <c r="C319" s="15">
        <v>38306</v>
      </c>
      <c r="D319" s="16">
        <v>10329</v>
      </c>
      <c r="E319" s="16">
        <v>13</v>
      </c>
      <c r="F319" s="16" t="s">
        <v>305</v>
      </c>
      <c r="G319" s="16">
        <v>46</v>
      </c>
      <c r="H319" s="17">
        <v>83.63</v>
      </c>
      <c r="I319" s="17">
        <v>3846.98</v>
      </c>
      <c r="J319" s="16" t="s">
        <v>18</v>
      </c>
      <c r="K319" s="16"/>
      <c r="L319" s="16" t="s">
        <v>165</v>
      </c>
      <c r="M319" s="16" t="s">
        <v>212</v>
      </c>
      <c r="N319" s="16" t="s">
        <v>213</v>
      </c>
      <c r="O319" s="16" t="s">
        <v>214</v>
      </c>
      <c r="P319" s="16" t="s">
        <v>162</v>
      </c>
      <c r="Q319" s="16" t="s">
        <v>157</v>
      </c>
    </row>
    <row r="320" spans="3:17">
      <c r="C320" s="15">
        <v>38315</v>
      </c>
      <c r="D320" s="16">
        <v>10341</v>
      </c>
      <c r="E320" s="16">
        <v>1</v>
      </c>
      <c r="F320" s="16" t="s">
        <v>305</v>
      </c>
      <c r="G320" s="16">
        <v>44</v>
      </c>
      <c r="H320" s="17">
        <v>95.93</v>
      </c>
      <c r="I320" s="17">
        <v>4220.92</v>
      </c>
      <c r="J320" s="16" t="s">
        <v>18</v>
      </c>
      <c r="K320" s="16"/>
      <c r="L320" s="16" t="s">
        <v>95</v>
      </c>
      <c r="M320" s="16" t="s">
        <v>212</v>
      </c>
      <c r="N320" s="16" t="s">
        <v>236</v>
      </c>
      <c r="O320" s="16"/>
      <c r="P320" s="16" t="s">
        <v>94</v>
      </c>
      <c r="Q320" s="16" t="s">
        <v>93</v>
      </c>
    </row>
    <row r="321" spans="3:17">
      <c r="C321" s="15">
        <v>38358</v>
      </c>
      <c r="D321" s="16">
        <v>10363</v>
      </c>
      <c r="E321" s="16">
        <v>4</v>
      </c>
      <c r="F321" s="16" t="s">
        <v>305</v>
      </c>
      <c r="G321" s="16">
        <v>34</v>
      </c>
      <c r="H321" s="17">
        <v>96.73</v>
      </c>
      <c r="I321" s="17">
        <v>3288.82</v>
      </c>
      <c r="J321" s="16" t="s">
        <v>18</v>
      </c>
      <c r="K321" s="16"/>
      <c r="L321" s="16" t="s">
        <v>104</v>
      </c>
      <c r="M321" s="16" t="s">
        <v>212</v>
      </c>
      <c r="N321" s="16" t="s">
        <v>296</v>
      </c>
      <c r="O321" s="16"/>
      <c r="P321" s="16" t="s">
        <v>103</v>
      </c>
      <c r="Q321" s="16" t="s">
        <v>93</v>
      </c>
    </row>
    <row r="322" spans="3:17">
      <c r="C322" s="15">
        <v>38391</v>
      </c>
      <c r="D322" s="16">
        <v>10376</v>
      </c>
      <c r="E322" s="16">
        <v>1</v>
      </c>
      <c r="F322" s="16" t="s">
        <v>305</v>
      </c>
      <c r="G322" s="16">
        <v>35</v>
      </c>
      <c r="H322" s="17">
        <v>100</v>
      </c>
      <c r="I322" s="17">
        <v>3987.2</v>
      </c>
      <c r="J322" s="16" t="s">
        <v>18</v>
      </c>
      <c r="K322" s="16"/>
      <c r="L322" s="16" t="s">
        <v>197</v>
      </c>
      <c r="M322" s="16" t="s">
        <v>212</v>
      </c>
      <c r="N322" s="16" t="s">
        <v>306</v>
      </c>
      <c r="O322" s="16" t="s">
        <v>218</v>
      </c>
      <c r="P322" s="16" t="s">
        <v>162</v>
      </c>
      <c r="Q322" s="16" t="s">
        <v>157</v>
      </c>
    </row>
    <row r="323" spans="3:17">
      <c r="C323" s="15">
        <v>38414</v>
      </c>
      <c r="D323" s="16">
        <v>10389</v>
      </c>
      <c r="E323" s="16">
        <v>6</v>
      </c>
      <c r="F323" s="16" t="s">
        <v>305</v>
      </c>
      <c r="G323" s="16">
        <v>25</v>
      </c>
      <c r="H323" s="17">
        <v>72.38</v>
      </c>
      <c r="I323" s="17">
        <v>1809.5</v>
      </c>
      <c r="J323" s="16" t="s">
        <v>18</v>
      </c>
      <c r="K323" s="16"/>
      <c r="L323" s="16" t="s">
        <v>141</v>
      </c>
      <c r="M323" s="16" t="s">
        <v>212</v>
      </c>
      <c r="N323" s="16" t="s">
        <v>256</v>
      </c>
      <c r="O323" s="16"/>
      <c r="P323" s="16" t="s">
        <v>140</v>
      </c>
      <c r="Q323" s="16" t="s">
        <v>93</v>
      </c>
    </row>
    <row r="324" spans="3:17">
      <c r="C324" s="15">
        <v>38489</v>
      </c>
      <c r="D324" s="16">
        <v>10419</v>
      </c>
      <c r="E324" s="16">
        <v>11</v>
      </c>
      <c r="F324" s="16" t="s">
        <v>305</v>
      </c>
      <c r="G324" s="16">
        <v>10</v>
      </c>
      <c r="H324" s="17">
        <v>100</v>
      </c>
      <c r="I324" s="17">
        <v>1092.2</v>
      </c>
      <c r="J324" s="16" t="s">
        <v>18</v>
      </c>
      <c r="K324" s="16"/>
      <c r="L324" s="16" t="s">
        <v>95</v>
      </c>
      <c r="M324" s="16" t="s">
        <v>212</v>
      </c>
      <c r="N324" s="16" t="s">
        <v>236</v>
      </c>
      <c r="O324" s="16"/>
      <c r="P324" s="16" t="s">
        <v>94</v>
      </c>
      <c r="Q324" s="16" t="s">
        <v>93</v>
      </c>
    </row>
    <row r="325" spans="3:17">
      <c r="C325" s="15">
        <v>37663</v>
      </c>
      <c r="D325" s="16">
        <v>10105</v>
      </c>
      <c r="E325" s="16">
        <v>14</v>
      </c>
      <c r="F325" s="16" t="s">
        <v>307</v>
      </c>
      <c r="G325" s="16">
        <v>29</v>
      </c>
      <c r="H325" s="17">
        <v>100</v>
      </c>
      <c r="I325" s="17">
        <v>4566.05</v>
      </c>
      <c r="J325" s="16" t="s">
        <v>18</v>
      </c>
      <c r="K325" s="16"/>
      <c r="L325" s="16" t="s">
        <v>101</v>
      </c>
      <c r="M325" s="16" t="s">
        <v>212</v>
      </c>
      <c r="N325" s="16" t="s">
        <v>271</v>
      </c>
      <c r="O325" s="16"/>
      <c r="P325" s="16" t="s">
        <v>100</v>
      </c>
      <c r="Q325" s="16" t="s">
        <v>93</v>
      </c>
    </row>
    <row r="326" spans="3:17">
      <c r="C326" s="15">
        <v>37727</v>
      </c>
      <c r="D326" s="16">
        <v>10117</v>
      </c>
      <c r="E326" s="16">
        <v>8</v>
      </c>
      <c r="F326" s="16" t="s">
        <v>307</v>
      </c>
      <c r="G326" s="16">
        <v>39</v>
      </c>
      <c r="H326" s="17">
        <v>100</v>
      </c>
      <c r="I326" s="17">
        <v>5938.14</v>
      </c>
      <c r="J326" s="16" t="s">
        <v>18</v>
      </c>
      <c r="K326" s="16"/>
      <c r="L326" s="16" t="s">
        <v>156</v>
      </c>
      <c r="M326" s="16" t="s">
        <v>212</v>
      </c>
      <c r="N326" s="16" t="s">
        <v>91</v>
      </c>
      <c r="O326" s="16"/>
      <c r="P326" s="16" t="s">
        <v>91</v>
      </c>
      <c r="Q326" s="16" t="s">
        <v>151</v>
      </c>
    </row>
    <row r="327" spans="3:17">
      <c r="C327" s="15">
        <v>37775</v>
      </c>
      <c r="D327" s="16">
        <v>10127</v>
      </c>
      <c r="E327" s="16">
        <v>1</v>
      </c>
      <c r="F327" s="16" t="s">
        <v>307</v>
      </c>
      <c r="G327" s="16">
        <v>42</v>
      </c>
      <c r="H327" s="17">
        <v>100</v>
      </c>
      <c r="I327" s="17">
        <v>8138.76</v>
      </c>
      <c r="J327" s="16" t="s">
        <v>18</v>
      </c>
      <c r="K327" s="16"/>
      <c r="L327" s="16" t="s">
        <v>164</v>
      </c>
      <c r="M327" s="16" t="s">
        <v>212</v>
      </c>
      <c r="N327" s="16" t="s">
        <v>213</v>
      </c>
      <c r="O327" s="16" t="s">
        <v>214</v>
      </c>
      <c r="P327" s="16" t="s">
        <v>162</v>
      </c>
      <c r="Q327" s="16" t="s">
        <v>157</v>
      </c>
    </row>
    <row r="328" spans="3:17">
      <c r="C328" s="15">
        <v>37841</v>
      </c>
      <c r="D328" s="16">
        <v>10142</v>
      </c>
      <c r="E328" s="16">
        <v>11</v>
      </c>
      <c r="F328" s="16" t="s">
        <v>307</v>
      </c>
      <c r="G328" s="16">
        <v>46</v>
      </c>
      <c r="H328" s="17">
        <v>100</v>
      </c>
      <c r="I328" s="17">
        <v>9470.94</v>
      </c>
      <c r="J328" s="16" t="s">
        <v>18</v>
      </c>
      <c r="K328" s="16"/>
      <c r="L328" s="16" t="s">
        <v>163</v>
      </c>
      <c r="M328" s="16" t="s">
        <v>212</v>
      </c>
      <c r="N328" s="16" t="s">
        <v>258</v>
      </c>
      <c r="O328" s="16" t="s">
        <v>218</v>
      </c>
      <c r="P328" s="16" t="s">
        <v>162</v>
      </c>
      <c r="Q328" s="16" t="s">
        <v>157</v>
      </c>
    </row>
    <row r="329" spans="3:17">
      <c r="C329" s="15">
        <v>37892</v>
      </c>
      <c r="D329" s="16">
        <v>10153</v>
      </c>
      <c r="E329" s="16">
        <v>10</v>
      </c>
      <c r="F329" s="16" t="s">
        <v>307</v>
      </c>
      <c r="G329" s="16">
        <v>49</v>
      </c>
      <c r="H329" s="17">
        <v>100</v>
      </c>
      <c r="I329" s="17">
        <v>7036.89</v>
      </c>
      <c r="J329" s="16" t="s">
        <v>18</v>
      </c>
      <c r="K329" s="16"/>
      <c r="L329" s="16" t="s">
        <v>135</v>
      </c>
      <c r="M329" s="16" t="s">
        <v>212</v>
      </c>
      <c r="N329" s="16" t="s">
        <v>242</v>
      </c>
      <c r="O329" s="16"/>
      <c r="P329" s="16" t="s">
        <v>134</v>
      </c>
      <c r="Q329" s="16" t="s">
        <v>93</v>
      </c>
    </row>
    <row r="330" spans="3:17">
      <c r="C330" s="15">
        <v>37916</v>
      </c>
      <c r="D330" s="16">
        <v>10165</v>
      </c>
      <c r="E330" s="16">
        <v>2</v>
      </c>
      <c r="F330" s="16" t="s">
        <v>307</v>
      </c>
      <c r="G330" s="16">
        <v>27</v>
      </c>
      <c r="H330" s="17">
        <v>100</v>
      </c>
      <c r="I330" s="17">
        <v>5559.03</v>
      </c>
      <c r="J330" s="16" t="s">
        <v>18</v>
      </c>
      <c r="K330" s="16"/>
      <c r="L330" s="16" t="s">
        <v>156</v>
      </c>
      <c r="M330" s="16" t="s">
        <v>212</v>
      </c>
      <c r="N330" s="16" t="s">
        <v>91</v>
      </c>
      <c r="O330" s="16"/>
      <c r="P330" s="16" t="s">
        <v>91</v>
      </c>
      <c r="Q330" s="16" t="s">
        <v>151</v>
      </c>
    </row>
    <row r="331" spans="3:17">
      <c r="C331" s="15">
        <v>37931</v>
      </c>
      <c r="D331" s="16">
        <v>10176</v>
      </c>
      <c r="E331" s="16">
        <v>1</v>
      </c>
      <c r="F331" s="16" t="s">
        <v>307</v>
      </c>
      <c r="G331" s="16">
        <v>50</v>
      </c>
      <c r="H331" s="17">
        <v>100</v>
      </c>
      <c r="I331" s="17">
        <v>7872.5</v>
      </c>
      <c r="J331" s="16" t="s">
        <v>18</v>
      </c>
      <c r="K331" s="16"/>
      <c r="L331" s="16" t="s">
        <v>127</v>
      </c>
      <c r="M331" s="16" t="s">
        <v>212</v>
      </c>
      <c r="N331" s="16" t="s">
        <v>294</v>
      </c>
      <c r="O331" s="16"/>
      <c r="P331" s="16" t="s">
        <v>126</v>
      </c>
      <c r="Q331" s="16" t="s">
        <v>93</v>
      </c>
    </row>
    <row r="332" spans="3:17">
      <c r="C332" s="15">
        <v>37939</v>
      </c>
      <c r="D332" s="16">
        <v>10185</v>
      </c>
      <c r="E332" s="16">
        <v>12</v>
      </c>
      <c r="F332" s="16" t="s">
        <v>307</v>
      </c>
      <c r="G332" s="16">
        <v>43</v>
      </c>
      <c r="H332" s="17">
        <v>100</v>
      </c>
      <c r="I332" s="17">
        <v>7886.2</v>
      </c>
      <c r="J332" s="16" t="s">
        <v>18</v>
      </c>
      <c r="K332" s="16"/>
      <c r="L332" s="16" t="s">
        <v>171</v>
      </c>
      <c r="M332" s="16" t="s">
        <v>212</v>
      </c>
      <c r="N332" s="16" t="s">
        <v>239</v>
      </c>
      <c r="O332" s="16" t="s">
        <v>231</v>
      </c>
      <c r="P332" s="16" t="s">
        <v>162</v>
      </c>
      <c r="Q332" s="16" t="s">
        <v>157</v>
      </c>
    </row>
    <row r="333" spans="3:17">
      <c r="C333" s="15">
        <v>37951</v>
      </c>
      <c r="D333" s="16">
        <v>10196</v>
      </c>
      <c r="E333" s="16">
        <v>4</v>
      </c>
      <c r="F333" s="16" t="s">
        <v>307</v>
      </c>
      <c r="G333" s="16">
        <v>38</v>
      </c>
      <c r="H333" s="17">
        <v>100</v>
      </c>
      <c r="I333" s="17">
        <v>7232.16</v>
      </c>
      <c r="J333" s="16" t="s">
        <v>18</v>
      </c>
      <c r="K333" s="16"/>
      <c r="L333" s="16" t="s">
        <v>184</v>
      </c>
      <c r="M333" s="16" t="s">
        <v>212</v>
      </c>
      <c r="N333" s="16" t="s">
        <v>252</v>
      </c>
      <c r="O333" s="16" t="s">
        <v>228</v>
      </c>
      <c r="P333" s="16" t="s">
        <v>162</v>
      </c>
      <c r="Q333" s="16" t="s">
        <v>157</v>
      </c>
    </row>
    <row r="334" spans="3:17">
      <c r="C334" s="15">
        <v>37988</v>
      </c>
      <c r="D334" s="16">
        <v>10208</v>
      </c>
      <c r="E334" s="16">
        <v>12</v>
      </c>
      <c r="F334" s="16" t="s">
        <v>307</v>
      </c>
      <c r="G334" s="16">
        <v>20</v>
      </c>
      <c r="H334" s="17">
        <v>100</v>
      </c>
      <c r="I334" s="17">
        <v>3114.4</v>
      </c>
      <c r="J334" s="16" t="s">
        <v>18</v>
      </c>
      <c r="K334" s="16"/>
      <c r="L334" s="16" t="s">
        <v>109</v>
      </c>
      <c r="M334" s="16" t="s">
        <v>212</v>
      </c>
      <c r="N334" s="16" t="s">
        <v>248</v>
      </c>
      <c r="O334" s="16"/>
      <c r="P334" s="16" t="s">
        <v>107</v>
      </c>
      <c r="Q334" s="16" t="s">
        <v>93</v>
      </c>
    </row>
    <row r="335" spans="3:17">
      <c r="C335" s="15">
        <v>38029</v>
      </c>
      <c r="D335" s="16">
        <v>10220</v>
      </c>
      <c r="E335" s="16">
        <v>1</v>
      </c>
      <c r="F335" s="16" t="s">
        <v>307</v>
      </c>
      <c r="G335" s="16">
        <v>27</v>
      </c>
      <c r="H335" s="17">
        <v>100</v>
      </c>
      <c r="I335" s="17">
        <v>5045.22</v>
      </c>
      <c r="J335" s="16" t="s">
        <v>18</v>
      </c>
      <c r="K335" s="16"/>
      <c r="L335" s="16" t="s">
        <v>125</v>
      </c>
      <c r="M335" s="16" t="s">
        <v>212</v>
      </c>
      <c r="N335" s="16" t="s">
        <v>298</v>
      </c>
      <c r="O335" s="16"/>
      <c r="P335" s="16" t="s">
        <v>124</v>
      </c>
      <c r="Q335" s="16" t="s">
        <v>93</v>
      </c>
    </row>
    <row r="336" spans="3:17">
      <c r="C336" s="15">
        <v>38065</v>
      </c>
      <c r="D336" s="16">
        <v>10231</v>
      </c>
      <c r="E336" s="16">
        <v>1</v>
      </c>
      <c r="F336" s="16" t="s">
        <v>307</v>
      </c>
      <c r="G336" s="16">
        <v>49</v>
      </c>
      <c r="H336" s="17">
        <v>100</v>
      </c>
      <c r="I336" s="17">
        <v>6952.12</v>
      </c>
      <c r="J336" s="16" t="s">
        <v>18</v>
      </c>
      <c r="K336" s="16"/>
      <c r="L336" s="16" t="s">
        <v>139</v>
      </c>
      <c r="M336" s="16" t="s">
        <v>212</v>
      </c>
      <c r="N336" s="16" t="s">
        <v>242</v>
      </c>
      <c r="O336" s="16"/>
      <c r="P336" s="16" t="s">
        <v>134</v>
      </c>
      <c r="Q336" s="16" t="s">
        <v>93</v>
      </c>
    </row>
    <row r="337" spans="3:17">
      <c r="C337" s="15">
        <v>38112</v>
      </c>
      <c r="D337" s="16">
        <v>10247</v>
      </c>
      <c r="E337" s="16">
        <v>1</v>
      </c>
      <c r="F337" s="16" t="s">
        <v>307</v>
      </c>
      <c r="G337" s="16">
        <v>27</v>
      </c>
      <c r="H337" s="17">
        <v>100</v>
      </c>
      <c r="I337" s="17">
        <v>4157.7299999999996</v>
      </c>
      <c r="J337" s="16" t="s">
        <v>18</v>
      </c>
      <c r="K337" s="16"/>
      <c r="L337" s="16" t="s">
        <v>104</v>
      </c>
      <c r="M337" s="16" t="s">
        <v>212</v>
      </c>
      <c r="N337" s="16" t="s">
        <v>296</v>
      </c>
      <c r="O337" s="16"/>
      <c r="P337" s="16" t="s">
        <v>103</v>
      </c>
      <c r="Q337" s="16" t="s">
        <v>93</v>
      </c>
    </row>
    <row r="338" spans="3:17">
      <c r="C338" s="15">
        <v>38188</v>
      </c>
      <c r="D338" s="16">
        <v>10272</v>
      </c>
      <c r="E338" s="16">
        <v>1</v>
      </c>
      <c r="F338" s="16" t="s">
        <v>307</v>
      </c>
      <c r="G338" s="16">
        <v>39</v>
      </c>
      <c r="H338" s="17">
        <v>100</v>
      </c>
      <c r="I338" s="17">
        <v>7962.24</v>
      </c>
      <c r="J338" s="16" t="s">
        <v>18</v>
      </c>
      <c r="K338" s="16"/>
      <c r="L338" s="16" t="s">
        <v>169</v>
      </c>
      <c r="M338" s="16" t="s">
        <v>212</v>
      </c>
      <c r="N338" s="16" t="s">
        <v>234</v>
      </c>
      <c r="O338" s="16" t="s">
        <v>235</v>
      </c>
      <c r="P338" s="16" t="s">
        <v>162</v>
      </c>
      <c r="Q338" s="16" t="s">
        <v>157</v>
      </c>
    </row>
    <row r="339" spans="3:17">
      <c r="C339" s="15">
        <v>38219</v>
      </c>
      <c r="D339" s="16">
        <v>10282</v>
      </c>
      <c r="E339" s="16">
        <v>4</v>
      </c>
      <c r="F339" s="16" t="s">
        <v>307</v>
      </c>
      <c r="G339" s="16">
        <v>24</v>
      </c>
      <c r="H339" s="17">
        <v>100</v>
      </c>
      <c r="I339" s="17">
        <v>3778.8</v>
      </c>
      <c r="J339" s="16" t="s">
        <v>18</v>
      </c>
      <c r="K339" s="16"/>
      <c r="L339" s="16" t="s">
        <v>163</v>
      </c>
      <c r="M339" s="16" t="s">
        <v>212</v>
      </c>
      <c r="N339" s="16" t="s">
        <v>258</v>
      </c>
      <c r="O339" s="16" t="s">
        <v>218</v>
      </c>
      <c r="P339" s="16" t="s">
        <v>162</v>
      </c>
      <c r="Q339" s="16" t="s">
        <v>157</v>
      </c>
    </row>
    <row r="340" spans="3:17">
      <c r="C340" s="15">
        <v>38239</v>
      </c>
      <c r="D340" s="16">
        <v>10293</v>
      </c>
      <c r="E340" s="16">
        <v>7</v>
      </c>
      <c r="F340" s="16" t="s">
        <v>307</v>
      </c>
      <c r="G340" s="16">
        <v>45</v>
      </c>
      <c r="H340" s="17">
        <v>100</v>
      </c>
      <c r="I340" s="17">
        <v>8253</v>
      </c>
      <c r="J340" s="16" t="s">
        <v>18</v>
      </c>
      <c r="K340" s="16"/>
      <c r="L340" s="16" t="s">
        <v>129</v>
      </c>
      <c r="M340" s="16" t="s">
        <v>212</v>
      </c>
      <c r="N340" s="16" t="s">
        <v>255</v>
      </c>
      <c r="O340" s="16"/>
      <c r="P340" s="16" t="s">
        <v>126</v>
      </c>
      <c r="Q340" s="16" t="s">
        <v>93</v>
      </c>
    </row>
    <row r="341" spans="3:17">
      <c r="C341" s="15">
        <v>38274</v>
      </c>
      <c r="D341" s="16">
        <v>10306</v>
      </c>
      <c r="E341" s="16">
        <v>12</v>
      </c>
      <c r="F341" s="16" t="s">
        <v>307</v>
      </c>
      <c r="G341" s="16">
        <v>20</v>
      </c>
      <c r="H341" s="17">
        <v>100</v>
      </c>
      <c r="I341" s="17">
        <v>3633.4</v>
      </c>
      <c r="J341" s="16" t="s">
        <v>18</v>
      </c>
      <c r="K341" s="16"/>
      <c r="L341" s="16" t="s">
        <v>146</v>
      </c>
      <c r="M341" s="16" t="s">
        <v>212</v>
      </c>
      <c r="N341" s="16" t="s">
        <v>299</v>
      </c>
      <c r="O341" s="16"/>
      <c r="P341" s="16" t="s">
        <v>145</v>
      </c>
      <c r="Q341" s="16" t="s">
        <v>93</v>
      </c>
    </row>
    <row r="342" spans="3:17">
      <c r="C342" s="15">
        <v>38282</v>
      </c>
      <c r="D342" s="16">
        <v>10314</v>
      </c>
      <c r="E342" s="16">
        <v>4</v>
      </c>
      <c r="F342" s="16" t="s">
        <v>307</v>
      </c>
      <c r="G342" s="16">
        <v>36</v>
      </c>
      <c r="H342" s="17">
        <v>100</v>
      </c>
      <c r="I342" s="17">
        <v>6913.8</v>
      </c>
      <c r="J342" s="16" t="s">
        <v>18</v>
      </c>
      <c r="K342" s="16"/>
      <c r="L342" s="16" t="s">
        <v>102</v>
      </c>
      <c r="M342" s="16" t="s">
        <v>212</v>
      </c>
      <c r="N342" s="16" t="s">
        <v>300</v>
      </c>
      <c r="O342" s="16"/>
      <c r="P342" s="16" t="s">
        <v>100</v>
      </c>
      <c r="Q342" s="16" t="s">
        <v>93</v>
      </c>
    </row>
    <row r="343" spans="3:17">
      <c r="C343" s="15">
        <v>38296</v>
      </c>
      <c r="D343" s="16">
        <v>10325</v>
      </c>
      <c r="E343" s="16">
        <v>1</v>
      </c>
      <c r="F343" s="16" t="s">
        <v>307</v>
      </c>
      <c r="G343" s="16">
        <v>24</v>
      </c>
      <c r="H343" s="17">
        <v>100</v>
      </c>
      <c r="I343" s="17">
        <v>2583.6</v>
      </c>
      <c r="J343" s="16" t="s">
        <v>18</v>
      </c>
      <c r="K343" s="16"/>
      <c r="L343" s="16" t="s">
        <v>131</v>
      </c>
      <c r="M343" s="16" t="s">
        <v>212</v>
      </c>
      <c r="N343" s="16" t="s">
        <v>233</v>
      </c>
      <c r="O343" s="16"/>
      <c r="P343" s="16" t="s">
        <v>130</v>
      </c>
      <c r="Q343" s="16" t="s">
        <v>93</v>
      </c>
    </row>
    <row r="344" spans="3:17">
      <c r="C344" s="15">
        <v>38311</v>
      </c>
      <c r="D344" s="16">
        <v>10336</v>
      </c>
      <c r="E344" s="16">
        <v>1</v>
      </c>
      <c r="F344" s="16" t="s">
        <v>307</v>
      </c>
      <c r="G344" s="16">
        <v>49</v>
      </c>
      <c r="H344" s="17">
        <v>63.38</v>
      </c>
      <c r="I344" s="17">
        <v>3105.62</v>
      </c>
      <c r="J344" s="16" t="s">
        <v>18</v>
      </c>
      <c r="K344" s="16"/>
      <c r="L344" s="16" t="s">
        <v>111</v>
      </c>
      <c r="M344" s="16" t="s">
        <v>212</v>
      </c>
      <c r="N344" s="16" t="s">
        <v>216</v>
      </c>
      <c r="O344" s="16"/>
      <c r="P344" s="16" t="s">
        <v>107</v>
      </c>
      <c r="Q344" s="16" t="s">
        <v>93</v>
      </c>
    </row>
    <row r="345" spans="3:17">
      <c r="C345" s="15">
        <v>38322</v>
      </c>
      <c r="D345" s="16">
        <v>10349</v>
      </c>
      <c r="E345" s="16">
        <v>10</v>
      </c>
      <c r="F345" s="16" t="s">
        <v>307</v>
      </c>
      <c r="G345" s="16">
        <v>26</v>
      </c>
      <c r="H345" s="17">
        <v>100</v>
      </c>
      <c r="I345" s="17">
        <v>4408.5600000000004</v>
      </c>
      <c r="J345" s="16" t="s">
        <v>18</v>
      </c>
      <c r="K345" s="16"/>
      <c r="L345" s="16" t="s">
        <v>164</v>
      </c>
      <c r="M345" s="16" t="s">
        <v>212</v>
      </c>
      <c r="N345" s="16" t="s">
        <v>213</v>
      </c>
      <c r="O345" s="16" t="s">
        <v>214</v>
      </c>
      <c r="P345" s="16" t="s">
        <v>162</v>
      </c>
      <c r="Q345" s="16" t="s">
        <v>157</v>
      </c>
    </row>
    <row r="346" spans="3:17">
      <c r="C346" s="15">
        <v>38336</v>
      </c>
      <c r="D346" s="16">
        <v>10359</v>
      </c>
      <c r="E346" s="16">
        <v>5</v>
      </c>
      <c r="F346" s="16" t="s">
        <v>307</v>
      </c>
      <c r="G346" s="16">
        <v>49</v>
      </c>
      <c r="H346" s="17">
        <v>62.09</v>
      </c>
      <c r="I346" s="17">
        <v>3042.41</v>
      </c>
      <c r="J346" s="16" t="s">
        <v>18</v>
      </c>
      <c r="K346" s="16"/>
      <c r="L346" s="16" t="s">
        <v>110</v>
      </c>
      <c r="M346" s="16" t="s">
        <v>212</v>
      </c>
      <c r="N346" s="16" t="s">
        <v>215</v>
      </c>
      <c r="O346" s="16"/>
      <c r="P346" s="16" t="s">
        <v>107</v>
      </c>
      <c r="Q346" s="16" t="s">
        <v>93</v>
      </c>
    </row>
    <row r="347" spans="3:17">
      <c r="C347" s="15">
        <v>38378</v>
      </c>
      <c r="D347" s="16">
        <v>10372</v>
      </c>
      <c r="E347" s="16">
        <v>1</v>
      </c>
      <c r="F347" s="16" t="s">
        <v>307</v>
      </c>
      <c r="G347" s="16">
        <v>34</v>
      </c>
      <c r="H347" s="17">
        <v>100</v>
      </c>
      <c r="I347" s="17">
        <v>5941.5</v>
      </c>
      <c r="J347" s="16" t="s">
        <v>18</v>
      </c>
      <c r="K347" s="16"/>
      <c r="L347" s="16" t="s">
        <v>152</v>
      </c>
      <c r="M347" s="16" t="s">
        <v>212</v>
      </c>
      <c r="N347" s="16" t="s">
        <v>253</v>
      </c>
      <c r="O347" s="16" t="s">
        <v>254</v>
      </c>
      <c r="P347" s="16" t="s">
        <v>151</v>
      </c>
      <c r="Q347" s="16" t="s">
        <v>151</v>
      </c>
    </row>
    <row r="348" spans="3:17">
      <c r="C348" s="15">
        <v>38400</v>
      </c>
      <c r="D348" s="16">
        <v>10382</v>
      </c>
      <c r="E348" s="16">
        <v>12</v>
      </c>
      <c r="F348" s="16" t="s">
        <v>307</v>
      </c>
      <c r="G348" s="16">
        <v>34</v>
      </c>
      <c r="H348" s="17">
        <v>95.35</v>
      </c>
      <c r="I348" s="17">
        <v>3241.9</v>
      </c>
      <c r="J348" s="16" t="s">
        <v>18</v>
      </c>
      <c r="K348" s="16"/>
      <c r="L348" s="16" t="s">
        <v>163</v>
      </c>
      <c r="M348" s="16" t="s">
        <v>212</v>
      </c>
      <c r="N348" s="16" t="s">
        <v>258</v>
      </c>
      <c r="O348" s="16" t="s">
        <v>218</v>
      </c>
      <c r="P348" s="16" t="s">
        <v>162</v>
      </c>
      <c r="Q348" s="16" t="s">
        <v>157</v>
      </c>
    </row>
    <row r="349" spans="3:17">
      <c r="C349" s="15">
        <v>38434</v>
      </c>
      <c r="D349" s="16">
        <v>10396</v>
      </c>
      <c r="E349" s="16">
        <v>3</v>
      </c>
      <c r="F349" s="16" t="s">
        <v>307</v>
      </c>
      <c r="G349" s="16">
        <v>33</v>
      </c>
      <c r="H349" s="17">
        <v>100</v>
      </c>
      <c r="I349" s="17">
        <v>6109.29</v>
      </c>
      <c r="J349" s="16" t="s">
        <v>18</v>
      </c>
      <c r="K349" s="16"/>
      <c r="L349" s="16" t="s">
        <v>163</v>
      </c>
      <c r="M349" s="16" t="s">
        <v>212</v>
      </c>
      <c r="N349" s="16" t="s">
        <v>258</v>
      </c>
      <c r="O349" s="16" t="s">
        <v>218</v>
      </c>
      <c r="P349" s="16" t="s">
        <v>162</v>
      </c>
      <c r="Q349" s="16" t="s">
        <v>157</v>
      </c>
    </row>
    <row r="350" spans="3:17">
      <c r="C350" s="15">
        <v>38477</v>
      </c>
      <c r="D350" s="16">
        <v>10413</v>
      </c>
      <c r="E350" s="16">
        <v>1</v>
      </c>
      <c r="F350" s="16" t="s">
        <v>307</v>
      </c>
      <c r="G350" s="16">
        <v>22</v>
      </c>
      <c r="H350" s="17">
        <v>100</v>
      </c>
      <c r="I350" s="17">
        <v>3387.78</v>
      </c>
      <c r="J350" s="16" t="s">
        <v>18</v>
      </c>
      <c r="K350" s="16"/>
      <c r="L350" s="16" t="s">
        <v>174</v>
      </c>
      <c r="M350" s="16" t="s">
        <v>212</v>
      </c>
      <c r="N350" s="16" t="s">
        <v>227</v>
      </c>
      <c r="O350" s="16" t="s">
        <v>228</v>
      </c>
      <c r="P350" s="16" t="s">
        <v>162</v>
      </c>
      <c r="Q350" s="16" t="s">
        <v>157</v>
      </c>
    </row>
    <row r="351" spans="3:17">
      <c r="C351" s="15">
        <v>37683</v>
      </c>
      <c r="D351" s="16">
        <v>10108</v>
      </c>
      <c r="E351" s="16">
        <v>7</v>
      </c>
      <c r="F351" s="16" t="s">
        <v>308</v>
      </c>
      <c r="G351" s="16">
        <v>39</v>
      </c>
      <c r="H351" s="17">
        <v>89.38</v>
      </c>
      <c r="I351" s="17">
        <v>3485.82</v>
      </c>
      <c r="J351" s="16" t="s">
        <v>18</v>
      </c>
      <c r="K351" s="16"/>
      <c r="L351" s="16" t="s">
        <v>155</v>
      </c>
      <c r="M351" s="16" t="s">
        <v>212</v>
      </c>
      <c r="N351" s="16" t="s">
        <v>290</v>
      </c>
      <c r="O351" s="16"/>
      <c r="P351" s="16" t="s">
        <v>154</v>
      </c>
      <c r="Q351" s="16" t="s">
        <v>151</v>
      </c>
    </row>
    <row r="352" spans="3:17">
      <c r="C352" s="15">
        <v>37749</v>
      </c>
      <c r="D352" s="16">
        <v>10122</v>
      </c>
      <c r="E352" s="16">
        <v>11</v>
      </c>
      <c r="F352" s="16" t="s">
        <v>308</v>
      </c>
      <c r="G352" s="16">
        <v>32</v>
      </c>
      <c r="H352" s="17">
        <v>63.84</v>
      </c>
      <c r="I352" s="17">
        <v>2042.88</v>
      </c>
      <c r="J352" s="16" t="s">
        <v>18</v>
      </c>
      <c r="K352" s="16"/>
      <c r="L352" s="16" t="s">
        <v>115</v>
      </c>
      <c r="M352" s="16" t="s">
        <v>212</v>
      </c>
      <c r="N352" s="16" t="s">
        <v>291</v>
      </c>
      <c r="O352" s="16"/>
      <c r="P352" s="16" t="s">
        <v>107</v>
      </c>
      <c r="Q352" s="16" t="s">
        <v>93</v>
      </c>
    </row>
    <row r="353" spans="3:17">
      <c r="C353" s="15">
        <v>37804</v>
      </c>
      <c r="D353" s="16">
        <v>10135</v>
      </c>
      <c r="E353" s="16">
        <v>8</v>
      </c>
      <c r="F353" s="16" t="s">
        <v>308</v>
      </c>
      <c r="G353" s="16">
        <v>24</v>
      </c>
      <c r="H353" s="17">
        <v>75.010000000000005</v>
      </c>
      <c r="I353" s="17">
        <v>1800.24</v>
      </c>
      <c r="J353" s="16" t="s">
        <v>18</v>
      </c>
      <c r="K353" s="16"/>
      <c r="L353" s="16" t="s">
        <v>163</v>
      </c>
      <c r="M353" s="16" t="s">
        <v>212</v>
      </c>
      <c r="N353" s="16" t="s">
        <v>258</v>
      </c>
      <c r="O353" s="16" t="s">
        <v>218</v>
      </c>
      <c r="P353" s="16" t="s">
        <v>162</v>
      </c>
      <c r="Q353" s="16" t="s">
        <v>157</v>
      </c>
    </row>
    <row r="354" spans="3:17">
      <c r="C354" s="15">
        <v>37869</v>
      </c>
      <c r="D354" s="16">
        <v>10147</v>
      </c>
      <c r="E354" s="16">
        <v>8</v>
      </c>
      <c r="F354" s="16" t="s">
        <v>308</v>
      </c>
      <c r="G354" s="16">
        <v>21</v>
      </c>
      <c r="H354" s="17">
        <v>63.84</v>
      </c>
      <c r="I354" s="17">
        <v>1340.64</v>
      </c>
      <c r="J354" s="16" t="s">
        <v>18</v>
      </c>
      <c r="K354" s="16"/>
      <c r="L354" s="16" t="s">
        <v>183</v>
      </c>
      <c r="M354" s="16" t="s">
        <v>212</v>
      </c>
      <c r="N354" s="16" t="s">
        <v>261</v>
      </c>
      <c r="O354" s="16" t="s">
        <v>231</v>
      </c>
      <c r="P354" s="16" t="s">
        <v>162</v>
      </c>
      <c r="Q354" s="16" t="s">
        <v>157</v>
      </c>
    </row>
    <row r="355" spans="3:17">
      <c r="C355" s="15">
        <v>37904</v>
      </c>
      <c r="D355" s="16">
        <v>10159</v>
      </c>
      <c r="E355" s="16">
        <v>3</v>
      </c>
      <c r="F355" s="16" t="s">
        <v>308</v>
      </c>
      <c r="G355" s="16">
        <v>24</v>
      </c>
      <c r="H355" s="17">
        <v>73.42</v>
      </c>
      <c r="I355" s="17">
        <v>1762.08</v>
      </c>
      <c r="J355" s="16" t="s">
        <v>18</v>
      </c>
      <c r="K355" s="16"/>
      <c r="L355" s="16" t="s">
        <v>167</v>
      </c>
      <c r="M355" s="16" t="s">
        <v>212</v>
      </c>
      <c r="N355" s="16" t="s">
        <v>219</v>
      </c>
      <c r="O355" s="16" t="s">
        <v>218</v>
      </c>
      <c r="P355" s="16" t="s">
        <v>162</v>
      </c>
      <c r="Q355" s="16" t="s">
        <v>157</v>
      </c>
    </row>
    <row r="356" spans="3:17">
      <c r="C356" s="15">
        <v>37929</v>
      </c>
      <c r="D356" s="16">
        <v>10169</v>
      </c>
      <c r="E356" s="16">
        <v>3</v>
      </c>
      <c r="F356" s="16" t="s">
        <v>308</v>
      </c>
      <c r="G356" s="16">
        <v>36</v>
      </c>
      <c r="H356" s="17">
        <v>63.84</v>
      </c>
      <c r="I356" s="17">
        <v>2298.2399999999998</v>
      </c>
      <c r="J356" s="16" t="s">
        <v>18</v>
      </c>
      <c r="K356" s="16"/>
      <c r="L356" s="16" t="s">
        <v>87</v>
      </c>
      <c r="M356" s="16" t="s">
        <v>212</v>
      </c>
      <c r="N356" s="16" t="s">
        <v>262</v>
      </c>
      <c r="O356" s="16" t="s">
        <v>238</v>
      </c>
      <c r="P356" s="16" t="s">
        <v>85</v>
      </c>
      <c r="Q356" s="16" t="s">
        <v>84</v>
      </c>
    </row>
    <row r="357" spans="3:17">
      <c r="C357" s="15">
        <v>37937</v>
      </c>
      <c r="D357" s="16">
        <v>10181</v>
      </c>
      <c r="E357" s="16">
        <v>15</v>
      </c>
      <c r="F357" s="16" t="s">
        <v>308</v>
      </c>
      <c r="G357" s="16">
        <v>20</v>
      </c>
      <c r="H357" s="17">
        <v>81.400000000000006</v>
      </c>
      <c r="I357" s="17">
        <v>1628</v>
      </c>
      <c r="J357" s="16" t="s">
        <v>18</v>
      </c>
      <c r="K357" s="16"/>
      <c r="L357" s="16" t="s">
        <v>132</v>
      </c>
      <c r="M357" s="16" t="s">
        <v>212</v>
      </c>
      <c r="N357" s="16" t="s">
        <v>222</v>
      </c>
      <c r="O357" s="16"/>
      <c r="P357" s="16" t="s">
        <v>130</v>
      </c>
      <c r="Q357" s="16" t="s">
        <v>93</v>
      </c>
    </row>
    <row r="358" spans="3:17">
      <c r="C358" s="15">
        <v>37945</v>
      </c>
      <c r="D358" s="16">
        <v>10191</v>
      </c>
      <c r="E358" s="16">
        <v>4</v>
      </c>
      <c r="F358" s="16" t="s">
        <v>308</v>
      </c>
      <c r="G358" s="16">
        <v>30</v>
      </c>
      <c r="H358" s="17">
        <v>64.64</v>
      </c>
      <c r="I358" s="17">
        <v>1939.2</v>
      </c>
      <c r="J358" s="16" t="s">
        <v>18</v>
      </c>
      <c r="K358" s="16"/>
      <c r="L358" s="16" t="s">
        <v>121</v>
      </c>
      <c r="M358" s="16" t="s">
        <v>212</v>
      </c>
      <c r="N358" s="16" t="s">
        <v>292</v>
      </c>
      <c r="O358" s="16"/>
      <c r="P358" s="16" t="s">
        <v>120</v>
      </c>
      <c r="Q358" s="16" t="s">
        <v>93</v>
      </c>
    </row>
    <row r="359" spans="3:17">
      <c r="C359" s="15">
        <v>37957</v>
      </c>
      <c r="D359" s="16">
        <v>10203</v>
      </c>
      <c r="E359" s="16">
        <v>9</v>
      </c>
      <c r="F359" s="16" t="s">
        <v>308</v>
      </c>
      <c r="G359" s="16">
        <v>44</v>
      </c>
      <c r="H359" s="17">
        <v>82.99</v>
      </c>
      <c r="I359" s="17">
        <v>3651.56</v>
      </c>
      <c r="J359" s="16" t="s">
        <v>18</v>
      </c>
      <c r="K359" s="16"/>
      <c r="L359" s="16" t="s">
        <v>135</v>
      </c>
      <c r="M359" s="16" t="s">
        <v>212</v>
      </c>
      <c r="N359" s="16" t="s">
        <v>242</v>
      </c>
      <c r="O359" s="16"/>
      <c r="P359" s="16" t="s">
        <v>134</v>
      </c>
      <c r="Q359" s="16" t="s">
        <v>93</v>
      </c>
    </row>
    <row r="360" spans="3:17">
      <c r="C360" s="15">
        <v>38001</v>
      </c>
      <c r="D360" s="16">
        <v>10211</v>
      </c>
      <c r="E360" s="16">
        <v>3</v>
      </c>
      <c r="F360" s="16" t="s">
        <v>308</v>
      </c>
      <c r="G360" s="16">
        <v>28</v>
      </c>
      <c r="H360" s="17">
        <v>92.57</v>
      </c>
      <c r="I360" s="17">
        <v>2591.96</v>
      </c>
      <c r="J360" s="16" t="s">
        <v>18</v>
      </c>
      <c r="K360" s="16"/>
      <c r="L360" s="16" t="s">
        <v>112</v>
      </c>
      <c r="M360" s="16" t="s">
        <v>212</v>
      </c>
      <c r="N360" s="16" t="s">
        <v>216</v>
      </c>
      <c r="O360" s="16"/>
      <c r="P360" s="16" t="s">
        <v>107</v>
      </c>
      <c r="Q360" s="16" t="s">
        <v>93</v>
      </c>
    </row>
    <row r="361" spans="3:17">
      <c r="C361" s="15">
        <v>38039</v>
      </c>
      <c r="D361" s="16">
        <v>10225</v>
      </c>
      <c r="E361" s="16">
        <v>10</v>
      </c>
      <c r="F361" s="16" t="s">
        <v>308</v>
      </c>
      <c r="G361" s="16">
        <v>37</v>
      </c>
      <c r="H361" s="17">
        <v>77.41</v>
      </c>
      <c r="I361" s="17">
        <v>2864.17</v>
      </c>
      <c r="J361" s="16" t="s">
        <v>18</v>
      </c>
      <c r="K361" s="16"/>
      <c r="L361" s="16" t="s">
        <v>144</v>
      </c>
      <c r="M361" s="16" t="s">
        <v>212</v>
      </c>
      <c r="N361" s="16" t="s">
        <v>293</v>
      </c>
      <c r="O361" s="16"/>
      <c r="P361" s="16" t="s">
        <v>143</v>
      </c>
      <c r="Q361" s="16" t="s">
        <v>93</v>
      </c>
    </row>
    <row r="362" spans="3:17">
      <c r="C362" s="15">
        <v>38086</v>
      </c>
      <c r="D362" s="16">
        <v>10238</v>
      </c>
      <c r="E362" s="16">
        <v>4</v>
      </c>
      <c r="F362" s="16" t="s">
        <v>308</v>
      </c>
      <c r="G362" s="16">
        <v>20</v>
      </c>
      <c r="H362" s="17">
        <v>74.209999999999994</v>
      </c>
      <c r="I362" s="17">
        <v>1484.2</v>
      </c>
      <c r="J362" s="16" t="s">
        <v>18</v>
      </c>
      <c r="K362" s="16"/>
      <c r="L362" s="16" t="s">
        <v>101</v>
      </c>
      <c r="M362" s="16" t="s">
        <v>212</v>
      </c>
      <c r="N362" s="16" t="s">
        <v>271</v>
      </c>
      <c r="O362" s="16"/>
      <c r="P362" s="16" t="s">
        <v>100</v>
      </c>
      <c r="Q362" s="16" t="s">
        <v>93</v>
      </c>
    </row>
    <row r="363" spans="3:17">
      <c r="C363" s="15">
        <v>38139</v>
      </c>
      <c r="D363" s="16">
        <v>10253</v>
      </c>
      <c r="E363" s="16">
        <v>14</v>
      </c>
      <c r="F363" s="16" t="s">
        <v>308</v>
      </c>
      <c r="G363" s="16">
        <v>25</v>
      </c>
      <c r="H363" s="17">
        <v>90.17</v>
      </c>
      <c r="I363" s="17">
        <v>2254.25</v>
      </c>
      <c r="J363" s="16" t="s">
        <v>18</v>
      </c>
      <c r="K363" s="16"/>
      <c r="L363" s="16" t="s">
        <v>147</v>
      </c>
      <c r="M363" s="16" t="s">
        <v>273</v>
      </c>
      <c r="N363" s="16" t="s">
        <v>240</v>
      </c>
      <c r="O363" s="16"/>
      <c r="P363" s="16" t="s">
        <v>145</v>
      </c>
      <c r="Q363" s="16" t="s">
        <v>93</v>
      </c>
    </row>
    <row r="364" spans="3:17">
      <c r="C364" s="15">
        <v>38174</v>
      </c>
      <c r="D364" s="16">
        <v>10266</v>
      </c>
      <c r="E364" s="16">
        <v>15</v>
      </c>
      <c r="F364" s="16" t="s">
        <v>308</v>
      </c>
      <c r="G364" s="16">
        <v>35</v>
      </c>
      <c r="H364" s="17">
        <v>76.61</v>
      </c>
      <c r="I364" s="17">
        <v>2681.35</v>
      </c>
      <c r="J364" s="16" t="s">
        <v>18</v>
      </c>
      <c r="K364" s="16"/>
      <c r="L364" s="16" t="s">
        <v>127</v>
      </c>
      <c r="M364" s="16" t="s">
        <v>212</v>
      </c>
      <c r="N364" s="16" t="s">
        <v>294</v>
      </c>
      <c r="O364" s="16"/>
      <c r="P364" s="16" t="s">
        <v>126</v>
      </c>
      <c r="Q364" s="16" t="s">
        <v>93</v>
      </c>
    </row>
    <row r="365" spans="3:17">
      <c r="C365" s="15">
        <v>38201</v>
      </c>
      <c r="D365" s="16">
        <v>10276</v>
      </c>
      <c r="E365" s="16">
        <v>4</v>
      </c>
      <c r="F365" s="16" t="s">
        <v>308</v>
      </c>
      <c r="G365" s="16">
        <v>38</v>
      </c>
      <c r="H365" s="17">
        <v>83.79</v>
      </c>
      <c r="I365" s="17">
        <v>3184.02</v>
      </c>
      <c r="J365" s="16" t="s">
        <v>18</v>
      </c>
      <c r="K365" s="16"/>
      <c r="L365" s="16" t="s">
        <v>190</v>
      </c>
      <c r="M365" s="16" t="s">
        <v>212</v>
      </c>
      <c r="N365" s="16" t="s">
        <v>261</v>
      </c>
      <c r="O365" s="16" t="s">
        <v>231</v>
      </c>
      <c r="P365" s="16" t="s">
        <v>162</v>
      </c>
      <c r="Q365" s="16" t="s">
        <v>157</v>
      </c>
    </row>
    <row r="366" spans="3:17">
      <c r="C366" s="15">
        <v>38229</v>
      </c>
      <c r="D366" s="16">
        <v>10287</v>
      </c>
      <c r="E366" s="16">
        <v>13</v>
      </c>
      <c r="F366" s="16" t="s">
        <v>308</v>
      </c>
      <c r="G366" s="16">
        <v>41</v>
      </c>
      <c r="H366" s="17">
        <v>69.430000000000007</v>
      </c>
      <c r="I366" s="17">
        <v>2846.63</v>
      </c>
      <c r="J366" s="16" t="s">
        <v>18</v>
      </c>
      <c r="K366" s="16"/>
      <c r="L366" s="16" t="s">
        <v>144</v>
      </c>
      <c r="M366" s="16" t="s">
        <v>212</v>
      </c>
      <c r="N366" s="16" t="s">
        <v>293</v>
      </c>
      <c r="O366" s="16"/>
      <c r="P366" s="16" t="s">
        <v>143</v>
      </c>
      <c r="Q366" s="16" t="s">
        <v>93</v>
      </c>
    </row>
    <row r="367" spans="3:17">
      <c r="C367" s="15">
        <v>37898</v>
      </c>
      <c r="D367" s="16">
        <v>10300</v>
      </c>
      <c r="E367" s="16">
        <v>6</v>
      </c>
      <c r="F367" s="16" t="s">
        <v>308</v>
      </c>
      <c r="G367" s="16">
        <v>22</v>
      </c>
      <c r="H367" s="17">
        <v>76.61</v>
      </c>
      <c r="I367" s="17">
        <v>1685.42</v>
      </c>
      <c r="J367" s="16" t="s">
        <v>18</v>
      </c>
      <c r="K367" s="16"/>
      <c r="L367" s="16" t="s">
        <v>122</v>
      </c>
      <c r="M367" s="16" t="s">
        <v>212</v>
      </c>
      <c r="N367" s="16" t="s">
        <v>295</v>
      </c>
      <c r="O367" s="16"/>
      <c r="P367" s="16" t="s">
        <v>120</v>
      </c>
      <c r="Q367" s="16" t="s">
        <v>93</v>
      </c>
    </row>
    <row r="368" spans="3:17">
      <c r="C368" s="15">
        <v>38276</v>
      </c>
      <c r="D368" s="16">
        <v>10310</v>
      </c>
      <c r="E368" s="16">
        <v>11</v>
      </c>
      <c r="F368" s="16" t="s">
        <v>308</v>
      </c>
      <c r="G368" s="16">
        <v>49</v>
      </c>
      <c r="H368" s="17">
        <v>81.400000000000006</v>
      </c>
      <c r="I368" s="17">
        <v>3988.6</v>
      </c>
      <c r="J368" s="16" t="s">
        <v>18</v>
      </c>
      <c r="K368" s="16"/>
      <c r="L368" s="16" t="s">
        <v>121</v>
      </c>
      <c r="M368" s="16" t="s">
        <v>212</v>
      </c>
      <c r="N368" s="16" t="s">
        <v>292</v>
      </c>
      <c r="O368" s="16"/>
      <c r="P368" s="16" t="s">
        <v>120</v>
      </c>
      <c r="Q368" s="16" t="s">
        <v>93</v>
      </c>
    </row>
    <row r="369" spans="3:17">
      <c r="C369" s="15">
        <v>38294</v>
      </c>
      <c r="D369" s="16">
        <v>10320</v>
      </c>
      <c r="E369" s="16">
        <v>4</v>
      </c>
      <c r="F369" s="16" t="s">
        <v>308</v>
      </c>
      <c r="G369" s="16">
        <v>38</v>
      </c>
      <c r="H369" s="17">
        <v>73.42</v>
      </c>
      <c r="I369" s="17">
        <v>2789.96</v>
      </c>
      <c r="J369" s="16" t="s">
        <v>18</v>
      </c>
      <c r="K369" s="16"/>
      <c r="L369" s="16" t="s">
        <v>142</v>
      </c>
      <c r="M369" s="16" t="s">
        <v>212</v>
      </c>
      <c r="N369" s="16" t="s">
        <v>244</v>
      </c>
      <c r="O369" s="16"/>
      <c r="P369" s="16" t="s">
        <v>140</v>
      </c>
      <c r="Q369" s="16" t="s">
        <v>93</v>
      </c>
    </row>
    <row r="370" spans="3:17">
      <c r="C370" s="15">
        <v>38306</v>
      </c>
      <c r="D370" s="16">
        <v>10329</v>
      </c>
      <c r="E370" s="16">
        <v>14</v>
      </c>
      <c r="F370" s="16" t="s">
        <v>308</v>
      </c>
      <c r="G370" s="16">
        <v>33</v>
      </c>
      <c r="H370" s="17">
        <v>100</v>
      </c>
      <c r="I370" s="17">
        <v>3607.56</v>
      </c>
      <c r="J370" s="16" t="s">
        <v>18</v>
      </c>
      <c r="K370" s="16"/>
      <c r="L370" s="16" t="s">
        <v>165</v>
      </c>
      <c r="M370" s="16" t="s">
        <v>212</v>
      </c>
      <c r="N370" s="16" t="s">
        <v>213</v>
      </c>
      <c r="O370" s="16" t="s">
        <v>214</v>
      </c>
      <c r="P370" s="16" t="s">
        <v>162</v>
      </c>
      <c r="Q370" s="16" t="s">
        <v>157</v>
      </c>
    </row>
    <row r="371" spans="3:17">
      <c r="C371" s="15">
        <v>38315</v>
      </c>
      <c r="D371" s="16">
        <v>10341</v>
      </c>
      <c r="E371" s="16">
        <v>10</v>
      </c>
      <c r="F371" s="16" t="s">
        <v>308</v>
      </c>
      <c r="G371" s="16">
        <v>36</v>
      </c>
      <c r="H371" s="17">
        <v>93.56</v>
      </c>
      <c r="I371" s="17">
        <v>3368.16</v>
      </c>
      <c r="J371" s="16" t="s">
        <v>18</v>
      </c>
      <c r="K371" s="16"/>
      <c r="L371" s="16" t="s">
        <v>95</v>
      </c>
      <c r="M371" s="16" t="s">
        <v>212</v>
      </c>
      <c r="N371" s="16" t="s">
        <v>236</v>
      </c>
      <c r="O371" s="16"/>
      <c r="P371" s="16" t="s">
        <v>94</v>
      </c>
      <c r="Q371" s="16" t="s">
        <v>93</v>
      </c>
    </row>
    <row r="372" spans="3:17">
      <c r="C372" s="15">
        <v>38358</v>
      </c>
      <c r="D372" s="16">
        <v>10363</v>
      </c>
      <c r="E372" s="16">
        <v>5</v>
      </c>
      <c r="F372" s="16" t="s">
        <v>308</v>
      </c>
      <c r="G372" s="16">
        <v>34</v>
      </c>
      <c r="H372" s="17">
        <v>81.62</v>
      </c>
      <c r="I372" s="17">
        <v>2775.08</v>
      </c>
      <c r="J372" s="16" t="s">
        <v>18</v>
      </c>
      <c r="K372" s="16"/>
      <c r="L372" s="16" t="s">
        <v>104</v>
      </c>
      <c r="M372" s="16" t="s">
        <v>212</v>
      </c>
      <c r="N372" s="16" t="s">
        <v>296</v>
      </c>
      <c r="O372" s="16"/>
      <c r="P372" s="16" t="s">
        <v>103</v>
      </c>
      <c r="Q372" s="16" t="s">
        <v>93</v>
      </c>
    </row>
    <row r="373" spans="3:17">
      <c r="C373" s="15">
        <v>38392</v>
      </c>
      <c r="D373" s="16">
        <v>10377</v>
      </c>
      <c r="E373" s="16">
        <v>5</v>
      </c>
      <c r="F373" s="16" t="s">
        <v>308</v>
      </c>
      <c r="G373" s="16">
        <v>24</v>
      </c>
      <c r="H373" s="17">
        <v>67.83</v>
      </c>
      <c r="I373" s="17">
        <v>1627.92</v>
      </c>
      <c r="J373" s="16" t="s">
        <v>18</v>
      </c>
      <c r="K373" s="16"/>
      <c r="L373" s="16" t="s">
        <v>105</v>
      </c>
      <c r="M373" s="16" t="s">
        <v>212</v>
      </c>
      <c r="N373" s="16" t="s">
        <v>232</v>
      </c>
      <c r="O373" s="16"/>
      <c r="P373" s="16" t="s">
        <v>103</v>
      </c>
      <c r="Q373" s="16" t="s">
        <v>93</v>
      </c>
    </row>
    <row r="374" spans="3:17">
      <c r="C374" s="15">
        <v>38414</v>
      </c>
      <c r="D374" s="16">
        <v>10389</v>
      </c>
      <c r="E374" s="16">
        <v>7</v>
      </c>
      <c r="F374" s="16" t="s">
        <v>308</v>
      </c>
      <c r="G374" s="16">
        <v>36</v>
      </c>
      <c r="H374" s="17">
        <v>70.260000000000005</v>
      </c>
      <c r="I374" s="17">
        <v>2529.36</v>
      </c>
      <c r="J374" s="16" t="s">
        <v>18</v>
      </c>
      <c r="K374" s="16"/>
      <c r="L374" s="16" t="s">
        <v>141</v>
      </c>
      <c r="M374" s="16" t="s">
        <v>212</v>
      </c>
      <c r="N374" s="16" t="s">
        <v>256</v>
      </c>
      <c r="O374" s="16"/>
      <c r="P374" s="16" t="s">
        <v>140</v>
      </c>
      <c r="Q374" s="16" t="s">
        <v>93</v>
      </c>
    </row>
    <row r="375" spans="3:17">
      <c r="C375" s="15">
        <v>38489</v>
      </c>
      <c r="D375" s="16">
        <v>10419</v>
      </c>
      <c r="E375" s="16">
        <v>14</v>
      </c>
      <c r="F375" s="16" t="s">
        <v>308</v>
      </c>
      <c r="G375" s="16">
        <v>34</v>
      </c>
      <c r="H375" s="17">
        <v>90.17</v>
      </c>
      <c r="I375" s="17">
        <v>3065.78</v>
      </c>
      <c r="J375" s="16" t="s">
        <v>18</v>
      </c>
      <c r="K375" s="16"/>
      <c r="L375" s="16" t="s">
        <v>95</v>
      </c>
      <c r="M375" s="16" t="s">
        <v>212</v>
      </c>
      <c r="N375" s="16" t="s">
        <v>236</v>
      </c>
      <c r="O375" s="16"/>
      <c r="P375" s="16" t="s">
        <v>94</v>
      </c>
      <c r="Q375" s="16" t="s">
        <v>93</v>
      </c>
    </row>
    <row r="376" spans="3:17">
      <c r="C376" s="15">
        <v>37652</v>
      </c>
      <c r="D376" s="16">
        <v>10104</v>
      </c>
      <c r="E376" s="16">
        <v>9</v>
      </c>
      <c r="F376" s="16" t="s">
        <v>309</v>
      </c>
      <c r="G376" s="16">
        <v>41</v>
      </c>
      <c r="H376" s="17">
        <v>100</v>
      </c>
      <c r="I376" s="17">
        <v>4615.78</v>
      </c>
      <c r="J376" s="16" t="s">
        <v>302</v>
      </c>
      <c r="K376" s="16"/>
      <c r="L376" s="16" t="s">
        <v>135</v>
      </c>
      <c r="M376" s="16" t="s">
        <v>212</v>
      </c>
      <c r="N376" s="16" t="s">
        <v>242</v>
      </c>
      <c r="O376" s="16"/>
      <c r="P376" s="16" t="s">
        <v>134</v>
      </c>
      <c r="Q376" s="16" t="s">
        <v>93</v>
      </c>
    </row>
    <row r="377" spans="3:17">
      <c r="C377" s="15">
        <v>37715</v>
      </c>
      <c r="D377" s="16">
        <v>10115</v>
      </c>
      <c r="E377" s="16">
        <v>5</v>
      </c>
      <c r="F377" s="16" t="s">
        <v>309</v>
      </c>
      <c r="G377" s="16">
        <v>46</v>
      </c>
      <c r="H377" s="17">
        <v>100</v>
      </c>
      <c r="I377" s="17">
        <v>5723.78</v>
      </c>
      <c r="J377" s="16" t="s">
        <v>302</v>
      </c>
      <c r="K377" s="16"/>
      <c r="L377" s="16" t="s">
        <v>185</v>
      </c>
      <c r="M377" s="16" t="s">
        <v>212</v>
      </c>
      <c r="N377" s="16" t="s">
        <v>213</v>
      </c>
      <c r="O377" s="16" t="s">
        <v>214</v>
      </c>
      <c r="P377" s="16" t="s">
        <v>162</v>
      </c>
      <c r="Q377" s="16" t="s">
        <v>157</v>
      </c>
    </row>
    <row r="378" spans="3:17">
      <c r="C378" s="15">
        <v>37775</v>
      </c>
      <c r="D378" s="16">
        <v>10127</v>
      </c>
      <c r="E378" s="16">
        <v>11</v>
      </c>
      <c r="F378" s="16" t="s">
        <v>309</v>
      </c>
      <c r="G378" s="16">
        <v>24</v>
      </c>
      <c r="H378" s="17">
        <v>100</v>
      </c>
      <c r="I378" s="17">
        <v>2559.6</v>
      </c>
      <c r="J378" s="16" t="s">
        <v>302</v>
      </c>
      <c r="K378" s="16"/>
      <c r="L378" s="16" t="s">
        <v>164</v>
      </c>
      <c r="M378" s="16" t="s">
        <v>212</v>
      </c>
      <c r="N378" s="16" t="s">
        <v>213</v>
      </c>
      <c r="O378" s="16" t="s">
        <v>214</v>
      </c>
      <c r="P378" s="16" t="s">
        <v>162</v>
      </c>
      <c r="Q378" s="16" t="s">
        <v>157</v>
      </c>
    </row>
    <row r="379" spans="3:17">
      <c r="C379" s="15">
        <v>37834</v>
      </c>
      <c r="D379" s="16">
        <v>10141</v>
      </c>
      <c r="E379" s="16">
        <v>5</v>
      </c>
      <c r="F379" s="16" t="s">
        <v>309</v>
      </c>
      <c r="G379" s="16">
        <v>21</v>
      </c>
      <c r="H379" s="17">
        <v>100</v>
      </c>
      <c r="I379" s="17">
        <v>2140.11</v>
      </c>
      <c r="J379" s="16" t="s">
        <v>302</v>
      </c>
      <c r="K379" s="16"/>
      <c r="L379" s="16" t="s">
        <v>104</v>
      </c>
      <c r="M379" s="16" t="s">
        <v>212</v>
      </c>
      <c r="N379" s="16" t="s">
        <v>296</v>
      </c>
      <c r="O379" s="16"/>
      <c r="P379" s="16" t="s">
        <v>103</v>
      </c>
      <c r="Q379" s="16" t="s">
        <v>93</v>
      </c>
    </row>
    <row r="380" spans="3:17">
      <c r="C380" s="15">
        <v>37885</v>
      </c>
      <c r="D380" s="16">
        <v>10151</v>
      </c>
      <c r="E380" s="16">
        <v>3</v>
      </c>
      <c r="F380" s="16" t="s">
        <v>309</v>
      </c>
      <c r="G380" s="16">
        <v>24</v>
      </c>
      <c r="H380" s="17">
        <v>100</v>
      </c>
      <c r="I380" s="17">
        <v>3327.6</v>
      </c>
      <c r="J380" s="16" t="s">
        <v>302</v>
      </c>
      <c r="K380" s="16"/>
      <c r="L380" s="16" t="s">
        <v>106</v>
      </c>
      <c r="M380" s="16" t="s">
        <v>212</v>
      </c>
      <c r="N380" s="16" t="s">
        <v>283</v>
      </c>
      <c r="O380" s="16"/>
      <c r="P380" s="16" t="s">
        <v>103</v>
      </c>
      <c r="Q380" s="16" t="s">
        <v>93</v>
      </c>
    </row>
    <row r="381" spans="3:17">
      <c r="C381" s="15">
        <v>37916</v>
      </c>
      <c r="D381" s="16">
        <v>10165</v>
      </c>
      <c r="E381" s="16">
        <v>12</v>
      </c>
      <c r="F381" s="16" t="s">
        <v>309</v>
      </c>
      <c r="G381" s="16">
        <v>48</v>
      </c>
      <c r="H381" s="17">
        <v>100</v>
      </c>
      <c r="I381" s="17">
        <v>6825.6</v>
      </c>
      <c r="J381" s="16" t="s">
        <v>302</v>
      </c>
      <c r="K381" s="16"/>
      <c r="L381" s="16" t="s">
        <v>156</v>
      </c>
      <c r="M381" s="16" t="s">
        <v>212</v>
      </c>
      <c r="N381" s="16" t="s">
        <v>91</v>
      </c>
      <c r="O381" s="16"/>
      <c r="P381" s="16" t="s">
        <v>91</v>
      </c>
      <c r="Q381" s="16" t="s">
        <v>151</v>
      </c>
    </row>
    <row r="382" spans="3:17">
      <c r="C382" s="15">
        <v>37931</v>
      </c>
      <c r="D382" s="16">
        <v>10175</v>
      </c>
      <c r="E382" s="16">
        <v>1</v>
      </c>
      <c r="F382" s="16" t="s">
        <v>309</v>
      </c>
      <c r="G382" s="16">
        <v>26</v>
      </c>
      <c r="H382" s="17">
        <v>100</v>
      </c>
      <c r="I382" s="17">
        <v>3543.28</v>
      </c>
      <c r="J382" s="16" t="s">
        <v>302</v>
      </c>
      <c r="K382" s="16"/>
      <c r="L382" s="16" t="s">
        <v>148</v>
      </c>
      <c r="M382" s="16" t="s">
        <v>212</v>
      </c>
      <c r="N382" s="16" t="s">
        <v>272</v>
      </c>
      <c r="O382" s="16"/>
      <c r="P382" s="16" t="s">
        <v>145</v>
      </c>
      <c r="Q382" s="16" t="s">
        <v>93</v>
      </c>
    </row>
    <row r="383" spans="3:17">
      <c r="C383" s="15">
        <v>37939</v>
      </c>
      <c r="D383" s="16">
        <v>10184</v>
      </c>
      <c r="E383" s="16">
        <v>6</v>
      </c>
      <c r="F383" s="16" t="s">
        <v>309</v>
      </c>
      <c r="G383" s="16">
        <v>37</v>
      </c>
      <c r="H383" s="17">
        <v>100</v>
      </c>
      <c r="I383" s="17">
        <v>4516.22</v>
      </c>
      <c r="J383" s="16" t="s">
        <v>302</v>
      </c>
      <c r="K383" s="16"/>
      <c r="L383" s="16" t="s">
        <v>138</v>
      </c>
      <c r="M383" s="16" t="s">
        <v>212</v>
      </c>
      <c r="N383" s="16" t="s">
        <v>310</v>
      </c>
      <c r="O383" s="16"/>
      <c r="P383" s="16" t="s">
        <v>134</v>
      </c>
      <c r="Q383" s="16" t="s">
        <v>93</v>
      </c>
    </row>
    <row r="384" spans="3:17">
      <c r="C384" s="15">
        <v>37950</v>
      </c>
      <c r="D384" s="16">
        <v>10195</v>
      </c>
      <c r="E384" s="16">
        <v>6</v>
      </c>
      <c r="F384" s="16" t="s">
        <v>309</v>
      </c>
      <c r="G384" s="16">
        <v>49</v>
      </c>
      <c r="H384" s="17">
        <v>100</v>
      </c>
      <c r="I384" s="17">
        <v>6445.46</v>
      </c>
      <c r="J384" s="16" t="s">
        <v>302</v>
      </c>
      <c r="K384" s="16"/>
      <c r="L384" s="16" t="s">
        <v>178</v>
      </c>
      <c r="M384" s="16" t="s">
        <v>212</v>
      </c>
      <c r="N384" s="16" t="s">
        <v>268</v>
      </c>
      <c r="O384" s="16" t="s">
        <v>214</v>
      </c>
      <c r="P384" s="16" t="s">
        <v>162</v>
      </c>
      <c r="Q384" s="16" t="s">
        <v>157</v>
      </c>
    </row>
    <row r="385" spans="3:17">
      <c r="C385" s="15">
        <v>37964</v>
      </c>
      <c r="D385" s="16">
        <v>10207</v>
      </c>
      <c r="E385" s="16">
        <v>7</v>
      </c>
      <c r="F385" s="16" t="s">
        <v>309</v>
      </c>
      <c r="G385" s="16">
        <v>34</v>
      </c>
      <c r="H385" s="17">
        <v>99.54</v>
      </c>
      <c r="I385" s="17">
        <v>3384.36</v>
      </c>
      <c r="J385" s="16" t="s">
        <v>302</v>
      </c>
      <c r="K385" s="16"/>
      <c r="L385" s="16" t="s">
        <v>187</v>
      </c>
      <c r="M385" s="16" t="s">
        <v>212</v>
      </c>
      <c r="N385" s="16" t="s">
        <v>280</v>
      </c>
      <c r="O385" s="16" t="s">
        <v>231</v>
      </c>
      <c r="P385" s="16" t="s">
        <v>162</v>
      </c>
      <c r="Q385" s="16" t="s">
        <v>157</v>
      </c>
    </row>
    <row r="386" spans="3:17">
      <c r="C386" s="15">
        <v>38027</v>
      </c>
      <c r="D386" s="16">
        <v>10219</v>
      </c>
      <c r="E386" s="16">
        <v>2</v>
      </c>
      <c r="F386" s="16" t="s">
        <v>309</v>
      </c>
      <c r="G386" s="16">
        <v>48</v>
      </c>
      <c r="H386" s="17">
        <v>100</v>
      </c>
      <c r="I386" s="17">
        <v>4891.68</v>
      </c>
      <c r="J386" s="16" t="s">
        <v>302</v>
      </c>
      <c r="K386" s="16"/>
      <c r="L386" s="16" t="s">
        <v>191</v>
      </c>
      <c r="M386" s="16" t="s">
        <v>212</v>
      </c>
      <c r="N386" s="16" t="s">
        <v>311</v>
      </c>
      <c r="O386" s="16" t="s">
        <v>218</v>
      </c>
      <c r="P386" s="16" t="s">
        <v>162</v>
      </c>
      <c r="Q386" s="16" t="s">
        <v>157</v>
      </c>
    </row>
    <row r="387" spans="3:17">
      <c r="C387" s="15">
        <v>38057</v>
      </c>
      <c r="D387" s="16">
        <v>10229</v>
      </c>
      <c r="E387" s="16">
        <v>1</v>
      </c>
      <c r="F387" s="16" t="s">
        <v>309</v>
      </c>
      <c r="G387" s="16">
        <v>36</v>
      </c>
      <c r="H387" s="17">
        <v>100</v>
      </c>
      <c r="I387" s="17">
        <v>4521.96</v>
      </c>
      <c r="J387" s="16" t="s">
        <v>302</v>
      </c>
      <c r="K387" s="16"/>
      <c r="L387" s="16" t="s">
        <v>163</v>
      </c>
      <c r="M387" s="16" t="s">
        <v>212</v>
      </c>
      <c r="N387" s="16" t="s">
        <v>258</v>
      </c>
      <c r="O387" s="16" t="s">
        <v>218</v>
      </c>
      <c r="P387" s="16" t="s">
        <v>162</v>
      </c>
      <c r="Q387" s="16" t="s">
        <v>157</v>
      </c>
    </row>
    <row r="388" spans="3:17">
      <c r="C388" s="15">
        <v>38112</v>
      </c>
      <c r="D388" s="16">
        <v>10246</v>
      </c>
      <c r="E388" s="16">
        <v>5</v>
      </c>
      <c r="F388" s="16" t="s">
        <v>309</v>
      </c>
      <c r="G388" s="16">
        <v>46</v>
      </c>
      <c r="H388" s="17">
        <v>100</v>
      </c>
      <c r="I388" s="17">
        <v>5069.66</v>
      </c>
      <c r="J388" s="16" t="s">
        <v>302</v>
      </c>
      <c r="K388" s="16"/>
      <c r="L388" s="16" t="s">
        <v>135</v>
      </c>
      <c r="M388" s="16" t="s">
        <v>212</v>
      </c>
      <c r="N388" s="16" t="s">
        <v>242</v>
      </c>
      <c r="O388" s="16"/>
      <c r="P388" s="16" t="s">
        <v>134</v>
      </c>
      <c r="Q388" s="16" t="s">
        <v>93</v>
      </c>
    </row>
    <row r="389" spans="3:17">
      <c r="C389" s="15">
        <v>38153</v>
      </c>
      <c r="D389" s="16">
        <v>10259</v>
      </c>
      <c r="E389" s="16">
        <v>4</v>
      </c>
      <c r="F389" s="16" t="s">
        <v>309</v>
      </c>
      <c r="G389" s="16">
        <v>46</v>
      </c>
      <c r="H389" s="17">
        <v>100</v>
      </c>
      <c r="I389" s="17">
        <v>6541.2</v>
      </c>
      <c r="J389" s="16" t="s">
        <v>302</v>
      </c>
      <c r="K389" s="16"/>
      <c r="L389" s="16" t="s">
        <v>92</v>
      </c>
      <c r="M389" s="16" t="s">
        <v>212</v>
      </c>
      <c r="N389" s="16" t="s">
        <v>91</v>
      </c>
      <c r="O389" s="16"/>
      <c r="P389" s="16" t="s">
        <v>91</v>
      </c>
      <c r="Q389" s="16" t="s">
        <v>84</v>
      </c>
    </row>
    <row r="390" spans="3:17">
      <c r="C390" s="15">
        <v>38188</v>
      </c>
      <c r="D390" s="16">
        <v>10271</v>
      </c>
      <c r="E390" s="16">
        <v>5</v>
      </c>
      <c r="F390" s="16" t="s">
        <v>309</v>
      </c>
      <c r="G390" s="16">
        <v>31</v>
      </c>
      <c r="H390" s="17">
        <v>97.17</v>
      </c>
      <c r="I390" s="17">
        <v>3012.27</v>
      </c>
      <c r="J390" s="16" t="s">
        <v>302</v>
      </c>
      <c r="K390" s="16"/>
      <c r="L390" s="16" t="s">
        <v>163</v>
      </c>
      <c r="M390" s="16" t="s">
        <v>212</v>
      </c>
      <c r="N390" s="16" t="s">
        <v>258</v>
      </c>
      <c r="O390" s="16" t="s">
        <v>218</v>
      </c>
      <c r="P390" s="16" t="s">
        <v>162</v>
      </c>
      <c r="Q390" s="16" t="s">
        <v>157</v>
      </c>
    </row>
    <row r="391" spans="3:17">
      <c r="C391" s="15">
        <v>38218</v>
      </c>
      <c r="D391" s="16">
        <v>10281</v>
      </c>
      <c r="E391" s="16">
        <v>1</v>
      </c>
      <c r="F391" s="16" t="s">
        <v>309</v>
      </c>
      <c r="G391" s="16">
        <v>41</v>
      </c>
      <c r="H391" s="17">
        <v>100</v>
      </c>
      <c r="I391" s="17">
        <v>5247.18</v>
      </c>
      <c r="J391" s="16" t="s">
        <v>302</v>
      </c>
      <c r="K391" s="16"/>
      <c r="L391" s="16" t="s">
        <v>169</v>
      </c>
      <c r="M391" s="16" t="s">
        <v>212</v>
      </c>
      <c r="N391" s="16" t="s">
        <v>234</v>
      </c>
      <c r="O391" s="16" t="s">
        <v>235</v>
      </c>
      <c r="P391" s="16" t="s">
        <v>162</v>
      </c>
      <c r="Q391" s="16" t="s">
        <v>157</v>
      </c>
    </row>
    <row r="392" spans="3:17">
      <c r="C392" s="15">
        <v>38238</v>
      </c>
      <c r="D392" s="16">
        <v>10292</v>
      </c>
      <c r="E392" s="16">
        <v>8</v>
      </c>
      <c r="F392" s="16" t="s">
        <v>309</v>
      </c>
      <c r="G392" s="16">
        <v>21</v>
      </c>
      <c r="H392" s="17">
        <v>100</v>
      </c>
      <c r="I392" s="17">
        <v>2214.87</v>
      </c>
      <c r="J392" s="16" t="s">
        <v>302</v>
      </c>
      <c r="K392" s="16"/>
      <c r="L392" s="16" t="s">
        <v>165</v>
      </c>
      <c r="M392" s="16" t="s">
        <v>212</v>
      </c>
      <c r="N392" s="16" t="s">
        <v>213</v>
      </c>
      <c r="O392" s="16" t="s">
        <v>214</v>
      </c>
      <c r="P392" s="16" t="s">
        <v>162</v>
      </c>
      <c r="Q392" s="16" t="s">
        <v>157</v>
      </c>
    </row>
    <row r="393" spans="3:17">
      <c r="C393" s="15">
        <v>38273</v>
      </c>
      <c r="D393" s="16">
        <v>10305</v>
      </c>
      <c r="E393" s="16">
        <v>5</v>
      </c>
      <c r="F393" s="16" t="s">
        <v>309</v>
      </c>
      <c r="G393" s="16">
        <v>38</v>
      </c>
      <c r="H393" s="17">
        <v>100</v>
      </c>
      <c r="I393" s="17">
        <v>4773.18</v>
      </c>
      <c r="J393" s="16" t="s">
        <v>302</v>
      </c>
      <c r="K393" s="16"/>
      <c r="L393" s="16" t="s">
        <v>173</v>
      </c>
      <c r="M393" s="16" t="s">
        <v>212</v>
      </c>
      <c r="N393" s="16" t="s">
        <v>230</v>
      </c>
      <c r="O393" s="16" t="s">
        <v>231</v>
      </c>
      <c r="P393" s="16" t="s">
        <v>162</v>
      </c>
      <c r="Q393" s="16" t="s">
        <v>157</v>
      </c>
    </row>
    <row r="394" spans="3:17">
      <c r="C394" s="15">
        <v>38282</v>
      </c>
      <c r="D394" s="16">
        <v>10314</v>
      </c>
      <c r="E394" s="16">
        <v>14</v>
      </c>
      <c r="F394" s="16" t="s">
        <v>309</v>
      </c>
      <c r="G394" s="16">
        <v>45</v>
      </c>
      <c r="H394" s="17">
        <v>100</v>
      </c>
      <c r="I394" s="17">
        <v>6185.7</v>
      </c>
      <c r="J394" s="16" t="s">
        <v>302</v>
      </c>
      <c r="K394" s="16"/>
      <c r="L394" s="16" t="s">
        <v>102</v>
      </c>
      <c r="M394" s="16" t="s">
        <v>212</v>
      </c>
      <c r="N394" s="16" t="s">
        <v>300</v>
      </c>
      <c r="O394" s="16"/>
      <c r="P394" s="16" t="s">
        <v>100</v>
      </c>
      <c r="Q394" s="16" t="s">
        <v>93</v>
      </c>
    </row>
    <row r="395" spans="3:17">
      <c r="C395" s="15">
        <v>38296</v>
      </c>
      <c r="D395" s="16">
        <v>10324</v>
      </c>
      <c r="E395" s="16">
        <v>7</v>
      </c>
      <c r="F395" s="16" t="s">
        <v>309</v>
      </c>
      <c r="G395" s="16">
        <v>26</v>
      </c>
      <c r="H395" s="17">
        <v>58.38</v>
      </c>
      <c r="I395" s="17">
        <v>1517.88</v>
      </c>
      <c r="J395" s="16" t="s">
        <v>302</v>
      </c>
      <c r="K395" s="16"/>
      <c r="L395" s="16" t="s">
        <v>176</v>
      </c>
      <c r="M395" s="16" t="s">
        <v>212</v>
      </c>
      <c r="N395" s="16" t="s">
        <v>213</v>
      </c>
      <c r="O395" s="16" t="s">
        <v>214</v>
      </c>
      <c r="P395" s="16" t="s">
        <v>162</v>
      </c>
      <c r="Q395" s="16" t="s">
        <v>157</v>
      </c>
    </row>
    <row r="396" spans="3:17">
      <c r="C396" s="15">
        <v>38311</v>
      </c>
      <c r="D396" s="16">
        <v>10336</v>
      </c>
      <c r="E396" s="16">
        <v>3</v>
      </c>
      <c r="F396" s="16" t="s">
        <v>309</v>
      </c>
      <c r="G396" s="16">
        <v>38</v>
      </c>
      <c r="H396" s="17">
        <v>100</v>
      </c>
      <c r="I396" s="17">
        <v>6372.6</v>
      </c>
      <c r="J396" s="16" t="s">
        <v>302</v>
      </c>
      <c r="K396" s="16"/>
      <c r="L396" s="16" t="s">
        <v>111</v>
      </c>
      <c r="M396" s="16" t="s">
        <v>212</v>
      </c>
      <c r="N396" s="16" t="s">
        <v>216</v>
      </c>
      <c r="O396" s="16"/>
      <c r="P396" s="16" t="s">
        <v>107</v>
      </c>
      <c r="Q396" s="16" t="s">
        <v>93</v>
      </c>
    </row>
    <row r="397" spans="3:17">
      <c r="C397" s="15">
        <v>38322</v>
      </c>
      <c r="D397" s="16">
        <v>10349</v>
      </c>
      <c r="E397" s="16">
        <v>9</v>
      </c>
      <c r="F397" s="16" t="s">
        <v>309</v>
      </c>
      <c r="G397" s="16">
        <v>48</v>
      </c>
      <c r="H397" s="17">
        <v>100</v>
      </c>
      <c r="I397" s="17">
        <v>5232.96</v>
      </c>
      <c r="J397" s="16" t="s">
        <v>302</v>
      </c>
      <c r="K397" s="16"/>
      <c r="L397" s="16" t="s">
        <v>164</v>
      </c>
      <c r="M397" s="16" t="s">
        <v>212</v>
      </c>
      <c r="N397" s="16" t="s">
        <v>213</v>
      </c>
      <c r="O397" s="16" t="s">
        <v>214</v>
      </c>
      <c r="P397" s="16" t="s">
        <v>162</v>
      </c>
      <c r="Q397" s="16" t="s">
        <v>157</v>
      </c>
    </row>
    <row r="398" spans="3:17">
      <c r="C398" s="15">
        <v>38331</v>
      </c>
      <c r="D398" s="16">
        <v>10358</v>
      </c>
      <c r="E398" s="16">
        <v>9</v>
      </c>
      <c r="F398" s="16" t="s">
        <v>309</v>
      </c>
      <c r="G398" s="16">
        <v>42</v>
      </c>
      <c r="H398" s="17">
        <v>64.16</v>
      </c>
      <c r="I398" s="17">
        <v>2694.72</v>
      </c>
      <c r="J398" s="16" t="s">
        <v>302</v>
      </c>
      <c r="K398" s="16"/>
      <c r="L398" s="16" t="s">
        <v>135</v>
      </c>
      <c r="M398" s="16" t="s">
        <v>212</v>
      </c>
      <c r="N398" s="16" t="s">
        <v>242</v>
      </c>
      <c r="O398" s="16"/>
      <c r="P398" s="16" t="s">
        <v>134</v>
      </c>
      <c r="Q398" s="16" t="s">
        <v>93</v>
      </c>
    </row>
    <row r="399" spans="3:17">
      <c r="C399" s="15">
        <v>38375</v>
      </c>
      <c r="D399" s="16">
        <v>10371</v>
      </c>
      <c r="E399" s="16">
        <v>4</v>
      </c>
      <c r="F399" s="16" t="s">
        <v>309</v>
      </c>
      <c r="G399" s="16">
        <v>49</v>
      </c>
      <c r="H399" s="17">
        <v>35.71</v>
      </c>
      <c r="I399" s="17">
        <v>1749.79</v>
      </c>
      <c r="J399" s="16" t="s">
        <v>302</v>
      </c>
      <c r="K399" s="16"/>
      <c r="L399" s="16" t="s">
        <v>163</v>
      </c>
      <c r="M399" s="16" t="s">
        <v>212</v>
      </c>
      <c r="N399" s="16" t="s">
        <v>258</v>
      </c>
      <c r="O399" s="16" t="s">
        <v>218</v>
      </c>
      <c r="P399" s="16" t="s">
        <v>162</v>
      </c>
      <c r="Q399" s="16" t="s">
        <v>157</v>
      </c>
    </row>
    <row r="400" spans="3:17">
      <c r="C400" s="15">
        <v>38400</v>
      </c>
      <c r="D400" s="16">
        <v>10382</v>
      </c>
      <c r="E400" s="16">
        <v>13</v>
      </c>
      <c r="F400" s="16" t="s">
        <v>309</v>
      </c>
      <c r="G400" s="16">
        <v>32</v>
      </c>
      <c r="H400" s="17">
        <v>66.58</v>
      </c>
      <c r="I400" s="17">
        <v>2130.56</v>
      </c>
      <c r="J400" s="16" t="s">
        <v>302</v>
      </c>
      <c r="K400" s="16"/>
      <c r="L400" s="16" t="s">
        <v>163</v>
      </c>
      <c r="M400" s="16" t="s">
        <v>212</v>
      </c>
      <c r="N400" s="16" t="s">
        <v>258</v>
      </c>
      <c r="O400" s="16" t="s">
        <v>218</v>
      </c>
      <c r="P400" s="16" t="s">
        <v>162</v>
      </c>
      <c r="Q400" s="16" t="s">
        <v>157</v>
      </c>
    </row>
    <row r="401" spans="3:17">
      <c r="C401" s="15">
        <v>38475</v>
      </c>
      <c r="D401" s="16">
        <v>10412</v>
      </c>
      <c r="E401" s="16">
        <v>5</v>
      </c>
      <c r="F401" s="16" t="s">
        <v>309</v>
      </c>
      <c r="G401" s="16">
        <v>54</v>
      </c>
      <c r="H401" s="17">
        <v>100</v>
      </c>
      <c r="I401" s="17">
        <v>5951.34</v>
      </c>
      <c r="J401" s="16" t="s">
        <v>302</v>
      </c>
      <c r="K401" s="16"/>
      <c r="L401" s="16" t="s">
        <v>135</v>
      </c>
      <c r="M401" s="16" t="s">
        <v>212</v>
      </c>
      <c r="N401" s="16" t="s">
        <v>242</v>
      </c>
      <c r="O401" s="16"/>
      <c r="P401" s="16" t="s">
        <v>134</v>
      </c>
      <c r="Q401" s="16" t="s">
        <v>93</v>
      </c>
    </row>
    <row r="402" spans="3:17">
      <c r="C402" s="15">
        <v>38503</v>
      </c>
      <c r="D402" s="16">
        <v>10425</v>
      </c>
      <c r="E402" s="16">
        <v>4</v>
      </c>
      <c r="F402" s="16" t="s">
        <v>309</v>
      </c>
      <c r="G402" s="16">
        <v>33</v>
      </c>
      <c r="H402" s="17">
        <v>100</v>
      </c>
      <c r="I402" s="17">
        <v>4692.6000000000004</v>
      </c>
      <c r="J402" s="16" t="s">
        <v>302</v>
      </c>
      <c r="K402" s="16"/>
      <c r="L402" s="16" t="s">
        <v>108</v>
      </c>
      <c r="M402" s="16" t="s">
        <v>265</v>
      </c>
      <c r="N402" s="16" t="s">
        <v>229</v>
      </c>
      <c r="O402" s="16"/>
      <c r="P402" s="16" t="s">
        <v>107</v>
      </c>
      <c r="Q402" s="16" t="s">
        <v>93</v>
      </c>
    </row>
    <row r="403" spans="3:17">
      <c r="C403" s="15">
        <v>37683</v>
      </c>
      <c r="D403" s="16">
        <v>10108</v>
      </c>
      <c r="E403" s="16">
        <v>3</v>
      </c>
      <c r="F403" s="16" t="s">
        <v>312</v>
      </c>
      <c r="G403" s="16">
        <v>36</v>
      </c>
      <c r="H403" s="17">
        <v>100</v>
      </c>
      <c r="I403" s="17">
        <v>3731.04</v>
      </c>
      <c r="J403" s="16" t="s">
        <v>18</v>
      </c>
      <c r="K403" s="16"/>
      <c r="L403" s="16" t="s">
        <v>155</v>
      </c>
      <c r="M403" s="16" t="s">
        <v>212</v>
      </c>
      <c r="N403" s="16" t="s">
        <v>290</v>
      </c>
      <c r="O403" s="16"/>
      <c r="P403" s="16" t="s">
        <v>154</v>
      </c>
      <c r="Q403" s="16" t="s">
        <v>151</v>
      </c>
    </row>
    <row r="404" spans="3:17">
      <c r="C404" s="15">
        <v>37749</v>
      </c>
      <c r="D404" s="16">
        <v>10122</v>
      </c>
      <c r="E404" s="16">
        <v>7</v>
      </c>
      <c r="F404" s="16" t="s">
        <v>312</v>
      </c>
      <c r="G404" s="16">
        <v>20</v>
      </c>
      <c r="H404" s="17">
        <v>100</v>
      </c>
      <c r="I404" s="17">
        <v>2142</v>
      </c>
      <c r="J404" s="16" t="s">
        <v>18</v>
      </c>
      <c r="K404" s="16"/>
      <c r="L404" s="16" t="s">
        <v>115</v>
      </c>
      <c r="M404" s="16" t="s">
        <v>212</v>
      </c>
      <c r="N404" s="16" t="s">
        <v>291</v>
      </c>
      <c r="O404" s="16"/>
      <c r="P404" s="16" t="s">
        <v>107</v>
      </c>
      <c r="Q404" s="16" t="s">
        <v>93</v>
      </c>
    </row>
    <row r="405" spans="3:17">
      <c r="C405" s="15">
        <v>37804</v>
      </c>
      <c r="D405" s="16">
        <v>10135</v>
      </c>
      <c r="E405" s="16">
        <v>4</v>
      </c>
      <c r="F405" s="16" t="s">
        <v>312</v>
      </c>
      <c r="G405" s="16">
        <v>29</v>
      </c>
      <c r="H405" s="17">
        <v>97.89</v>
      </c>
      <c r="I405" s="17">
        <v>2838.81</v>
      </c>
      <c r="J405" s="16" t="s">
        <v>18</v>
      </c>
      <c r="K405" s="16"/>
      <c r="L405" s="16" t="s">
        <v>163</v>
      </c>
      <c r="M405" s="16" t="s">
        <v>212</v>
      </c>
      <c r="N405" s="16" t="s">
        <v>258</v>
      </c>
      <c r="O405" s="16" t="s">
        <v>218</v>
      </c>
      <c r="P405" s="16" t="s">
        <v>162</v>
      </c>
      <c r="Q405" s="16" t="s">
        <v>157</v>
      </c>
    </row>
    <row r="406" spans="3:17">
      <c r="C406" s="15">
        <v>37869</v>
      </c>
      <c r="D406" s="16">
        <v>10147</v>
      </c>
      <c r="E406" s="16">
        <v>4</v>
      </c>
      <c r="F406" s="16" t="s">
        <v>312</v>
      </c>
      <c r="G406" s="16">
        <v>33</v>
      </c>
      <c r="H406" s="17">
        <v>97.89</v>
      </c>
      <c r="I406" s="17">
        <v>3230.37</v>
      </c>
      <c r="J406" s="16" t="s">
        <v>18</v>
      </c>
      <c r="K406" s="16"/>
      <c r="L406" s="16" t="s">
        <v>183</v>
      </c>
      <c r="M406" s="16" t="s">
        <v>212</v>
      </c>
      <c r="N406" s="16" t="s">
        <v>261</v>
      </c>
      <c r="O406" s="16" t="s">
        <v>231</v>
      </c>
      <c r="P406" s="16" t="s">
        <v>162</v>
      </c>
      <c r="Q406" s="16" t="s">
        <v>157</v>
      </c>
    </row>
    <row r="407" spans="3:17">
      <c r="C407" s="15">
        <v>37905</v>
      </c>
      <c r="D407" s="16">
        <v>10160</v>
      </c>
      <c r="E407" s="16">
        <v>5</v>
      </c>
      <c r="F407" s="16" t="s">
        <v>312</v>
      </c>
      <c r="G407" s="16">
        <v>50</v>
      </c>
      <c r="H407" s="17">
        <v>100</v>
      </c>
      <c r="I407" s="17">
        <v>5182</v>
      </c>
      <c r="J407" s="16" t="s">
        <v>18</v>
      </c>
      <c r="K407" s="16"/>
      <c r="L407" s="16" t="s">
        <v>192</v>
      </c>
      <c r="M407" s="16" t="s">
        <v>212</v>
      </c>
      <c r="N407" s="16" t="s">
        <v>276</v>
      </c>
      <c r="O407" s="16" t="s">
        <v>218</v>
      </c>
      <c r="P407" s="16" t="s">
        <v>162</v>
      </c>
      <c r="Q407" s="16" t="s">
        <v>157</v>
      </c>
    </row>
    <row r="408" spans="3:17">
      <c r="C408" s="15">
        <v>37929</v>
      </c>
      <c r="D408" s="16">
        <v>10170</v>
      </c>
      <c r="E408" s="16">
        <v>3</v>
      </c>
      <c r="F408" s="16" t="s">
        <v>312</v>
      </c>
      <c r="G408" s="16">
        <v>41</v>
      </c>
      <c r="H408" s="17">
        <v>100</v>
      </c>
      <c r="I408" s="17">
        <v>4391.1000000000004</v>
      </c>
      <c r="J408" s="16" t="s">
        <v>18</v>
      </c>
      <c r="K408" s="16"/>
      <c r="L408" s="16" t="s">
        <v>96</v>
      </c>
      <c r="M408" s="16" t="s">
        <v>212</v>
      </c>
      <c r="N408" s="16" t="s">
        <v>288</v>
      </c>
      <c r="O408" s="16"/>
      <c r="P408" s="16" t="s">
        <v>94</v>
      </c>
      <c r="Q408" s="16" t="s">
        <v>93</v>
      </c>
    </row>
    <row r="409" spans="3:17">
      <c r="C409" s="15">
        <v>37937</v>
      </c>
      <c r="D409" s="16">
        <v>10181</v>
      </c>
      <c r="E409" s="16">
        <v>11</v>
      </c>
      <c r="F409" s="16" t="s">
        <v>312</v>
      </c>
      <c r="G409" s="16">
        <v>36</v>
      </c>
      <c r="H409" s="17">
        <v>100</v>
      </c>
      <c r="I409" s="17">
        <v>4477.32</v>
      </c>
      <c r="J409" s="16" t="s">
        <v>18</v>
      </c>
      <c r="K409" s="16"/>
      <c r="L409" s="16" t="s">
        <v>132</v>
      </c>
      <c r="M409" s="16" t="s">
        <v>212</v>
      </c>
      <c r="N409" s="16" t="s">
        <v>222</v>
      </c>
      <c r="O409" s="16"/>
      <c r="P409" s="16" t="s">
        <v>130</v>
      </c>
      <c r="Q409" s="16" t="s">
        <v>93</v>
      </c>
    </row>
    <row r="410" spans="3:17">
      <c r="C410" s="15">
        <v>37945</v>
      </c>
      <c r="D410" s="16">
        <v>10192</v>
      </c>
      <c r="E410" s="16">
        <v>16</v>
      </c>
      <c r="F410" s="16" t="s">
        <v>312</v>
      </c>
      <c r="G410" s="16">
        <v>27</v>
      </c>
      <c r="H410" s="17">
        <v>100</v>
      </c>
      <c r="I410" s="17">
        <v>3544.56</v>
      </c>
      <c r="J410" s="16" t="s">
        <v>18</v>
      </c>
      <c r="K410" s="16"/>
      <c r="L410" s="16" t="s">
        <v>168</v>
      </c>
      <c r="M410" s="16" t="s">
        <v>212</v>
      </c>
      <c r="N410" s="16" t="s">
        <v>259</v>
      </c>
      <c r="O410" s="16" t="s">
        <v>260</v>
      </c>
      <c r="P410" s="16" t="s">
        <v>162</v>
      </c>
      <c r="Q410" s="16" t="s">
        <v>157</v>
      </c>
    </row>
    <row r="411" spans="3:17">
      <c r="C411" s="15">
        <v>37957</v>
      </c>
      <c r="D411" s="16">
        <v>10203</v>
      </c>
      <c r="E411" s="16">
        <v>5</v>
      </c>
      <c r="F411" s="16" t="s">
        <v>312</v>
      </c>
      <c r="G411" s="16">
        <v>47</v>
      </c>
      <c r="H411" s="17">
        <v>100</v>
      </c>
      <c r="I411" s="17">
        <v>5195.8500000000004</v>
      </c>
      <c r="J411" s="16" t="s">
        <v>18</v>
      </c>
      <c r="K411" s="16"/>
      <c r="L411" s="16" t="s">
        <v>135</v>
      </c>
      <c r="M411" s="16" t="s">
        <v>212</v>
      </c>
      <c r="N411" s="16" t="s">
        <v>242</v>
      </c>
      <c r="O411" s="16"/>
      <c r="P411" s="16" t="s">
        <v>134</v>
      </c>
      <c r="Q411" s="16" t="s">
        <v>93</v>
      </c>
    </row>
    <row r="412" spans="3:17">
      <c r="C412" s="15">
        <v>38002</v>
      </c>
      <c r="D412" s="16">
        <v>10212</v>
      </c>
      <c r="E412" s="16">
        <v>15</v>
      </c>
      <c r="F412" s="16" t="s">
        <v>312</v>
      </c>
      <c r="G412" s="16">
        <v>33</v>
      </c>
      <c r="H412" s="17">
        <v>100</v>
      </c>
      <c r="I412" s="17">
        <v>4180.4399999999996</v>
      </c>
      <c r="J412" s="16" t="s">
        <v>18</v>
      </c>
      <c r="K412" s="16"/>
      <c r="L412" s="16" t="s">
        <v>135</v>
      </c>
      <c r="M412" s="16" t="s">
        <v>212</v>
      </c>
      <c r="N412" s="16" t="s">
        <v>242</v>
      </c>
      <c r="O412" s="16"/>
      <c r="P412" s="16" t="s">
        <v>134</v>
      </c>
      <c r="Q412" s="16" t="s">
        <v>93</v>
      </c>
    </row>
    <row r="413" spans="3:17">
      <c r="C413" s="15">
        <v>38039</v>
      </c>
      <c r="D413" s="16">
        <v>10225</v>
      </c>
      <c r="E413" s="16">
        <v>6</v>
      </c>
      <c r="F413" s="16" t="s">
        <v>312</v>
      </c>
      <c r="G413" s="16">
        <v>21</v>
      </c>
      <c r="H413" s="17">
        <v>100</v>
      </c>
      <c r="I413" s="17">
        <v>2684.43</v>
      </c>
      <c r="J413" s="16" t="s">
        <v>18</v>
      </c>
      <c r="K413" s="16"/>
      <c r="L413" s="16" t="s">
        <v>144</v>
      </c>
      <c r="M413" s="16" t="s">
        <v>212</v>
      </c>
      <c r="N413" s="16" t="s">
        <v>293</v>
      </c>
      <c r="O413" s="16"/>
      <c r="P413" s="16" t="s">
        <v>143</v>
      </c>
      <c r="Q413" s="16" t="s">
        <v>93</v>
      </c>
    </row>
    <row r="414" spans="3:17">
      <c r="C414" s="15">
        <v>38089</v>
      </c>
      <c r="D414" s="16">
        <v>10239</v>
      </c>
      <c r="E414" s="16">
        <v>5</v>
      </c>
      <c r="F414" s="16" t="s">
        <v>312</v>
      </c>
      <c r="G414" s="16">
        <v>21</v>
      </c>
      <c r="H414" s="17">
        <v>93.28</v>
      </c>
      <c r="I414" s="17">
        <v>1958.88</v>
      </c>
      <c r="J414" s="16" t="s">
        <v>18</v>
      </c>
      <c r="K414" s="16"/>
      <c r="L414" s="16" t="s">
        <v>106</v>
      </c>
      <c r="M414" s="16" t="s">
        <v>212</v>
      </c>
      <c r="N414" s="16" t="s">
        <v>283</v>
      </c>
      <c r="O414" s="16"/>
      <c r="P414" s="16" t="s">
        <v>103</v>
      </c>
      <c r="Q414" s="16" t="s">
        <v>93</v>
      </c>
    </row>
    <row r="415" spans="3:17">
      <c r="C415" s="15">
        <v>38139</v>
      </c>
      <c r="D415" s="16">
        <v>10253</v>
      </c>
      <c r="E415" s="16">
        <v>10</v>
      </c>
      <c r="F415" s="16" t="s">
        <v>312</v>
      </c>
      <c r="G415" s="16">
        <v>41</v>
      </c>
      <c r="H415" s="17">
        <v>100</v>
      </c>
      <c r="I415" s="17">
        <v>4910.57</v>
      </c>
      <c r="J415" s="16" t="s">
        <v>18</v>
      </c>
      <c r="K415" s="16"/>
      <c r="L415" s="16" t="s">
        <v>147</v>
      </c>
      <c r="M415" s="16" t="s">
        <v>273</v>
      </c>
      <c r="N415" s="16" t="s">
        <v>240</v>
      </c>
      <c r="O415" s="16"/>
      <c r="P415" s="16" t="s">
        <v>145</v>
      </c>
      <c r="Q415" s="16" t="s">
        <v>93</v>
      </c>
    </row>
    <row r="416" spans="3:17">
      <c r="C416" s="15">
        <v>38174</v>
      </c>
      <c r="D416" s="16">
        <v>10266</v>
      </c>
      <c r="E416" s="16">
        <v>11</v>
      </c>
      <c r="F416" s="16" t="s">
        <v>312</v>
      </c>
      <c r="G416" s="16">
        <v>40</v>
      </c>
      <c r="H416" s="17">
        <v>100</v>
      </c>
      <c r="I416" s="17">
        <v>4468.3999999999996</v>
      </c>
      <c r="J416" s="16" t="s">
        <v>18</v>
      </c>
      <c r="K416" s="16"/>
      <c r="L416" s="16" t="s">
        <v>127</v>
      </c>
      <c r="M416" s="16" t="s">
        <v>212</v>
      </c>
      <c r="N416" s="16" t="s">
        <v>294</v>
      </c>
      <c r="O416" s="16"/>
      <c r="P416" s="16" t="s">
        <v>126</v>
      </c>
      <c r="Q416" s="16" t="s">
        <v>93</v>
      </c>
    </row>
    <row r="417" spans="3:17">
      <c r="C417" s="15">
        <v>38203</v>
      </c>
      <c r="D417" s="16">
        <v>10277</v>
      </c>
      <c r="E417" s="16">
        <v>1</v>
      </c>
      <c r="F417" s="16" t="s">
        <v>312</v>
      </c>
      <c r="G417" s="16">
        <v>28</v>
      </c>
      <c r="H417" s="17">
        <v>100</v>
      </c>
      <c r="I417" s="17">
        <v>3127.88</v>
      </c>
      <c r="J417" s="16" t="s">
        <v>18</v>
      </c>
      <c r="K417" s="16"/>
      <c r="L417" s="16" t="s">
        <v>156</v>
      </c>
      <c r="M417" s="16" t="s">
        <v>212</v>
      </c>
      <c r="N417" s="16" t="s">
        <v>91</v>
      </c>
      <c r="O417" s="16"/>
      <c r="P417" s="16" t="s">
        <v>91</v>
      </c>
      <c r="Q417" s="16" t="s">
        <v>151</v>
      </c>
    </row>
    <row r="418" spans="3:17">
      <c r="C418" s="15">
        <v>38229</v>
      </c>
      <c r="D418" s="16">
        <v>10287</v>
      </c>
      <c r="E418" s="16">
        <v>9</v>
      </c>
      <c r="F418" s="16" t="s">
        <v>312</v>
      </c>
      <c r="G418" s="16">
        <v>23</v>
      </c>
      <c r="H418" s="17">
        <v>100</v>
      </c>
      <c r="I418" s="17">
        <v>2675.13</v>
      </c>
      <c r="J418" s="16" t="s">
        <v>18</v>
      </c>
      <c r="K418" s="16"/>
      <c r="L418" s="16" t="s">
        <v>144</v>
      </c>
      <c r="M418" s="16" t="s">
        <v>212</v>
      </c>
      <c r="N418" s="16" t="s">
        <v>293</v>
      </c>
      <c r="O418" s="16"/>
      <c r="P418" s="16" t="s">
        <v>143</v>
      </c>
      <c r="Q418" s="16" t="s">
        <v>93</v>
      </c>
    </row>
    <row r="419" spans="3:17">
      <c r="C419" s="15">
        <v>37898</v>
      </c>
      <c r="D419" s="16">
        <v>10300</v>
      </c>
      <c r="E419" s="16">
        <v>2</v>
      </c>
      <c r="F419" s="16" t="s">
        <v>312</v>
      </c>
      <c r="G419" s="16">
        <v>23</v>
      </c>
      <c r="H419" s="17">
        <v>100</v>
      </c>
      <c r="I419" s="17">
        <v>2807.61</v>
      </c>
      <c r="J419" s="16" t="s">
        <v>18</v>
      </c>
      <c r="K419" s="16"/>
      <c r="L419" s="16" t="s">
        <v>122</v>
      </c>
      <c r="M419" s="16" t="s">
        <v>212</v>
      </c>
      <c r="N419" s="16" t="s">
        <v>295</v>
      </c>
      <c r="O419" s="16"/>
      <c r="P419" s="16" t="s">
        <v>120</v>
      </c>
      <c r="Q419" s="16" t="s">
        <v>93</v>
      </c>
    </row>
    <row r="420" spans="3:17">
      <c r="C420" s="15">
        <v>38276</v>
      </c>
      <c r="D420" s="16">
        <v>10310</v>
      </c>
      <c r="E420" s="16">
        <v>7</v>
      </c>
      <c r="F420" s="16" t="s">
        <v>312</v>
      </c>
      <c r="G420" s="16">
        <v>25</v>
      </c>
      <c r="H420" s="17">
        <v>100</v>
      </c>
      <c r="I420" s="17">
        <v>2504.75</v>
      </c>
      <c r="J420" s="16" t="s">
        <v>18</v>
      </c>
      <c r="K420" s="16"/>
      <c r="L420" s="16" t="s">
        <v>121</v>
      </c>
      <c r="M420" s="16" t="s">
        <v>212</v>
      </c>
      <c r="N420" s="16" t="s">
        <v>292</v>
      </c>
      <c r="O420" s="16"/>
      <c r="P420" s="16" t="s">
        <v>120</v>
      </c>
      <c r="Q420" s="16" t="s">
        <v>93</v>
      </c>
    </row>
    <row r="421" spans="3:17">
      <c r="C421" s="15">
        <v>38295</v>
      </c>
      <c r="D421" s="16">
        <v>10321</v>
      </c>
      <c r="E421" s="16">
        <v>15</v>
      </c>
      <c r="F421" s="16" t="s">
        <v>312</v>
      </c>
      <c r="G421" s="16">
        <v>24</v>
      </c>
      <c r="H421" s="17">
        <v>100</v>
      </c>
      <c r="I421" s="17">
        <v>2984.88</v>
      </c>
      <c r="J421" s="16" t="s">
        <v>18</v>
      </c>
      <c r="K421" s="16"/>
      <c r="L421" s="16" t="s">
        <v>175</v>
      </c>
      <c r="M421" s="16" t="s">
        <v>212</v>
      </c>
      <c r="N421" s="16" t="s">
        <v>239</v>
      </c>
      <c r="O421" s="16" t="s">
        <v>231</v>
      </c>
      <c r="P421" s="16" t="s">
        <v>162</v>
      </c>
      <c r="Q421" s="16" t="s">
        <v>157</v>
      </c>
    </row>
    <row r="422" spans="3:17">
      <c r="C422" s="15">
        <v>38306</v>
      </c>
      <c r="D422" s="16">
        <v>10329</v>
      </c>
      <c r="E422" s="16">
        <v>15</v>
      </c>
      <c r="F422" s="16" t="s">
        <v>312</v>
      </c>
      <c r="G422" s="16">
        <v>39</v>
      </c>
      <c r="H422" s="17">
        <v>64.739999999999995</v>
      </c>
      <c r="I422" s="17">
        <v>2524.86</v>
      </c>
      <c r="J422" s="16" t="s">
        <v>18</v>
      </c>
      <c r="K422" s="16"/>
      <c r="L422" s="16" t="s">
        <v>165</v>
      </c>
      <c r="M422" s="16" t="s">
        <v>212</v>
      </c>
      <c r="N422" s="16" t="s">
        <v>213</v>
      </c>
      <c r="O422" s="16" t="s">
        <v>214</v>
      </c>
      <c r="P422" s="16" t="s">
        <v>162</v>
      </c>
      <c r="Q422" s="16" t="s">
        <v>157</v>
      </c>
    </row>
    <row r="423" spans="3:17">
      <c r="C423" s="15">
        <v>38315</v>
      </c>
      <c r="D423" s="16">
        <v>10341</v>
      </c>
      <c r="E423" s="16">
        <v>7</v>
      </c>
      <c r="F423" s="16" t="s">
        <v>312</v>
      </c>
      <c r="G423" s="16">
        <v>55</v>
      </c>
      <c r="H423" s="17">
        <v>75.2</v>
      </c>
      <c r="I423" s="17">
        <v>4136</v>
      </c>
      <c r="J423" s="16" t="s">
        <v>18</v>
      </c>
      <c r="K423" s="16"/>
      <c r="L423" s="16" t="s">
        <v>95</v>
      </c>
      <c r="M423" s="16" t="s">
        <v>212</v>
      </c>
      <c r="N423" s="16" t="s">
        <v>236</v>
      </c>
      <c r="O423" s="16"/>
      <c r="P423" s="16" t="s">
        <v>94</v>
      </c>
      <c r="Q423" s="16" t="s">
        <v>93</v>
      </c>
    </row>
    <row r="424" spans="3:17">
      <c r="C424" s="15">
        <v>38358</v>
      </c>
      <c r="D424" s="16">
        <v>10363</v>
      </c>
      <c r="E424" s="16">
        <v>6</v>
      </c>
      <c r="F424" s="16" t="s">
        <v>312</v>
      </c>
      <c r="G424" s="16">
        <v>46</v>
      </c>
      <c r="H424" s="17">
        <v>88.45</v>
      </c>
      <c r="I424" s="17">
        <v>4068.7</v>
      </c>
      <c r="J424" s="16" t="s">
        <v>18</v>
      </c>
      <c r="K424" s="16"/>
      <c r="L424" s="16" t="s">
        <v>104</v>
      </c>
      <c r="M424" s="16" t="s">
        <v>212</v>
      </c>
      <c r="N424" s="16" t="s">
        <v>296</v>
      </c>
      <c r="O424" s="16"/>
      <c r="P424" s="16" t="s">
        <v>103</v>
      </c>
      <c r="Q424" s="16" t="s">
        <v>93</v>
      </c>
    </row>
    <row r="425" spans="3:17">
      <c r="C425" s="15">
        <v>38392</v>
      </c>
      <c r="D425" s="16">
        <v>10377</v>
      </c>
      <c r="E425" s="16">
        <v>1</v>
      </c>
      <c r="F425" s="16" t="s">
        <v>312</v>
      </c>
      <c r="G425" s="16">
        <v>50</v>
      </c>
      <c r="H425" s="17">
        <v>100</v>
      </c>
      <c r="I425" s="17">
        <v>5182</v>
      </c>
      <c r="J425" s="16" t="s">
        <v>18</v>
      </c>
      <c r="K425" s="16"/>
      <c r="L425" s="16" t="s">
        <v>105</v>
      </c>
      <c r="M425" s="16" t="s">
        <v>212</v>
      </c>
      <c r="N425" s="16" t="s">
        <v>232</v>
      </c>
      <c r="O425" s="16"/>
      <c r="P425" s="16" t="s">
        <v>103</v>
      </c>
      <c r="Q425" s="16" t="s">
        <v>93</v>
      </c>
    </row>
    <row r="426" spans="3:17">
      <c r="C426" s="15">
        <v>38414</v>
      </c>
      <c r="D426" s="16">
        <v>10389</v>
      </c>
      <c r="E426" s="16">
        <v>8</v>
      </c>
      <c r="F426" s="16" t="s">
        <v>312</v>
      </c>
      <c r="G426" s="16">
        <v>47</v>
      </c>
      <c r="H426" s="17">
        <v>100</v>
      </c>
      <c r="I426" s="17">
        <v>5243.79</v>
      </c>
      <c r="J426" s="16" t="s">
        <v>18</v>
      </c>
      <c r="K426" s="16"/>
      <c r="L426" s="16" t="s">
        <v>141</v>
      </c>
      <c r="M426" s="16" t="s">
        <v>212</v>
      </c>
      <c r="N426" s="16" t="s">
        <v>256</v>
      </c>
      <c r="O426" s="16"/>
      <c r="P426" s="16" t="s">
        <v>140</v>
      </c>
      <c r="Q426" s="16" t="s">
        <v>93</v>
      </c>
    </row>
    <row r="427" spans="3:17">
      <c r="C427" s="15">
        <v>38456</v>
      </c>
      <c r="D427" s="16">
        <v>10405</v>
      </c>
      <c r="E427" s="16">
        <v>5</v>
      </c>
      <c r="F427" s="16" t="s">
        <v>312</v>
      </c>
      <c r="G427" s="16">
        <v>97</v>
      </c>
      <c r="H427" s="17">
        <v>93.28</v>
      </c>
      <c r="I427" s="17">
        <v>9048.16</v>
      </c>
      <c r="J427" s="16" t="s">
        <v>18</v>
      </c>
      <c r="K427" s="16"/>
      <c r="L427" s="16" t="s">
        <v>113</v>
      </c>
      <c r="M427" s="16" t="s">
        <v>212</v>
      </c>
      <c r="N427" s="16" t="s">
        <v>313</v>
      </c>
      <c r="O427" s="16"/>
      <c r="P427" s="16" t="s">
        <v>107</v>
      </c>
      <c r="Q427" s="16" t="s">
        <v>93</v>
      </c>
    </row>
    <row r="428" spans="3:17">
      <c r="C428" s="15">
        <v>38489</v>
      </c>
      <c r="D428" s="16">
        <v>10419</v>
      </c>
      <c r="E428" s="16">
        <v>10</v>
      </c>
      <c r="F428" s="16" t="s">
        <v>312</v>
      </c>
      <c r="G428" s="16">
        <v>32</v>
      </c>
      <c r="H428" s="17">
        <v>100</v>
      </c>
      <c r="I428" s="17">
        <v>3832.64</v>
      </c>
      <c r="J428" s="16" t="s">
        <v>18</v>
      </c>
      <c r="K428" s="16"/>
      <c r="L428" s="16" t="s">
        <v>95</v>
      </c>
      <c r="M428" s="16" t="s">
        <v>212</v>
      </c>
      <c r="N428" s="16" t="s">
        <v>236</v>
      </c>
      <c r="O428" s="16"/>
      <c r="P428" s="16" t="s">
        <v>94</v>
      </c>
      <c r="Q428" s="16" t="s">
        <v>93</v>
      </c>
    </row>
    <row r="429" spans="3:17">
      <c r="C429" s="15">
        <v>37650</v>
      </c>
      <c r="D429" s="16">
        <v>10103</v>
      </c>
      <c r="E429" s="16">
        <v>10</v>
      </c>
      <c r="F429" s="16" t="s">
        <v>314</v>
      </c>
      <c r="G429" s="16">
        <v>35</v>
      </c>
      <c r="H429" s="17">
        <v>100</v>
      </c>
      <c r="I429" s="17">
        <v>3920</v>
      </c>
      <c r="J429" s="16" t="s">
        <v>302</v>
      </c>
      <c r="K429" s="16"/>
      <c r="L429" s="16" t="s">
        <v>131</v>
      </c>
      <c r="M429" s="16" t="s">
        <v>212</v>
      </c>
      <c r="N429" s="16" t="s">
        <v>233</v>
      </c>
      <c r="O429" s="16"/>
      <c r="P429" s="16" t="s">
        <v>130</v>
      </c>
      <c r="Q429" s="16" t="s">
        <v>93</v>
      </c>
    </row>
    <row r="430" spans="3:17">
      <c r="C430" s="15">
        <v>37706</v>
      </c>
      <c r="D430" s="16">
        <v>10113</v>
      </c>
      <c r="E430" s="16">
        <v>4</v>
      </c>
      <c r="F430" s="16" t="s">
        <v>314</v>
      </c>
      <c r="G430" s="16">
        <v>49</v>
      </c>
      <c r="H430" s="17">
        <v>100</v>
      </c>
      <c r="I430" s="17">
        <v>4916.66</v>
      </c>
      <c r="J430" s="16" t="s">
        <v>302</v>
      </c>
      <c r="K430" s="16"/>
      <c r="L430" s="16" t="s">
        <v>163</v>
      </c>
      <c r="M430" s="16" t="s">
        <v>212</v>
      </c>
      <c r="N430" s="16" t="s">
        <v>258</v>
      </c>
      <c r="O430" s="16" t="s">
        <v>218</v>
      </c>
      <c r="P430" s="16" t="s">
        <v>162</v>
      </c>
      <c r="Q430" s="16" t="s">
        <v>157</v>
      </c>
    </row>
    <row r="431" spans="3:17">
      <c r="C431" s="15">
        <v>37769</v>
      </c>
      <c r="D431" s="16">
        <v>10126</v>
      </c>
      <c r="E431" s="16">
        <v>10</v>
      </c>
      <c r="F431" s="16" t="s">
        <v>314</v>
      </c>
      <c r="G431" s="16">
        <v>38</v>
      </c>
      <c r="H431" s="17">
        <v>100</v>
      </c>
      <c r="I431" s="17">
        <v>3857</v>
      </c>
      <c r="J431" s="16" t="s">
        <v>302</v>
      </c>
      <c r="K431" s="16"/>
      <c r="L431" s="16" t="s">
        <v>136</v>
      </c>
      <c r="M431" s="16" t="s">
        <v>212</v>
      </c>
      <c r="N431" s="16" t="s">
        <v>242</v>
      </c>
      <c r="O431" s="16"/>
      <c r="P431" s="16" t="s">
        <v>134</v>
      </c>
      <c r="Q431" s="16" t="s">
        <v>93</v>
      </c>
    </row>
    <row r="432" spans="3:17">
      <c r="C432" s="15">
        <v>37826</v>
      </c>
      <c r="D432" s="16">
        <v>10140</v>
      </c>
      <c r="E432" s="16">
        <v>10</v>
      </c>
      <c r="F432" s="16" t="s">
        <v>314</v>
      </c>
      <c r="G432" s="16">
        <v>32</v>
      </c>
      <c r="H432" s="17">
        <v>100</v>
      </c>
      <c r="I432" s="17">
        <v>4181.4399999999996</v>
      </c>
      <c r="J432" s="16" t="s">
        <v>302</v>
      </c>
      <c r="K432" s="16"/>
      <c r="L432" s="16" t="s">
        <v>170</v>
      </c>
      <c r="M432" s="16" t="s">
        <v>212</v>
      </c>
      <c r="N432" s="16" t="s">
        <v>220</v>
      </c>
      <c r="O432" s="16" t="s">
        <v>218</v>
      </c>
      <c r="P432" s="16" t="s">
        <v>162</v>
      </c>
      <c r="Q432" s="16" t="s">
        <v>157</v>
      </c>
    </row>
    <row r="433" spans="3:17">
      <c r="C433" s="15">
        <v>37883</v>
      </c>
      <c r="D433" s="16">
        <v>10150</v>
      </c>
      <c r="E433" s="16">
        <v>7</v>
      </c>
      <c r="F433" s="16" t="s">
        <v>314</v>
      </c>
      <c r="G433" s="16">
        <v>34</v>
      </c>
      <c r="H433" s="17">
        <v>100</v>
      </c>
      <c r="I433" s="17">
        <v>4641</v>
      </c>
      <c r="J433" s="16" t="s">
        <v>302</v>
      </c>
      <c r="K433" s="16"/>
      <c r="L433" s="16" t="s">
        <v>156</v>
      </c>
      <c r="M433" s="16" t="s">
        <v>212</v>
      </c>
      <c r="N433" s="16" t="s">
        <v>91</v>
      </c>
      <c r="O433" s="16"/>
      <c r="P433" s="16" t="s">
        <v>91</v>
      </c>
      <c r="Q433" s="16" t="s">
        <v>151</v>
      </c>
    </row>
    <row r="434" spans="3:17">
      <c r="C434" s="15">
        <v>37915</v>
      </c>
      <c r="D434" s="16">
        <v>10164</v>
      </c>
      <c r="E434" s="16">
        <v>8</v>
      </c>
      <c r="F434" s="16" t="s">
        <v>314</v>
      </c>
      <c r="G434" s="16">
        <v>36</v>
      </c>
      <c r="H434" s="17">
        <v>99.17</v>
      </c>
      <c r="I434" s="17">
        <v>3570.12</v>
      </c>
      <c r="J434" s="16" t="s">
        <v>302</v>
      </c>
      <c r="K434" s="16"/>
      <c r="L434" s="16" t="s">
        <v>96</v>
      </c>
      <c r="M434" s="16" t="s">
        <v>287</v>
      </c>
      <c r="N434" s="16" t="s">
        <v>288</v>
      </c>
      <c r="O434" s="16"/>
      <c r="P434" s="16" t="s">
        <v>94</v>
      </c>
      <c r="Q434" s="16" t="s">
        <v>93</v>
      </c>
    </row>
    <row r="435" spans="3:17">
      <c r="C435" s="15">
        <v>37931</v>
      </c>
      <c r="D435" s="16">
        <v>10174</v>
      </c>
      <c r="E435" s="16">
        <v>3</v>
      </c>
      <c r="F435" s="16" t="s">
        <v>314</v>
      </c>
      <c r="G435" s="16">
        <v>48</v>
      </c>
      <c r="H435" s="17">
        <v>93.34</v>
      </c>
      <c r="I435" s="17">
        <v>4480.32</v>
      </c>
      <c r="J435" s="16" t="s">
        <v>302</v>
      </c>
      <c r="K435" s="16"/>
      <c r="L435" s="16" t="s">
        <v>90</v>
      </c>
      <c r="M435" s="16" t="s">
        <v>212</v>
      </c>
      <c r="N435" s="16" t="s">
        <v>245</v>
      </c>
      <c r="O435" s="16" t="s">
        <v>246</v>
      </c>
      <c r="P435" s="16" t="s">
        <v>85</v>
      </c>
      <c r="Q435" s="16" t="s">
        <v>84</v>
      </c>
    </row>
    <row r="436" spans="3:17">
      <c r="C436" s="15">
        <v>37938</v>
      </c>
      <c r="D436" s="16">
        <v>10183</v>
      </c>
      <c r="E436" s="16">
        <v>7</v>
      </c>
      <c r="F436" s="16" t="s">
        <v>314</v>
      </c>
      <c r="G436" s="16">
        <v>21</v>
      </c>
      <c r="H436" s="17">
        <v>96.84</v>
      </c>
      <c r="I436" s="17">
        <v>2033.64</v>
      </c>
      <c r="J436" s="16" t="s">
        <v>302</v>
      </c>
      <c r="K436" s="16"/>
      <c r="L436" s="16" t="s">
        <v>188</v>
      </c>
      <c r="M436" s="16" t="s">
        <v>212</v>
      </c>
      <c r="N436" s="16" t="s">
        <v>247</v>
      </c>
      <c r="O436" s="16" t="s">
        <v>235</v>
      </c>
      <c r="P436" s="16" t="s">
        <v>162</v>
      </c>
      <c r="Q436" s="16" t="s">
        <v>157</v>
      </c>
    </row>
    <row r="437" spans="3:17">
      <c r="C437" s="15">
        <v>37950</v>
      </c>
      <c r="D437" s="16">
        <v>10194</v>
      </c>
      <c r="E437" s="16">
        <v>10</v>
      </c>
      <c r="F437" s="16" t="s">
        <v>314</v>
      </c>
      <c r="G437" s="16">
        <v>21</v>
      </c>
      <c r="H437" s="17">
        <v>93.34</v>
      </c>
      <c r="I437" s="17">
        <v>1960.14</v>
      </c>
      <c r="J437" s="16" t="s">
        <v>302</v>
      </c>
      <c r="K437" s="16"/>
      <c r="L437" s="16" t="s">
        <v>109</v>
      </c>
      <c r="M437" s="16" t="s">
        <v>212</v>
      </c>
      <c r="N437" s="16" t="s">
        <v>248</v>
      </c>
      <c r="O437" s="16"/>
      <c r="P437" s="16" t="s">
        <v>107</v>
      </c>
      <c r="Q437" s="16" t="s">
        <v>93</v>
      </c>
    </row>
    <row r="438" spans="3:17">
      <c r="C438" s="15">
        <v>37960</v>
      </c>
      <c r="D438" s="16">
        <v>10206</v>
      </c>
      <c r="E438" s="16">
        <v>5</v>
      </c>
      <c r="F438" s="16" t="s">
        <v>314</v>
      </c>
      <c r="G438" s="16">
        <v>34</v>
      </c>
      <c r="H438" s="17">
        <v>100</v>
      </c>
      <c r="I438" s="17">
        <v>3966.78</v>
      </c>
      <c r="J438" s="16" t="s">
        <v>302</v>
      </c>
      <c r="K438" s="16"/>
      <c r="L438" s="16" t="s">
        <v>159</v>
      </c>
      <c r="M438" s="16" t="s">
        <v>212</v>
      </c>
      <c r="N438" s="16" t="s">
        <v>249</v>
      </c>
      <c r="O438" s="16" t="s">
        <v>250</v>
      </c>
      <c r="P438" s="16" t="s">
        <v>158</v>
      </c>
      <c r="Q438" s="16" t="s">
        <v>157</v>
      </c>
    </row>
    <row r="439" spans="3:17">
      <c r="C439" s="15">
        <v>38015</v>
      </c>
      <c r="D439" s="16">
        <v>10215</v>
      </c>
      <c r="E439" s="16">
        <v>2</v>
      </c>
      <c r="F439" s="16" t="s">
        <v>314</v>
      </c>
      <c r="G439" s="16">
        <v>46</v>
      </c>
      <c r="H439" s="17">
        <v>100</v>
      </c>
      <c r="I439" s="17">
        <v>5152</v>
      </c>
      <c r="J439" s="16" t="s">
        <v>302</v>
      </c>
      <c r="K439" s="16"/>
      <c r="L439" s="16" t="s">
        <v>193</v>
      </c>
      <c r="M439" s="16" t="s">
        <v>212</v>
      </c>
      <c r="N439" s="16" t="s">
        <v>251</v>
      </c>
      <c r="O439" s="16" t="s">
        <v>218</v>
      </c>
      <c r="P439" s="16" t="s">
        <v>162</v>
      </c>
      <c r="Q439" s="16" t="s">
        <v>157</v>
      </c>
    </row>
    <row r="440" spans="3:17">
      <c r="C440" s="15">
        <v>38056</v>
      </c>
      <c r="D440" s="16">
        <v>10228</v>
      </c>
      <c r="E440" s="16">
        <v>1</v>
      </c>
      <c r="F440" s="16" t="s">
        <v>314</v>
      </c>
      <c r="G440" s="16">
        <v>32</v>
      </c>
      <c r="H440" s="17">
        <v>100</v>
      </c>
      <c r="I440" s="17">
        <v>3360</v>
      </c>
      <c r="J440" s="16" t="s">
        <v>302</v>
      </c>
      <c r="K440" s="16"/>
      <c r="L440" s="16" t="s">
        <v>194</v>
      </c>
      <c r="M440" s="16" t="s">
        <v>212</v>
      </c>
      <c r="N440" s="16" t="s">
        <v>230</v>
      </c>
      <c r="O440" s="16" t="s">
        <v>231</v>
      </c>
      <c r="P440" s="16" t="s">
        <v>162</v>
      </c>
      <c r="Q440" s="16" t="s">
        <v>157</v>
      </c>
    </row>
    <row r="441" spans="3:17">
      <c r="C441" s="15">
        <v>38111</v>
      </c>
      <c r="D441" s="16">
        <v>10245</v>
      </c>
      <c r="E441" s="16">
        <v>8</v>
      </c>
      <c r="F441" s="16" t="s">
        <v>314</v>
      </c>
      <c r="G441" s="16">
        <v>29</v>
      </c>
      <c r="H441" s="17">
        <v>100</v>
      </c>
      <c r="I441" s="17">
        <v>3451</v>
      </c>
      <c r="J441" s="16" t="s">
        <v>302</v>
      </c>
      <c r="K441" s="16"/>
      <c r="L441" s="16" t="s">
        <v>184</v>
      </c>
      <c r="M441" s="16" t="s">
        <v>212</v>
      </c>
      <c r="N441" s="16" t="s">
        <v>252</v>
      </c>
      <c r="O441" s="16" t="s">
        <v>228</v>
      </c>
      <c r="P441" s="16" t="s">
        <v>162</v>
      </c>
      <c r="Q441" s="16" t="s">
        <v>157</v>
      </c>
    </row>
    <row r="442" spans="3:17">
      <c r="C442" s="15">
        <v>38153</v>
      </c>
      <c r="D442" s="16">
        <v>10258</v>
      </c>
      <c r="E442" s="16">
        <v>5</v>
      </c>
      <c r="F442" s="16" t="s">
        <v>314</v>
      </c>
      <c r="G442" s="16">
        <v>41</v>
      </c>
      <c r="H442" s="17">
        <v>100</v>
      </c>
      <c r="I442" s="17">
        <v>5453</v>
      </c>
      <c r="J442" s="16" t="s">
        <v>302</v>
      </c>
      <c r="K442" s="16"/>
      <c r="L442" s="16" t="s">
        <v>152</v>
      </c>
      <c r="M442" s="16" t="s">
        <v>212</v>
      </c>
      <c r="N442" s="16" t="s">
        <v>253</v>
      </c>
      <c r="O442" s="16" t="s">
        <v>254</v>
      </c>
      <c r="P442" s="16" t="s">
        <v>151</v>
      </c>
      <c r="Q442" s="16" t="s">
        <v>151</v>
      </c>
    </row>
    <row r="443" spans="3:17">
      <c r="C443" s="15">
        <v>38187</v>
      </c>
      <c r="D443" s="16">
        <v>10270</v>
      </c>
      <c r="E443" s="16">
        <v>8</v>
      </c>
      <c r="F443" s="16" t="s">
        <v>314</v>
      </c>
      <c r="G443" s="16">
        <v>43</v>
      </c>
      <c r="H443" s="17">
        <v>96.84</v>
      </c>
      <c r="I443" s="17">
        <v>4164.12</v>
      </c>
      <c r="J443" s="16" t="s">
        <v>302</v>
      </c>
      <c r="K443" s="16"/>
      <c r="L443" s="16" t="s">
        <v>88</v>
      </c>
      <c r="M443" s="16" t="s">
        <v>212</v>
      </c>
      <c r="N443" s="16" t="s">
        <v>237</v>
      </c>
      <c r="O443" s="16" t="s">
        <v>238</v>
      </c>
      <c r="P443" s="16" t="s">
        <v>85</v>
      </c>
      <c r="Q443" s="16" t="s">
        <v>84</v>
      </c>
    </row>
    <row r="444" spans="3:17">
      <c r="C444" s="15">
        <v>38216</v>
      </c>
      <c r="D444" s="16">
        <v>10280</v>
      </c>
      <c r="E444" s="16">
        <v>1</v>
      </c>
      <c r="F444" s="16" t="s">
        <v>314</v>
      </c>
      <c r="G444" s="16">
        <v>24</v>
      </c>
      <c r="H444" s="17">
        <v>100</v>
      </c>
      <c r="I444" s="17">
        <v>2800.08</v>
      </c>
      <c r="J444" s="16" t="s">
        <v>302</v>
      </c>
      <c r="K444" s="16"/>
      <c r="L444" s="16" t="s">
        <v>129</v>
      </c>
      <c r="M444" s="16" t="s">
        <v>212</v>
      </c>
      <c r="N444" s="16" t="s">
        <v>255</v>
      </c>
      <c r="O444" s="16"/>
      <c r="P444" s="16" t="s">
        <v>126</v>
      </c>
      <c r="Q444" s="16" t="s">
        <v>93</v>
      </c>
    </row>
    <row r="445" spans="3:17">
      <c r="C445" s="15">
        <v>38238</v>
      </c>
      <c r="D445" s="16">
        <v>10291</v>
      </c>
      <c r="E445" s="16">
        <v>10</v>
      </c>
      <c r="F445" s="16" t="s">
        <v>314</v>
      </c>
      <c r="G445" s="16">
        <v>41</v>
      </c>
      <c r="H445" s="17">
        <v>100</v>
      </c>
      <c r="I445" s="17">
        <v>4687.9399999999996</v>
      </c>
      <c r="J445" s="16" t="s">
        <v>302</v>
      </c>
      <c r="K445" s="16"/>
      <c r="L445" s="16" t="s">
        <v>141</v>
      </c>
      <c r="M445" s="16" t="s">
        <v>212</v>
      </c>
      <c r="N445" s="16" t="s">
        <v>256</v>
      </c>
      <c r="O445" s="16"/>
      <c r="P445" s="16" t="s">
        <v>140</v>
      </c>
      <c r="Q445" s="16" t="s">
        <v>93</v>
      </c>
    </row>
    <row r="446" spans="3:17">
      <c r="C446" s="15">
        <v>38271</v>
      </c>
      <c r="D446" s="16">
        <v>10304</v>
      </c>
      <c r="E446" s="16">
        <v>5</v>
      </c>
      <c r="F446" s="16" t="s">
        <v>314</v>
      </c>
      <c r="G446" s="16">
        <v>46</v>
      </c>
      <c r="H446" s="17">
        <v>98</v>
      </c>
      <c r="I446" s="17">
        <v>4508</v>
      </c>
      <c r="J446" s="16" t="s">
        <v>302</v>
      </c>
      <c r="K446" s="16"/>
      <c r="L446" s="16" t="s">
        <v>118</v>
      </c>
      <c r="M446" s="16" t="s">
        <v>212</v>
      </c>
      <c r="N446" s="16" t="s">
        <v>257</v>
      </c>
      <c r="O446" s="16"/>
      <c r="P446" s="16" t="s">
        <v>107</v>
      </c>
      <c r="Q446" s="16" t="s">
        <v>93</v>
      </c>
    </row>
    <row r="447" spans="3:17">
      <c r="C447" s="15">
        <v>38281</v>
      </c>
      <c r="D447" s="16">
        <v>10312</v>
      </c>
      <c r="E447" s="16">
        <v>2</v>
      </c>
      <c r="F447" s="16" t="s">
        <v>314</v>
      </c>
      <c r="G447" s="16">
        <v>32</v>
      </c>
      <c r="H447" s="17">
        <v>100</v>
      </c>
      <c r="I447" s="17">
        <v>4181.4399999999996</v>
      </c>
      <c r="J447" s="16" t="s">
        <v>302</v>
      </c>
      <c r="K447" s="16"/>
      <c r="L447" s="16" t="s">
        <v>163</v>
      </c>
      <c r="M447" s="16" t="s">
        <v>212</v>
      </c>
      <c r="N447" s="16" t="s">
        <v>258</v>
      </c>
      <c r="O447" s="16" t="s">
        <v>218</v>
      </c>
      <c r="P447" s="16" t="s">
        <v>162</v>
      </c>
      <c r="Q447" s="16" t="s">
        <v>157</v>
      </c>
    </row>
    <row r="448" spans="3:17">
      <c r="C448" s="15">
        <v>38295</v>
      </c>
      <c r="D448" s="16">
        <v>10322</v>
      </c>
      <c r="E448" s="16">
        <v>10</v>
      </c>
      <c r="F448" s="16" t="s">
        <v>314</v>
      </c>
      <c r="G448" s="16">
        <v>22</v>
      </c>
      <c r="H448" s="17">
        <v>100</v>
      </c>
      <c r="I448" s="17">
        <v>2251.04</v>
      </c>
      <c r="J448" s="16" t="s">
        <v>302</v>
      </c>
      <c r="K448" s="16"/>
      <c r="L448" s="16" t="s">
        <v>168</v>
      </c>
      <c r="M448" s="16" t="s">
        <v>212</v>
      </c>
      <c r="N448" s="16" t="s">
        <v>259</v>
      </c>
      <c r="O448" s="16" t="s">
        <v>260</v>
      </c>
      <c r="P448" s="16" t="s">
        <v>162</v>
      </c>
      <c r="Q448" s="16" t="s">
        <v>157</v>
      </c>
    </row>
    <row r="449" spans="3:17">
      <c r="C449" s="15">
        <v>38309</v>
      </c>
      <c r="D449" s="16">
        <v>10333</v>
      </c>
      <c r="E449" s="16">
        <v>7</v>
      </c>
      <c r="F449" s="16" t="s">
        <v>314</v>
      </c>
      <c r="G449" s="16">
        <v>29</v>
      </c>
      <c r="H449" s="17">
        <v>40.25</v>
      </c>
      <c r="I449" s="17">
        <v>1167.25</v>
      </c>
      <c r="J449" s="16" t="s">
        <v>302</v>
      </c>
      <c r="K449" s="16"/>
      <c r="L449" s="16" t="s">
        <v>186</v>
      </c>
      <c r="M449" s="16" t="s">
        <v>212</v>
      </c>
      <c r="N449" s="16" t="s">
        <v>219</v>
      </c>
      <c r="O449" s="16" t="s">
        <v>218</v>
      </c>
      <c r="P449" s="16" t="s">
        <v>162</v>
      </c>
      <c r="Q449" s="16" t="s">
        <v>157</v>
      </c>
    </row>
    <row r="450" spans="3:17">
      <c r="C450" s="15">
        <v>38320</v>
      </c>
      <c r="D450" s="16">
        <v>10347</v>
      </c>
      <c r="E450" s="16">
        <v>5</v>
      </c>
      <c r="F450" s="16" t="s">
        <v>314</v>
      </c>
      <c r="G450" s="16">
        <v>42</v>
      </c>
      <c r="H450" s="17">
        <v>49.6</v>
      </c>
      <c r="I450" s="17">
        <v>2083.1999999999998</v>
      </c>
      <c r="J450" s="16" t="s">
        <v>302</v>
      </c>
      <c r="K450" s="16"/>
      <c r="L450" s="16" t="s">
        <v>86</v>
      </c>
      <c r="M450" s="16" t="s">
        <v>212</v>
      </c>
      <c r="N450" s="16" t="s">
        <v>223</v>
      </c>
      <c r="O450" s="16" t="s">
        <v>224</v>
      </c>
      <c r="P450" s="16" t="s">
        <v>85</v>
      </c>
      <c r="Q450" s="16" t="s">
        <v>84</v>
      </c>
    </row>
    <row r="451" spans="3:17">
      <c r="C451" s="15">
        <v>38331</v>
      </c>
      <c r="D451" s="16">
        <v>10357</v>
      </c>
      <c r="E451" s="16">
        <v>1</v>
      </c>
      <c r="F451" s="16" t="s">
        <v>314</v>
      </c>
      <c r="G451" s="16">
        <v>39</v>
      </c>
      <c r="H451" s="17">
        <v>98</v>
      </c>
      <c r="I451" s="17">
        <v>3822</v>
      </c>
      <c r="J451" s="16" t="s">
        <v>302</v>
      </c>
      <c r="K451" s="16"/>
      <c r="L451" s="16" t="s">
        <v>163</v>
      </c>
      <c r="M451" s="16" t="s">
        <v>212</v>
      </c>
      <c r="N451" s="16" t="s">
        <v>258</v>
      </c>
      <c r="O451" s="16" t="s">
        <v>218</v>
      </c>
      <c r="P451" s="16" t="s">
        <v>162</v>
      </c>
      <c r="Q451" s="16" t="s">
        <v>157</v>
      </c>
    </row>
    <row r="452" spans="3:17">
      <c r="C452" s="15">
        <v>38372</v>
      </c>
      <c r="D452" s="16">
        <v>10370</v>
      </c>
      <c r="E452" s="16">
        <v>1</v>
      </c>
      <c r="F452" s="16" t="s">
        <v>314</v>
      </c>
      <c r="G452" s="16">
        <v>27</v>
      </c>
      <c r="H452" s="17">
        <v>100</v>
      </c>
      <c r="I452" s="17">
        <v>3911.49</v>
      </c>
      <c r="J452" s="16" t="s">
        <v>302</v>
      </c>
      <c r="K452" s="16"/>
      <c r="L452" s="16" t="s">
        <v>87</v>
      </c>
      <c r="M452" s="16" t="s">
        <v>212</v>
      </c>
      <c r="N452" s="16" t="s">
        <v>262</v>
      </c>
      <c r="O452" s="16" t="s">
        <v>238</v>
      </c>
      <c r="P452" s="16" t="s">
        <v>85</v>
      </c>
      <c r="Q452" s="16" t="s">
        <v>84</v>
      </c>
    </row>
    <row r="453" spans="3:17">
      <c r="C453" s="15">
        <v>38400</v>
      </c>
      <c r="D453" s="16">
        <v>10381</v>
      </c>
      <c r="E453" s="16">
        <v>2</v>
      </c>
      <c r="F453" s="16" t="s">
        <v>314</v>
      </c>
      <c r="G453" s="16">
        <v>48</v>
      </c>
      <c r="H453" s="17">
        <v>98</v>
      </c>
      <c r="I453" s="17">
        <v>4704</v>
      </c>
      <c r="J453" s="16" t="s">
        <v>302</v>
      </c>
      <c r="K453" s="16"/>
      <c r="L453" s="16" t="s">
        <v>167</v>
      </c>
      <c r="M453" s="16" t="s">
        <v>212</v>
      </c>
      <c r="N453" s="16" t="s">
        <v>219</v>
      </c>
      <c r="O453" s="16" t="s">
        <v>218</v>
      </c>
      <c r="P453" s="16" t="s">
        <v>162</v>
      </c>
      <c r="Q453" s="16" t="s">
        <v>157</v>
      </c>
    </row>
    <row r="454" spans="3:17">
      <c r="C454" s="15">
        <v>38420</v>
      </c>
      <c r="D454" s="16">
        <v>10391</v>
      </c>
      <c r="E454" s="16">
        <v>10</v>
      </c>
      <c r="F454" s="16" t="s">
        <v>314</v>
      </c>
      <c r="G454" s="16">
        <v>29</v>
      </c>
      <c r="H454" s="17">
        <v>85.1</v>
      </c>
      <c r="I454" s="17">
        <v>2467.9</v>
      </c>
      <c r="J454" s="16" t="s">
        <v>302</v>
      </c>
      <c r="K454" s="16"/>
      <c r="L454" s="16" t="s">
        <v>87</v>
      </c>
      <c r="M454" s="16" t="s">
        <v>212</v>
      </c>
      <c r="N454" s="16" t="s">
        <v>262</v>
      </c>
      <c r="O454" s="16" t="s">
        <v>238</v>
      </c>
      <c r="P454" s="16" t="s">
        <v>85</v>
      </c>
      <c r="Q454" s="16" t="s">
        <v>84</v>
      </c>
    </row>
    <row r="455" spans="3:17">
      <c r="C455" s="15">
        <v>38473</v>
      </c>
      <c r="D455" s="16">
        <v>10411</v>
      </c>
      <c r="E455" s="16">
        <v>8</v>
      </c>
      <c r="F455" s="16" t="s">
        <v>314</v>
      </c>
      <c r="G455" s="16">
        <v>27</v>
      </c>
      <c r="H455" s="17">
        <v>100</v>
      </c>
      <c r="I455" s="17">
        <v>3213</v>
      </c>
      <c r="J455" s="16" t="s">
        <v>302</v>
      </c>
      <c r="K455" s="16"/>
      <c r="L455" s="16" t="s">
        <v>161</v>
      </c>
      <c r="M455" s="16" t="s">
        <v>212</v>
      </c>
      <c r="N455" s="16" t="s">
        <v>263</v>
      </c>
      <c r="O455" s="16" t="s">
        <v>264</v>
      </c>
      <c r="P455" s="16" t="s">
        <v>158</v>
      </c>
      <c r="Q455" s="16" t="s">
        <v>157</v>
      </c>
    </row>
    <row r="456" spans="3:17">
      <c r="C456" s="15">
        <v>38503</v>
      </c>
      <c r="D456" s="16">
        <v>10424</v>
      </c>
      <c r="E456" s="16">
        <v>5</v>
      </c>
      <c r="F456" s="16" t="s">
        <v>314</v>
      </c>
      <c r="G456" s="16">
        <v>54</v>
      </c>
      <c r="H456" s="17">
        <v>100</v>
      </c>
      <c r="I456" s="17">
        <v>7182</v>
      </c>
      <c r="J456" s="16" t="s">
        <v>302</v>
      </c>
      <c r="K456" s="16"/>
      <c r="L456" s="16" t="s">
        <v>135</v>
      </c>
      <c r="M456" s="16" t="s">
        <v>265</v>
      </c>
      <c r="N456" s="16" t="s">
        <v>242</v>
      </c>
      <c r="O456" s="16"/>
      <c r="P456" s="16" t="s">
        <v>134</v>
      </c>
      <c r="Q456" s="16" t="s">
        <v>93</v>
      </c>
    </row>
    <row r="457" spans="3:17">
      <c r="C457" s="15">
        <v>37690</v>
      </c>
      <c r="D457" s="16">
        <v>10109</v>
      </c>
      <c r="E457" s="16">
        <v>4</v>
      </c>
      <c r="F457" s="16" t="s">
        <v>315</v>
      </c>
      <c r="G457" s="16">
        <v>26</v>
      </c>
      <c r="H457" s="17">
        <v>100</v>
      </c>
      <c r="I457" s="17">
        <v>4379.18</v>
      </c>
      <c r="J457" s="16" t="s">
        <v>18</v>
      </c>
      <c r="K457" s="16"/>
      <c r="L457" s="16" t="s">
        <v>179</v>
      </c>
      <c r="M457" s="16" t="s">
        <v>212</v>
      </c>
      <c r="N457" s="16" t="s">
        <v>247</v>
      </c>
      <c r="O457" s="16" t="s">
        <v>235</v>
      </c>
      <c r="P457" s="16" t="s">
        <v>162</v>
      </c>
      <c r="Q457" s="16" t="s">
        <v>157</v>
      </c>
    </row>
    <row r="458" spans="3:17">
      <c r="C458" s="15">
        <v>37749</v>
      </c>
      <c r="D458" s="16">
        <v>10122</v>
      </c>
      <c r="E458" s="16">
        <v>2</v>
      </c>
      <c r="F458" s="16" t="s">
        <v>315</v>
      </c>
      <c r="G458" s="16">
        <v>34</v>
      </c>
      <c r="H458" s="17">
        <v>100</v>
      </c>
      <c r="I458" s="17">
        <v>5004.8</v>
      </c>
      <c r="J458" s="16" t="s">
        <v>18</v>
      </c>
      <c r="K458" s="16"/>
      <c r="L458" s="16" t="s">
        <v>115</v>
      </c>
      <c r="M458" s="16" t="s">
        <v>212</v>
      </c>
      <c r="N458" s="16" t="s">
        <v>291</v>
      </c>
      <c r="O458" s="16"/>
      <c r="P458" s="16" t="s">
        <v>107</v>
      </c>
      <c r="Q458" s="16" t="s">
        <v>93</v>
      </c>
    </row>
    <row r="459" spans="3:17">
      <c r="C459" s="15">
        <v>37806</v>
      </c>
      <c r="D459" s="16">
        <v>10136</v>
      </c>
      <c r="E459" s="16">
        <v>2</v>
      </c>
      <c r="F459" s="16" t="s">
        <v>315</v>
      </c>
      <c r="G459" s="16">
        <v>25</v>
      </c>
      <c r="H459" s="17">
        <v>100</v>
      </c>
      <c r="I459" s="17">
        <v>3644.75</v>
      </c>
      <c r="J459" s="16" t="s">
        <v>18</v>
      </c>
      <c r="K459" s="16"/>
      <c r="L459" s="16" t="s">
        <v>116</v>
      </c>
      <c r="M459" s="16" t="s">
        <v>212</v>
      </c>
      <c r="N459" s="16" t="s">
        <v>274</v>
      </c>
      <c r="O459" s="16"/>
      <c r="P459" s="16" t="s">
        <v>107</v>
      </c>
      <c r="Q459" s="16" t="s">
        <v>93</v>
      </c>
    </row>
    <row r="460" spans="3:17">
      <c r="C460" s="15">
        <v>37875</v>
      </c>
      <c r="D460" s="16">
        <v>10148</v>
      </c>
      <c r="E460" s="16">
        <v>13</v>
      </c>
      <c r="F460" s="16" t="s">
        <v>315</v>
      </c>
      <c r="G460" s="16">
        <v>23</v>
      </c>
      <c r="H460" s="17">
        <v>100</v>
      </c>
      <c r="I460" s="17">
        <v>2702.04</v>
      </c>
      <c r="J460" s="16" t="s">
        <v>18</v>
      </c>
      <c r="K460" s="16"/>
      <c r="L460" s="16" t="s">
        <v>87</v>
      </c>
      <c r="M460" s="16" t="s">
        <v>212</v>
      </c>
      <c r="N460" s="16" t="s">
        <v>262</v>
      </c>
      <c r="O460" s="16" t="s">
        <v>238</v>
      </c>
      <c r="P460" s="16" t="s">
        <v>85</v>
      </c>
      <c r="Q460" s="16" t="s">
        <v>84</v>
      </c>
    </row>
    <row r="461" spans="3:17">
      <c r="C461" s="15">
        <v>37911</v>
      </c>
      <c r="D461" s="16">
        <v>10161</v>
      </c>
      <c r="E461" s="16">
        <v>12</v>
      </c>
      <c r="F461" s="16" t="s">
        <v>315</v>
      </c>
      <c r="G461" s="16">
        <v>28</v>
      </c>
      <c r="H461" s="17">
        <v>100</v>
      </c>
      <c r="I461" s="17">
        <v>3764.88</v>
      </c>
      <c r="J461" s="16" t="s">
        <v>18</v>
      </c>
      <c r="K461" s="16"/>
      <c r="L461" s="16" t="s">
        <v>102</v>
      </c>
      <c r="M461" s="16" t="s">
        <v>212</v>
      </c>
      <c r="N461" s="16" t="s">
        <v>300</v>
      </c>
      <c r="O461" s="16"/>
      <c r="P461" s="16" t="s">
        <v>100</v>
      </c>
      <c r="Q461" s="16" t="s">
        <v>93</v>
      </c>
    </row>
    <row r="462" spans="3:17">
      <c r="C462" s="15">
        <v>37930</v>
      </c>
      <c r="D462" s="16">
        <v>10171</v>
      </c>
      <c r="E462" s="16">
        <v>2</v>
      </c>
      <c r="F462" s="16" t="s">
        <v>315</v>
      </c>
      <c r="G462" s="16">
        <v>35</v>
      </c>
      <c r="H462" s="17">
        <v>100</v>
      </c>
      <c r="I462" s="17">
        <v>4508</v>
      </c>
      <c r="J462" s="16" t="s">
        <v>18</v>
      </c>
      <c r="K462" s="16"/>
      <c r="L462" s="16" t="s">
        <v>161</v>
      </c>
      <c r="M462" s="16" t="s">
        <v>212</v>
      </c>
      <c r="N462" s="16" t="s">
        <v>263</v>
      </c>
      <c r="O462" s="16" t="s">
        <v>264</v>
      </c>
      <c r="P462" s="16" t="s">
        <v>158</v>
      </c>
      <c r="Q462" s="16" t="s">
        <v>157</v>
      </c>
    </row>
    <row r="463" spans="3:17">
      <c r="C463" s="15">
        <v>37937</v>
      </c>
      <c r="D463" s="16">
        <v>10181</v>
      </c>
      <c r="E463" s="16">
        <v>6</v>
      </c>
      <c r="F463" s="16" t="s">
        <v>315</v>
      </c>
      <c r="G463" s="16">
        <v>44</v>
      </c>
      <c r="H463" s="17">
        <v>100</v>
      </c>
      <c r="I463" s="17">
        <v>5418.16</v>
      </c>
      <c r="J463" s="16" t="s">
        <v>18</v>
      </c>
      <c r="K463" s="16"/>
      <c r="L463" s="16" t="s">
        <v>132</v>
      </c>
      <c r="M463" s="16" t="s">
        <v>212</v>
      </c>
      <c r="N463" s="16" t="s">
        <v>222</v>
      </c>
      <c r="O463" s="16"/>
      <c r="P463" s="16" t="s">
        <v>130</v>
      </c>
      <c r="Q463" s="16" t="s">
        <v>93</v>
      </c>
    </row>
    <row r="464" spans="3:17">
      <c r="C464" s="15">
        <v>37945</v>
      </c>
      <c r="D464" s="16">
        <v>10192</v>
      </c>
      <c r="E464" s="16">
        <v>11</v>
      </c>
      <c r="F464" s="16" t="s">
        <v>315</v>
      </c>
      <c r="G464" s="16">
        <v>22</v>
      </c>
      <c r="H464" s="17">
        <v>100</v>
      </c>
      <c r="I464" s="17">
        <v>3300.66</v>
      </c>
      <c r="J464" s="16" t="s">
        <v>18</v>
      </c>
      <c r="K464" s="16"/>
      <c r="L464" s="16" t="s">
        <v>168</v>
      </c>
      <c r="M464" s="16" t="s">
        <v>212</v>
      </c>
      <c r="N464" s="16" t="s">
        <v>259</v>
      </c>
      <c r="O464" s="16" t="s">
        <v>260</v>
      </c>
      <c r="P464" s="16" t="s">
        <v>162</v>
      </c>
      <c r="Q464" s="16" t="s">
        <v>157</v>
      </c>
    </row>
    <row r="465" spans="3:17">
      <c r="C465" s="15">
        <v>37957</v>
      </c>
      <c r="D465" s="16">
        <v>10204</v>
      </c>
      <c r="E465" s="16">
        <v>17</v>
      </c>
      <c r="F465" s="16" t="s">
        <v>315</v>
      </c>
      <c r="G465" s="16">
        <v>42</v>
      </c>
      <c r="H465" s="17">
        <v>100</v>
      </c>
      <c r="I465" s="17">
        <v>6182.4</v>
      </c>
      <c r="J465" s="16" t="s">
        <v>18</v>
      </c>
      <c r="K465" s="16"/>
      <c r="L465" s="16" t="s">
        <v>164</v>
      </c>
      <c r="M465" s="16" t="s">
        <v>212</v>
      </c>
      <c r="N465" s="16" t="s">
        <v>213</v>
      </c>
      <c r="O465" s="16" t="s">
        <v>214</v>
      </c>
      <c r="P465" s="16" t="s">
        <v>162</v>
      </c>
      <c r="Q465" s="16" t="s">
        <v>157</v>
      </c>
    </row>
    <row r="466" spans="3:17">
      <c r="C466" s="15">
        <v>38002</v>
      </c>
      <c r="D466" s="16">
        <v>10212</v>
      </c>
      <c r="E466" s="16">
        <v>10</v>
      </c>
      <c r="F466" s="16" t="s">
        <v>315</v>
      </c>
      <c r="G466" s="16">
        <v>29</v>
      </c>
      <c r="H466" s="17">
        <v>100</v>
      </c>
      <c r="I466" s="17">
        <v>4186.7299999999996</v>
      </c>
      <c r="J466" s="16" t="s">
        <v>18</v>
      </c>
      <c r="K466" s="16"/>
      <c r="L466" s="16" t="s">
        <v>135</v>
      </c>
      <c r="M466" s="16" t="s">
        <v>212</v>
      </c>
      <c r="N466" s="16" t="s">
        <v>242</v>
      </c>
      <c r="O466" s="16"/>
      <c r="P466" s="16" t="s">
        <v>134</v>
      </c>
      <c r="Q466" s="16" t="s">
        <v>93</v>
      </c>
    </row>
    <row r="467" spans="3:17">
      <c r="C467" s="15">
        <v>38039</v>
      </c>
      <c r="D467" s="16">
        <v>10225</v>
      </c>
      <c r="E467" s="16">
        <v>1</v>
      </c>
      <c r="F467" s="16" t="s">
        <v>315</v>
      </c>
      <c r="G467" s="16">
        <v>32</v>
      </c>
      <c r="H467" s="17">
        <v>100</v>
      </c>
      <c r="I467" s="17">
        <v>4529.28</v>
      </c>
      <c r="J467" s="16" t="s">
        <v>18</v>
      </c>
      <c r="K467" s="16"/>
      <c r="L467" s="16" t="s">
        <v>144</v>
      </c>
      <c r="M467" s="16" t="s">
        <v>212</v>
      </c>
      <c r="N467" s="16" t="s">
        <v>293</v>
      </c>
      <c r="O467" s="16"/>
      <c r="P467" s="16" t="s">
        <v>143</v>
      </c>
      <c r="Q467" s="16" t="s">
        <v>93</v>
      </c>
    </row>
    <row r="468" spans="3:17">
      <c r="C468" s="15">
        <v>38090</v>
      </c>
      <c r="D468" s="16">
        <v>10240</v>
      </c>
      <c r="E468" s="16">
        <v>3</v>
      </c>
      <c r="F468" s="16" t="s">
        <v>315</v>
      </c>
      <c r="G468" s="16">
        <v>41</v>
      </c>
      <c r="H468" s="17">
        <v>100</v>
      </c>
      <c r="I468" s="17">
        <v>5628.89</v>
      </c>
      <c r="J468" s="16" t="s">
        <v>18</v>
      </c>
      <c r="K468" s="16"/>
      <c r="L468" s="16" t="s">
        <v>153</v>
      </c>
      <c r="M468" s="16" t="s">
        <v>212</v>
      </c>
      <c r="N468" s="16" t="s">
        <v>267</v>
      </c>
      <c r="O468" s="16" t="s">
        <v>267</v>
      </c>
      <c r="P468" s="16" t="s">
        <v>151</v>
      </c>
      <c r="Q468" s="16" t="s">
        <v>151</v>
      </c>
    </row>
    <row r="469" spans="3:17">
      <c r="C469" s="15">
        <v>38139</v>
      </c>
      <c r="D469" s="16">
        <v>10253</v>
      </c>
      <c r="E469" s="16">
        <v>5</v>
      </c>
      <c r="F469" s="16" t="s">
        <v>315</v>
      </c>
      <c r="G469" s="16">
        <v>26</v>
      </c>
      <c r="H469" s="17">
        <v>100</v>
      </c>
      <c r="I469" s="17">
        <v>3054.48</v>
      </c>
      <c r="J469" s="16" t="s">
        <v>18</v>
      </c>
      <c r="K469" s="16"/>
      <c r="L469" s="16" t="s">
        <v>147</v>
      </c>
      <c r="M469" s="16" t="s">
        <v>273</v>
      </c>
      <c r="N469" s="16" t="s">
        <v>240</v>
      </c>
      <c r="O469" s="16"/>
      <c r="P469" s="16" t="s">
        <v>145</v>
      </c>
      <c r="Q469" s="16" t="s">
        <v>93</v>
      </c>
    </row>
    <row r="470" spans="3:17">
      <c r="C470" s="15">
        <v>38174</v>
      </c>
      <c r="D470" s="16">
        <v>10266</v>
      </c>
      <c r="E470" s="16">
        <v>6</v>
      </c>
      <c r="F470" s="16" t="s">
        <v>315</v>
      </c>
      <c r="G470" s="16">
        <v>21</v>
      </c>
      <c r="H470" s="17">
        <v>100</v>
      </c>
      <c r="I470" s="17">
        <v>2526.5100000000002</v>
      </c>
      <c r="J470" s="16" t="s">
        <v>18</v>
      </c>
      <c r="K470" s="16"/>
      <c r="L470" s="16" t="s">
        <v>127</v>
      </c>
      <c r="M470" s="16" t="s">
        <v>212</v>
      </c>
      <c r="N470" s="16" t="s">
        <v>294</v>
      </c>
      <c r="O470" s="16"/>
      <c r="P470" s="16" t="s">
        <v>126</v>
      </c>
      <c r="Q470" s="16" t="s">
        <v>93</v>
      </c>
    </row>
    <row r="471" spans="3:17">
      <c r="C471" s="15">
        <v>38205</v>
      </c>
      <c r="D471" s="16">
        <v>10278</v>
      </c>
      <c r="E471" s="16">
        <v>6</v>
      </c>
      <c r="F471" s="16" t="s">
        <v>315</v>
      </c>
      <c r="G471" s="16">
        <v>34</v>
      </c>
      <c r="H471" s="17">
        <v>100</v>
      </c>
      <c r="I471" s="17">
        <v>4667.8599999999997</v>
      </c>
      <c r="J471" s="16" t="s">
        <v>18</v>
      </c>
      <c r="K471" s="16"/>
      <c r="L471" s="16" t="s">
        <v>182</v>
      </c>
      <c r="M471" s="16" t="s">
        <v>212</v>
      </c>
      <c r="N471" s="16" t="s">
        <v>316</v>
      </c>
      <c r="O471" s="16" t="s">
        <v>317</v>
      </c>
      <c r="P471" s="16" t="s">
        <v>162</v>
      </c>
      <c r="Q471" s="16" t="s">
        <v>157</v>
      </c>
    </row>
    <row r="472" spans="3:17">
      <c r="C472" s="15">
        <v>38229</v>
      </c>
      <c r="D472" s="16">
        <v>10287</v>
      </c>
      <c r="E472" s="16">
        <v>4</v>
      </c>
      <c r="F472" s="16" t="s">
        <v>315</v>
      </c>
      <c r="G472" s="16">
        <v>41</v>
      </c>
      <c r="H472" s="17">
        <v>100</v>
      </c>
      <c r="I472" s="17">
        <v>6499.32</v>
      </c>
      <c r="J472" s="16" t="s">
        <v>18</v>
      </c>
      <c r="K472" s="16"/>
      <c r="L472" s="16" t="s">
        <v>144</v>
      </c>
      <c r="M472" s="16" t="s">
        <v>212</v>
      </c>
      <c r="N472" s="16" t="s">
        <v>293</v>
      </c>
      <c r="O472" s="16"/>
      <c r="P472" s="16" t="s">
        <v>143</v>
      </c>
      <c r="Q472" s="16" t="s">
        <v>93</v>
      </c>
    </row>
    <row r="473" spans="3:17">
      <c r="C473" s="15">
        <v>37899</v>
      </c>
      <c r="D473" s="16">
        <v>10301</v>
      </c>
      <c r="E473" s="16">
        <v>8</v>
      </c>
      <c r="F473" s="16" t="s">
        <v>315</v>
      </c>
      <c r="G473" s="16">
        <v>37</v>
      </c>
      <c r="H473" s="17">
        <v>100</v>
      </c>
      <c r="I473" s="17">
        <v>5917.78</v>
      </c>
      <c r="J473" s="16" t="s">
        <v>18</v>
      </c>
      <c r="K473" s="16"/>
      <c r="L473" s="16" t="s">
        <v>133</v>
      </c>
      <c r="M473" s="16" t="s">
        <v>212</v>
      </c>
      <c r="N473" s="16" t="s">
        <v>318</v>
      </c>
      <c r="O473" s="16"/>
      <c r="P473" s="16" t="s">
        <v>130</v>
      </c>
      <c r="Q473" s="16" t="s">
        <v>93</v>
      </c>
    </row>
    <row r="474" spans="3:17">
      <c r="C474" s="15">
        <v>38276</v>
      </c>
      <c r="D474" s="16">
        <v>10310</v>
      </c>
      <c r="E474" s="16">
        <v>2</v>
      </c>
      <c r="F474" s="16" t="s">
        <v>315</v>
      </c>
      <c r="G474" s="16">
        <v>37</v>
      </c>
      <c r="H474" s="17">
        <v>100</v>
      </c>
      <c r="I474" s="17">
        <v>6231.91</v>
      </c>
      <c r="J474" s="16" t="s">
        <v>18</v>
      </c>
      <c r="K474" s="16"/>
      <c r="L474" s="16" t="s">
        <v>121</v>
      </c>
      <c r="M474" s="16" t="s">
        <v>212</v>
      </c>
      <c r="N474" s="16" t="s">
        <v>292</v>
      </c>
      <c r="O474" s="16"/>
      <c r="P474" s="16" t="s">
        <v>120</v>
      </c>
      <c r="Q474" s="16" t="s">
        <v>93</v>
      </c>
    </row>
    <row r="475" spans="3:17">
      <c r="C475" s="15">
        <v>38295</v>
      </c>
      <c r="D475" s="16">
        <v>10321</v>
      </c>
      <c r="E475" s="16">
        <v>10</v>
      </c>
      <c r="F475" s="16" t="s">
        <v>315</v>
      </c>
      <c r="G475" s="16">
        <v>41</v>
      </c>
      <c r="H475" s="17">
        <v>100</v>
      </c>
      <c r="I475" s="17">
        <v>5803.14</v>
      </c>
      <c r="J475" s="16" t="s">
        <v>18</v>
      </c>
      <c r="K475" s="16"/>
      <c r="L475" s="16" t="s">
        <v>175</v>
      </c>
      <c r="M475" s="16" t="s">
        <v>212</v>
      </c>
      <c r="N475" s="16" t="s">
        <v>239</v>
      </c>
      <c r="O475" s="16" t="s">
        <v>231</v>
      </c>
      <c r="P475" s="16" t="s">
        <v>162</v>
      </c>
      <c r="Q475" s="16" t="s">
        <v>157</v>
      </c>
    </row>
    <row r="476" spans="3:17">
      <c r="C476" s="15">
        <v>38308</v>
      </c>
      <c r="D476" s="16">
        <v>10331</v>
      </c>
      <c r="E476" s="16">
        <v>6</v>
      </c>
      <c r="F476" s="16" t="s">
        <v>315</v>
      </c>
      <c r="G476" s="16">
        <v>46</v>
      </c>
      <c r="H476" s="17">
        <v>100</v>
      </c>
      <c r="I476" s="17">
        <v>6434.02</v>
      </c>
      <c r="J476" s="16" t="s">
        <v>18</v>
      </c>
      <c r="K476" s="16"/>
      <c r="L476" s="16" t="s">
        <v>179</v>
      </c>
      <c r="M476" s="16" t="s">
        <v>212</v>
      </c>
      <c r="N476" s="16" t="s">
        <v>247</v>
      </c>
      <c r="O476" s="16" t="s">
        <v>235</v>
      </c>
      <c r="P476" s="16" t="s">
        <v>162</v>
      </c>
      <c r="Q476" s="16" t="s">
        <v>157</v>
      </c>
    </row>
    <row r="477" spans="3:17">
      <c r="C477" s="15">
        <v>38315</v>
      </c>
      <c r="D477" s="16">
        <v>10342</v>
      </c>
      <c r="E477" s="16">
        <v>2</v>
      </c>
      <c r="F477" s="16" t="s">
        <v>315</v>
      </c>
      <c r="G477" s="16">
        <v>40</v>
      </c>
      <c r="H477" s="17">
        <v>100</v>
      </c>
      <c r="I477" s="17">
        <v>6454.4</v>
      </c>
      <c r="J477" s="16" t="s">
        <v>18</v>
      </c>
      <c r="K477" s="16"/>
      <c r="L477" s="16" t="s">
        <v>86</v>
      </c>
      <c r="M477" s="16" t="s">
        <v>212</v>
      </c>
      <c r="N477" s="16" t="s">
        <v>223</v>
      </c>
      <c r="O477" s="16" t="s">
        <v>224</v>
      </c>
      <c r="P477" s="16" t="s">
        <v>85</v>
      </c>
      <c r="Q477" s="16" t="s">
        <v>84</v>
      </c>
    </row>
    <row r="478" spans="3:17">
      <c r="C478" s="15">
        <v>38330</v>
      </c>
      <c r="D478" s="16">
        <v>10356</v>
      </c>
      <c r="E478" s="16">
        <v>8</v>
      </c>
      <c r="F478" s="16" t="s">
        <v>315</v>
      </c>
      <c r="G478" s="16">
        <v>43</v>
      </c>
      <c r="H478" s="17">
        <v>97.6</v>
      </c>
      <c r="I478" s="17">
        <v>4196.8</v>
      </c>
      <c r="J478" s="16" t="s">
        <v>18</v>
      </c>
      <c r="K478" s="16"/>
      <c r="L478" s="16" t="s">
        <v>114</v>
      </c>
      <c r="M478" s="16" t="s">
        <v>212</v>
      </c>
      <c r="N478" s="16" t="s">
        <v>216</v>
      </c>
      <c r="O478" s="16"/>
      <c r="P478" s="16" t="s">
        <v>107</v>
      </c>
      <c r="Q478" s="16" t="s">
        <v>93</v>
      </c>
    </row>
    <row r="479" spans="3:17">
      <c r="C479" s="15">
        <v>38359</v>
      </c>
      <c r="D479" s="16">
        <v>10365</v>
      </c>
      <c r="E479" s="16">
        <v>1</v>
      </c>
      <c r="F479" s="16" t="s">
        <v>315</v>
      </c>
      <c r="G479" s="16">
        <v>30</v>
      </c>
      <c r="H479" s="17">
        <v>87.06</v>
      </c>
      <c r="I479" s="17">
        <v>2611.8000000000002</v>
      </c>
      <c r="J479" s="16" t="s">
        <v>18</v>
      </c>
      <c r="K479" s="16"/>
      <c r="L479" s="16" t="s">
        <v>171</v>
      </c>
      <c r="M479" s="16" t="s">
        <v>212</v>
      </c>
      <c r="N479" s="16" t="s">
        <v>239</v>
      </c>
      <c r="O479" s="16" t="s">
        <v>231</v>
      </c>
      <c r="P479" s="16" t="s">
        <v>162</v>
      </c>
      <c r="Q479" s="16" t="s">
        <v>157</v>
      </c>
    </row>
    <row r="480" spans="3:17">
      <c r="C480" s="15">
        <v>38392</v>
      </c>
      <c r="D480" s="16">
        <v>10377</v>
      </c>
      <c r="E480" s="16">
        <v>2</v>
      </c>
      <c r="F480" s="16" t="s">
        <v>315</v>
      </c>
      <c r="G480" s="16">
        <v>35</v>
      </c>
      <c r="H480" s="17">
        <v>100</v>
      </c>
      <c r="I480" s="17">
        <v>5895.05</v>
      </c>
      <c r="J480" s="16" t="s">
        <v>18</v>
      </c>
      <c r="K480" s="16"/>
      <c r="L480" s="16" t="s">
        <v>105</v>
      </c>
      <c r="M480" s="16" t="s">
        <v>212</v>
      </c>
      <c r="N480" s="16" t="s">
        <v>232</v>
      </c>
      <c r="O480" s="16"/>
      <c r="P480" s="16" t="s">
        <v>103</v>
      </c>
      <c r="Q480" s="16" t="s">
        <v>93</v>
      </c>
    </row>
    <row r="481" spans="3:17">
      <c r="C481" s="15">
        <v>38415</v>
      </c>
      <c r="D481" s="16">
        <v>10390</v>
      </c>
      <c r="E481" s="16">
        <v>14</v>
      </c>
      <c r="F481" s="16" t="s">
        <v>315</v>
      </c>
      <c r="G481" s="16">
        <v>36</v>
      </c>
      <c r="H481" s="17">
        <v>93.77</v>
      </c>
      <c r="I481" s="17">
        <v>3375.72</v>
      </c>
      <c r="J481" s="16" t="s">
        <v>18</v>
      </c>
      <c r="K481" s="16"/>
      <c r="L481" s="16" t="s">
        <v>163</v>
      </c>
      <c r="M481" s="16" t="s">
        <v>212</v>
      </c>
      <c r="N481" s="16" t="s">
        <v>258</v>
      </c>
      <c r="O481" s="16" t="s">
        <v>218</v>
      </c>
      <c r="P481" s="16" t="s">
        <v>162</v>
      </c>
      <c r="Q481" s="16" t="s">
        <v>157</v>
      </c>
    </row>
    <row r="482" spans="3:17">
      <c r="C482" s="15">
        <v>38457</v>
      </c>
      <c r="D482" s="16">
        <v>10406</v>
      </c>
      <c r="E482" s="16">
        <v>3</v>
      </c>
      <c r="F482" s="16" t="s">
        <v>315</v>
      </c>
      <c r="G482" s="16">
        <v>61</v>
      </c>
      <c r="H482" s="17">
        <v>100</v>
      </c>
      <c r="I482" s="17">
        <v>8374.69</v>
      </c>
      <c r="J482" s="16" t="s">
        <v>18</v>
      </c>
      <c r="K482" s="16"/>
      <c r="L482" s="16" t="s">
        <v>101</v>
      </c>
      <c r="M482" s="16" t="s">
        <v>241</v>
      </c>
      <c r="N482" s="16" t="s">
        <v>271</v>
      </c>
      <c r="O482" s="16"/>
      <c r="P482" s="16" t="s">
        <v>100</v>
      </c>
      <c r="Q482" s="16" t="s">
        <v>93</v>
      </c>
    </row>
    <row r="483" spans="3:17">
      <c r="C483" s="15">
        <v>38489</v>
      </c>
      <c r="D483" s="16">
        <v>10419</v>
      </c>
      <c r="E483" s="16">
        <v>5</v>
      </c>
      <c r="F483" s="16" t="s">
        <v>315</v>
      </c>
      <c r="G483" s="16">
        <v>38</v>
      </c>
      <c r="H483" s="17">
        <v>100</v>
      </c>
      <c r="I483" s="17">
        <v>4464.24</v>
      </c>
      <c r="J483" s="16" t="s">
        <v>18</v>
      </c>
      <c r="K483" s="16"/>
      <c r="L483" s="16" t="s">
        <v>95</v>
      </c>
      <c r="M483" s="16" t="s">
        <v>212</v>
      </c>
      <c r="N483" s="16" t="s">
        <v>236</v>
      </c>
      <c r="O483" s="16"/>
      <c r="P483" s="16" t="s">
        <v>94</v>
      </c>
      <c r="Q483" s="16" t="s">
        <v>93</v>
      </c>
    </row>
    <row r="484" spans="3:17">
      <c r="C484" s="15">
        <v>37631</v>
      </c>
      <c r="D484" s="16">
        <v>10102</v>
      </c>
      <c r="E484" s="16">
        <v>2</v>
      </c>
      <c r="F484" s="16" t="s">
        <v>319</v>
      </c>
      <c r="G484" s="16">
        <v>39</v>
      </c>
      <c r="H484" s="17">
        <v>100</v>
      </c>
      <c r="I484" s="17">
        <v>4808.3100000000004</v>
      </c>
      <c r="J484" s="16" t="s">
        <v>19</v>
      </c>
      <c r="K484" s="16"/>
      <c r="L484" s="16" t="s">
        <v>176</v>
      </c>
      <c r="M484" s="16" t="s">
        <v>212</v>
      </c>
      <c r="N484" s="16" t="s">
        <v>213</v>
      </c>
      <c r="O484" s="16" t="s">
        <v>214</v>
      </c>
      <c r="P484" s="16" t="s">
        <v>162</v>
      </c>
      <c r="Q484" s="16" t="s">
        <v>157</v>
      </c>
    </row>
    <row r="485" spans="3:17">
      <c r="C485" s="15">
        <v>37705</v>
      </c>
      <c r="D485" s="16">
        <v>10111</v>
      </c>
      <c r="E485" s="16">
        <v>6</v>
      </c>
      <c r="F485" s="16" t="s">
        <v>319</v>
      </c>
      <c r="G485" s="16">
        <v>33</v>
      </c>
      <c r="H485" s="17">
        <v>99.66</v>
      </c>
      <c r="I485" s="17">
        <v>3288.78</v>
      </c>
      <c r="J485" s="16" t="s">
        <v>19</v>
      </c>
      <c r="K485" s="16"/>
      <c r="L485" s="16" t="s">
        <v>186</v>
      </c>
      <c r="M485" s="16" t="s">
        <v>212</v>
      </c>
      <c r="N485" s="16" t="s">
        <v>219</v>
      </c>
      <c r="O485" s="16" t="s">
        <v>218</v>
      </c>
      <c r="P485" s="16" t="s">
        <v>162</v>
      </c>
      <c r="Q485" s="16" t="s">
        <v>157</v>
      </c>
    </row>
    <row r="486" spans="3:17">
      <c r="C486" s="15">
        <v>37762</v>
      </c>
      <c r="D486" s="16">
        <v>10125</v>
      </c>
      <c r="E486" s="16">
        <v>1</v>
      </c>
      <c r="F486" s="16" t="s">
        <v>319</v>
      </c>
      <c r="G486" s="16">
        <v>32</v>
      </c>
      <c r="H486" s="17">
        <v>100</v>
      </c>
      <c r="I486" s="17">
        <v>3254.72</v>
      </c>
      <c r="J486" s="16" t="s">
        <v>19</v>
      </c>
      <c r="K486" s="16"/>
      <c r="L486" s="16" t="s">
        <v>86</v>
      </c>
      <c r="M486" s="16" t="s">
        <v>212</v>
      </c>
      <c r="N486" s="16" t="s">
        <v>223</v>
      </c>
      <c r="O486" s="16" t="s">
        <v>224</v>
      </c>
      <c r="P486" s="16" t="s">
        <v>85</v>
      </c>
      <c r="Q486" s="16" t="s">
        <v>84</v>
      </c>
    </row>
    <row r="487" spans="3:17">
      <c r="C487" s="15">
        <v>37818</v>
      </c>
      <c r="D487" s="16">
        <v>10139</v>
      </c>
      <c r="E487" s="16">
        <v>7</v>
      </c>
      <c r="F487" s="16" t="s">
        <v>319</v>
      </c>
      <c r="G487" s="16">
        <v>31</v>
      </c>
      <c r="H487" s="17">
        <v>100</v>
      </c>
      <c r="I487" s="17">
        <v>3184.94</v>
      </c>
      <c r="J487" s="16" t="s">
        <v>19</v>
      </c>
      <c r="K487" s="16"/>
      <c r="L487" s="16" t="s">
        <v>88</v>
      </c>
      <c r="M487" s="16" t="s">
        <v>212</v>
      </c>
      <c r="N487" s="16" t="s">
        <v>237</v>
      </c>
      <c r="O487" s="16" t="s">
        <v>238</v>
      </c>
      <c r="P487" s="16" t="s">
        <v>85</v>
      </c>
      <c r="Q487" s="16" t="s">
        <v>84</v>
      </c>
    </row>
    <row r="488" spans="3:17">
      <c r="C488" s="15">
        <v>37876</v>
      </c>
      <c r="D488" s="16">
        <v>10149</v>
      </c>
      <c r="E488" s="16">
        <v>4</v>
      </c>
      <c r="F488" s="16" t="s">
        <v>319</v>
      </c>
      <c r="G488" s="16">
        <v>50</v>
      </c>
      <c r="H488" s="17">
        <v>100</v>
      </c>
      <c r="I488" s="17">
        <v>5907.5</v>
      </c>
      <c r="J488" s="16" t="s">
        <v>19</v>
      </c>
      <c r="K488" s="16"/>
      <c r="L488" s="16" t="s">
        <v>191</v>
      </c>
      <c r="M488" s="16" t="s">
        <v>212</v>
      </c>
      <c r="N488" s="16" t="s">
        <v>311</v>
      </c>
      <c r="O488" s="16" t="s">
        <v>218</v>
      </c>
      <c r="P488" s="16" t="s">
        <v>162</v>
      </c>
      <c r="Q488" s="16" t="s">
        <v>157</v>
      </c>
    </row>
    <row r="489" spans="3:17">
      <c r="C489" s="15">
        <v>37912</v>
      </c>
      <c r="D489" s="16">
        <v>10162</v>
      </c>
      <c r="E489" s="16">
        <v>2</v>
      </c>
      <c r="F489" s="16" t="s">
        <v>319</v>
      </c>
      <c r="G489" s="16">
        <v>48</v>
      </c>
      <c r="H489" s="17">
        <v>91.44</v>
      </c>
      <c r="I489" s="17">
        <v>4389.12</v>
      </c>
      <c r="J489" s="16" t="s">
        <v>19</v>
      </c>
      <c r="K489" s="16"/>
      <c r="L489" s="16" t="s">
        <v>167</v>
      </c>
      <c r="M489" s="16" t="s">
        <v>212</v>
      </c>
      <c r="N489" s="16" t="s">
        <v>219</v>
      </c>
      <c r="O489" s="16" t="s">
        <v>218</v>
      </c>
      <c r="P489" s="16" t="s">
        <v>162</v>
      </c>
      <c r="Q489" s="16" t="s">
        <v>157</v>
      </c>
    </row>
    <row r="490" spans="3:17">
      <c r="C490" s="15">
        <v>37930</v>
      </c>
      <c r="D490" s="16">
        <v>10173</v>
      </c>
      <c r="E490" s="16">
        <v>6</v>
      </c>
      <c r="F490" s="16" t="s">
        <v>319</v>
      </c>
      <c r="G490" s="16">
        <v>43</v>
      </c>
      <c r="H490" s="17">
        <v>100</v>
      </c>
      <c r="I490" s="17">
        <v>5036.16</v>
      </c>
      <c r="J490" s="16" t="s">
        <v>19</v>
      </c>
      <c r="K490" s="16"/>
      <c r="L490" s="16" t="s">
        <v>128</v>
      </c>
      <c r="M490" s="16" t="s">
        <v>212</v>
      </c>
      <c r="N490" s="16" t="s">
        <v>320</v>
      </c>
      <c r="O490" s="16"/>
      <c r="P490" s="16" t="s">
        <v>126</v>
      </c>
      <c r="Q490" s="16" t="s">
        <v>93</v>
      </c>
    </row>
    <row r="491" spans="3:17">
      <c r="C491" s="15">
        <v>37937</v>
      </c>
      <c r="D491" s="16">
        <v>10182</v>
      </c>
      <c r="E491" s="16">
        <v>3</v>
      </c>
      <c r="F491" s="16" t="s">
        <v>319</v>
      </c>
      <c r="G491" s="16">
        <v>25</v>
      </c>
      <c r="H491" s="17">
        <v>87.33</v>
      </c>
      <c r="I491" s="17">
        <v>2183.25</v>
      </c>
      <c r="J491" s="16" t="s">
        <v>19</v>
      </c>
      <c r="K491" s="16"/>
      <c r="L491" s="16" t="s">
        <v>163</v>
      </c>
      <c r="M491" s="16" t="s">
        <v>212</v>
      </c>
      <c r="N491" s="16" t="s">
        <v>258</v>
      </c>
      <c r="O491" s="16" t="s">
        <v>218</v>
      </c>
      <c r="P491" s="16" t="s">
        <v>162</v>
      </c>
      <c r="Q491" s="16" t="s">
        <v>157</v>
      </c>
    </row>
    <row r="492" spans="3:17">
      <c r="C492" s="15">
        <v>37946</v>
      </c>
      <c r="D492" s="16">
        <v>10193</v>
      </c>
      <c r="E492" s="16">
        <v>7</v>
      </c>
      <c r="F492" s="16" t="s">
        <v>319</v>
      </c>
      <c r="G492" s="16">
        <v>28</v>
      </c>
      <c r="H492" s="17">
        <v>100</v>
      </c>
      <c r="I492" s="17">
        <v>3106.88</v>
      </c>
      <c r="J492" s="16" t="s">
        <v>19</v>
      </c>
      <c r="K492" s="16"/>
      <c r="L492" s="16" t="s">
        <v>89</v>
      </c>
      <c r="M492" s="16" t="s">
        <v>212</v>
      </c>
      <c r="N492" s="16" t="s">
        <v>321</v>
      </c>
      <c r="O492" s="16" t="s">
        <v>224</v>
      </c>
      <c r="P492" s="16" t="s">
        <v>85</v>
      </c>
      <c r="Q492" s="16" t="s">
        <v>84</v>
      </c>
    </row>
    <row r="493" spans="3:17">
      <c r="C493" s="15">
        <v>37958</v>
      </c>
      <c r="D493" s="16">
        <v>10205</v>
      </c>
      <c r="E493" s="16">
        <v>2</v>
      </c>
      <c r="F493" s="16" t="s">
        <v>319</v>
      </c>
      <c r="G493" s="16">
        <v>36</v>
      </c>
      <c r="H493" s="17">
        <v>100</v>
      </c>
      <c r="I493" s="17">
        <v>3735.72</v>
      </c>
      <c r="J493" s="16" t="s">
        <v>19</v>
      </c>
      <c r="K493" s="16"/>
      <c r="L493" s="16" t="s">
        <v>135</v>
      </c>
      <c r="M493" s="16" t="s">
        <v>212</v>
      </c>
      <c r="N493" s="16" t="s">
        <v>242</v>
      </c>
      <c r="O493" s="16"/>
      <c r="P493" s="16" t="s">
        <v>134</v>
      </c>
      <c r="Q493" s="16" t="s">
        <v>93</v>
      </c>
    </row>
    <row r="494" spans="3:17">
      <c r="C494" s="15">
        <v>38015</v>
      </c>
      <c r="D494" s="16">
        <v>10215</v>
      </c>
      <c r="E494" s="16">
        <v>10</v>
      </c>
      <c r="F494" s="16" t="s">
        <v>319</v>
      </c>
      <c r="G494" s="16">
        <v>27</v>
      </c>
      <c r="H494" s="17">
        <v>89.38</v>
      </c>
      <c r="I494" s="17">
        <v>2413.2600000000002</v>
      </c>
      <c r="J494" s="16" t="s">
        <v>19</v>
      </c>
      <c r="K494" s="16"/>
      <c r="L494" s="16" t="s">
        <v>193</v>
      </c>
      <c r="M494" s="16" t="s">
        <v>212</v>
      </c>
      <c r="N494" s="16" t="s">
        <v>251</v>
      </c>
      <c r="O494" s="16" t="s">
        <v>218</v>
      </c>
      <c r="P494" s="16" t="s">
        <v>162</v>
      </c>
      <c r="Q494" s="16" t="s">
        <v>157</v>
      </c>
    </row>
    <row r="495" spans="3:17">
      <c r="C495" s="15">
        <v>38048</v>
      </c>
      <c r="D495" s="16">
        <v>10227</v>
      </c>
      <c r="E495" s="16">
        <v>3</v>
      </c>
      <c r="F495" s="16" t="s">
        <v>319</v>
      </c>
      <c r="G495" s="16">
        <v>25</v>
      </c>
      <c r="H495" s="17">
        <v>100</v>
      </c>
      <c r="I495" s="17">
        <v>2953.75</v>
      </c>
      <c r="J495" s="16" t="s">
        <v>19</v>
      </c>
      <c r="K495" s="16"/>
      <c r="L495" s="16" t="s">
        <v>109</v>
      </c>
      <c r="M495" s="16" t="s">
        <v>212</v>
      </c>
      <c r="N495" s="16" t="s">
        <v>248</v>
      </c>
      <c r="O495" s="16"/>
      <c r="P495" s="16" t="s">
        <v>107</v>
      </c>
      <c r="Q495" s="16" t="s">
        <v>93</v>
      </c>
    </row>
    <row r="496" spans="3:17">
      <c r="C496" s="15">
        <v>38106</v>
      </c>
      <c r="D496" s="16">
        <v>10244</v>
      </c>
      <c r="E496" s="16">
        <v>7</v>
      </c>
      <c r="F496" s="16" t="s">
        <v>319</v>
      </c>
      <c r="G496" s="16">
        <v>40</v>
      </c>
      <c r="H496" s="17">
        <v>100</v>
      </c>
      <c r="I496" s="17">
        <v>4684.8</v>
      </c>
      <c r="J496" s="16" t="s">
        <v>19</v>
      </c>
      <c r="K496" s="16"/>
      <c r="L496" s="16" t="s">
        <v>135</v>
      </c>
      <c r="M496" s="16" t="s">
        <v>212</v>
      </c>
      <c r="N496" s="16" t="s">
        <v>242</v>
      </c>
      <c r="O496" s="16"/>
      <c r="P496" s="16" t="s">
        <v>134</v>
      </c>
      <c r="Q496" s="16" t="s">
        <v>93</v>
      </c>
    </row>
    <row r="497" spans="3:17">
      <c r="C497" s="15">
        <v>38146</v>
      </c>
      <c r="D497" s="16">
        <v>10256</v>
      </c>
      <c r="E497" s="16">
        <v>2</v>
      </c>
      <c r="F497" s="16" t="s">
        <v>319</v>
      </c>
      <c r="G497" s="16">
        <v>34</v>
      </c>
      <c r="H497" s="17">
        <v>95.55</v>
      </c>
      <c r="I497" s="17">
        <v>3248.7</v>
      </c>
      <c r="J497" s="16" t="s">
        <v>19</v>
      </c>
      <c r="K497" s="16"/>
      <c r="L497" s="16" t="s">
        <v>101</v>
      </c>
      <c r="M497" s="16" t="s">
        <v>212</v>
      </c>
      <c r="N497" s="16" t="s">
        <v>271</v>
      </c>
      <c r="O497" s="16"/>
      <c r="P497" s="16" t="s">
        <v>100</v>
      </c>
      <c r="Q497" s="16" t="s">
        <v>93</v>
      </c>
    </row>
    <row r="498" spans="3:17">
      <c r="C498" s="15">
        <v>38216</v>
      </c>
      <c r="D498" s="16">
        <v>10280</v>
      </c>
      <c r="E498" s="16">
        <v>9</v>
      </c>
      <c r="F498" s="16" t="s">
        <v>319</v>
      </c>
      <c r="G498" s="16">
        <v>50</v>
      </c>
      <c r="H498" s="17">
        <v>100</v>
      </c>
      <c r="I498" s="17">
        <v>5239.5</v>
      </c>
      <c r="J498" s="16" t="s">
        <v>19</v>
      </c>
      <c r="K498" s="16"/>
      <c r="L498" s="16" t="s">
        <v>129</v>
      </c>
      <c r="M498" s="16" t="s">
        <v>212</v>
      </c>
      <c r="N498" s="16" t="s">
        <v>255</v>
      </c>
      <c r="O498" s="16"/>
      <c r="P498" s="16" t="s">
        <v>126</v>
      </c>
      <c r="Q498" s="16" t="s">
        <v>93</v>
      </c>
    </row>
    <row r="499" spans="3:17">
      <c r="C499" s="15">
        <v>38233</v>
      </c>
      <c r="D499" s="16">
        <v>10289</v>
      </c>
      <c r="E499" s="16">
        <v>2</v>
      </c>
      <c r="F499" s="16" t="s">
        <v>319</v>
      </c>
      <c r="G499" s="16">
        <v>38</v>
      </c>
      <c r="H499" s="17">
        <v>100</v>
      </c>
      <c r="I499" s="17">
        <v>4567.9799999999996</v>
      </c>
      <c r="J499" s="16" t="s">
        <v>19</v>
      </c>
      <c r="K499" s="16"/>
      <c r="L499" s="16" t="s">
        <v>132</v>
      </c>
      <c r="M499" s="16" t="s">
        <v>212</v>
      </c>
      <c r="N499" s="16" t="s">
        <v>222</v>
      </c>
      <c r="O499" s="16"/>
      <c r="P499" s="16" t="s">
        <v>130</v>
      </c>
      <c r="Q499" s="16" t="s">
        <v>93</v>
      </c>
    </row>
    <row r="500" spans="3:17">
      <c r="C500" s="15">
        <v>38271</v>
      </c>
      <c r="D500" s="16">
        <v>10304</v>
      </c>
      <c r="E500" s="16">
        <v>13</v>
      </c>
      <c r="F500" s="16" t="s">
        <v>319</v>
      </c>
      <c r="G500" s="16">
        <v>37</v>
      </c>
      <c r="H500" s="17">
        <v>95.55</v>
      </c>
      <c r="I500" s="17">
        <v>3535.35</v>
      </c>
      <c r="J500" s="16" t="s">
        <v>19</v>
      </c>
      <c r="K500" s="16"/>
      <c r="L500" s="16" t="s">
        <v>118</v>
      </c>
      <c r="M500" s="16" t="s">
        <v>212</v>
      </c>
      <c r="N500" s="16" t="s">
        <v>257</v>
      </c>
      <c r="O500" s="16"/>
      <c r="P500" s="16" t="s">
        <v>107</v>
      </c>
      <c r="Q500" s="16" t="s">
        <v>93</v>
      </c>
    </row>
    <row r="501" spans="3:17">
      <c r="C501" s="15">
        <v>38281</v>
      </c>
      <c r="D501" s="16">
        <v>10312</v>
      </c>
      <c r="E501" s="16">
        <v>10</v>
      </c>
      <c r="F501" s="16" t="s">
        <v>319</v>
      </c>
      <c r="G501" s="16">
        <v>43</v>
      </c>
      <c r="H501" s="17">
        <v>89.38</v>
      </c>
      <c r="I501" s="17">
        <v>3843.34</v>
      </c>
      <c r="J501" s="16" t="s">
        <v>19</v>
      </c>
      <c r="K501" s="16"/>
      <c r="L501" s="16" t="s">
        <v>163</v>
      </c>
      <c r="M501" s="16" t="s">
        <v>212</v>
      </c>
      <c r="N501" s="16" t="s">
        <v>258</v>
      </c>
      <c r="O501" s="16" t="s">
        <v>218</v>
      </c>
      <c r="P501" s="16" t="s">
        <v>162</v>
      </c>
      <c r="Q501" s="16" t="s">
        <v>157</v>
      </c>
    </row>
    <row r="502" spans="3:17">
      <c r="C502" s="15">
        <v>38295</v>
      </c>
      <c r="D502" s="16">
        <v>10322</v>
      </c>
      <c r="E502" s="16">
        <v>14</v>
      </c>
      <c r="F502" s="16" t="s">
        <v>319</v>
      </c>
      <c r="G502" s="16">
        <v>43</v>
      </c>
      <c r="H502" s="17">
        <v>86.3</v>
      </c>
      <c r="I502" s="17">
        <v>3710.9</v>
      </c>
      <c r="J502" s="16" t="s">
        <v>19</v>
      </c>
      <c r="K502" s="16"/>
      <c r="L502" s="16" t="s">
        <v>168</v>
      </c>
      <c r="M502" s="16" t="s">
        <v>212</v>
      </c>
      <c r="N502" s="16" t="s">
        <v>259</v>
      </c>
      <c r="O502" s="16" t="s">
        <v>260</v>
      </c>
      <c r="P502" s="16" t="s">
        <v>162</v>
      </c>
      <c r="Q502" s="16" t="s">
        <v>157</v>
      </c>
    </row>
    <row r="503" spans="3:17">
      <c r="C503" s="15">
        <v>38308</v>
      </c>
      <c r="D503" s="16">
        <v>10332</v>
      </c>
      <c r="E503" s="16">
        <v>15</v>
      </c>
      <c r="F503" s="16" t="s">
        <v>319</v>
      </c>
      <c r="G503" s="16">
        <v>46</v>
      </c>
      <c r="H503" s="17">
        <v>95.13</v>
      </c>
      <c r="I503" s="17">
        <v>4375.9799999999996</v>
      </c>
      <c r="J503" s="16" t="s">
        <v>19</v>
      </c>
      <c r="K503" s="16"/>
      <c r="L503" s="16" t="s">
        <v>146</v>
      </c>
      <c r="M503" s="16" t="s">
        <v>212</v>
      </c>
      <c r="N503" s="16" t="s">
        <v>299</v>
      </c>
      <c r="O503" s="16"/>
      <c r="P503" s="16" t="s">
        <v>145</v>
      </c>
      <c r="Q503" s="16" t="s">
        <v>93</v>
      </c>
    </row>
    <row r="504" spans="3:17">
      <c r="C504" s="15">
        <v>38320</v>
      </c>
      <c r="D504" s="16">
        <v>10346</v>
      </c>
      <c r="E504" s="16">
        <v>3</v>
      </c>
      <c r="F504" s="16" t="s">
        <v>319</v>
      </c>
      <c r="G504" s="16">
        <v>42</v>
      </c>
      <c r="H504" s="17">
        <v>36.11</v>
      </c>
      <c r="I504" s="17">
        <v>1516.62</v>
      </c>
      <c r="J504" s="16" t="s">
        <v>19</v>
      </c>
      <c r="K504" s="16"/>
      <c r="L504" s="16" t="s">
        <v>182</v>
      </c>
      <c r="M504" s="16" t="s">
        <v>212</v>
      </c>
      <c r="N504" s="16" t="s">
        <v>316</v>
      </c>
      <c r="O504" s="16" t="s">
        <v>317</v>
      </c>
      <c r="P504" s="16" t="s">
        <v>162</v>
      </c>
      <c r="Q504" s="16" t="s">
        <v>157</v>
      </c>
    </row>
    <row r="505" spans="3:17">
      <c r="C505" s="15">
        <v>38330</v>
      </c>
      <c r="D505" s="16">
        <v>10356</v>
      </c>
      <c r="E505" s="16">
        <v>9</v>
      </c>
      <c r="F505" s="16" t="s">
        <v>319</v>
      </c>
      <c r="G505" s="16">
        <v>50</v>
      </c>
      <c r="H505" s="17">
        <v>50.18</v>
      </c>
      <c r="I505" s="17">
        <v>2509</v>
      </c>
      <c r="J505" s="16" t="s">
        <v>19</v>
      </c>
      <c r="K505" s="16"/>
      <c r="L505" s="16" t="s">
        <v>114</v>
      </c>
      <c r="M505" s="16" t="s">
        <v>212</v>
      </c>
      <c r="N505" s="16" t="s">
        <v>216</v>
      </c>
      <c r="O505" s="16"/>
      <c r="P505" s="16" t="s">
        <v>107</v>
      </c>
      <c r="Q505" s="16" t="s">
        <v>93</v>
      </c>
    </row>
    <row r="506" spans="3:17">
      <c r="C506" s="15">
        <v>38372</v>
      </c>
      <c r="D506" s="16">
        <v>10369</v>
      </c>
      <c r="E506" s="16">
        <v>8</v>
      </c>
      <c r="F506" s="16" t="s">
        <v>319</v>
      </c>
      <c r="G506" s="16">
        <v>44</v>
      </c>
      <c r="H506" s="17">
        <v>100</v>
      </c>
      <c r="I506" s="17">
        <v>9240.44</v>
      </c>
      <c r="J506" s="16" t="s">
        <v>19</v>
      </c>
      <c r="K506" s="16"/>
      <c r="L506" s="16" t="s">
        <v>183</v>
      </c>
      <c r="M506" s="16" t="s">
        <v>212</v>
      </c>
      <c r="N506" s="16" t="s">
        <v>261</v>
      </c>
      <c r="O506" s="16" t="s">
        <v>231</v>
      </c>
      <c r="P506" s="16" t="s">
        <v>162</v>
      </c>
      <c r="Q506" s="16" t="s">
        <v>157</v>
      </c>
    </row>
    <row r="507" spans="3:17">
      <c r="C507" s="15">
        <v>38399</v>
      </c>
      <c r="D507" s="16">
        <v>10380</v>
      </c>
      <c r="E507" s="16">
        <v>13</v>
      </c>
      <c r="F507" s="16" t="s">
        <v>319</v>
      </c>
      <c r="G507" s="16">
        <v>27</v>
      </c>
      <c r="H507" s="17">
        <v>93.16</v>
      </c>
      <c r="I507" s="17">
        <v>2515.3200000000002</v>
      </c>
      <c r="J507" s="16" t="s">
        <v>19</v>
      </c>
      <c r="K507" s="16"/>
      <c r="L507" s="16" t="s">
        <v>135</v>
      </c>
      <c r="M507" s="16" t="s">
        <v>212</v>
      </c>
      <c r="N507" s="16" t="s">
        <v>242</v>
      </c>
      <c r="O507" s="16"/>
      <c r="P507" s="16" t="s">
        <v>134</v>
      </c>
      <c r="Q507" s="16" t="s">
        <v>93</v>
      </c>
    </row>
    <row r="508" spans="3:17">
      <c r="C508" s="15">
        <v>38420</v>
      </c>
      <c r="D508" s="16">
        <v>10391</v>
      </c>
      <c r="E508" s="16">
        <v>2</v>
      </c>
      <c r="F508" s="16" t="s">
        <v>319</v>
      </c>
      <c r="G508" s="16">
        <v>35</v>
      </c>
      <c r="H508" s="17">
        <v>100</v>
      </c>
      <c r="I508" s="17">
        <v>5548.9</v>
      </c>
      <c r="J508" s="16" t="s">
        <v>19</v>
      </c>
      <c r="K508" s="16"/>
      <c r="L508" s="16" t="s">
        <v>87</v>
      </c>
      <c r="M508" s="16" t="s">
        <v>212</v>
      </c>
      <c r="N508" s="16" t="s">
        <v>262</v>
      </c>
      <c r="O508" s="16" t="s">
        <v>238</v>
      </c>
      <c r="P508" s="16" t="s">
        <v>85</v>
      </c>
      <c r="Q508" s="16" t="s">
        <v>84</v>
      </c>
    </row>
    <row r="509" spans="3:17">
      <c r="C509" s="15">
        <v>38502</v>
      </c>
      <c r="D509" s="16">
        <v>10422</v>
      </c>
      <c r="E509" s="16">
        <v>2</v>
      </c>
      <c r="F509" s="16" t="s">
        <v>319</v>
      </c>
      <c r="G509" s="16">
        <v>51</v>
      </c>
      <c r="H509" s="17">
        <v>95.55</v>
      </c>
      <c r="I509" s="17">
        <v>4873.05</v>
      </c>
      <c r="J509" s="16" t="s">
        <v>19</v>
      </c>
      <c r="K509" s="16"/>
      <c r="L509" s="16" t="s">
        <v>169</v>
      </c>
      <c r="M509" s="16" t="s">
        <v>265</v>
      </c>
      <c r="N509" s="16" t="s">
        <v>234</v>
      </c>
      <c r="O509" s="16" t="s">
        <v>235</v>
      </c>
      <c r="P509" s="16" t="s">
        <v>162</v>
      </c>
      <c r="Q509" s="16" t="s">
        <v>157</v>
      </c>
    </row>
    <row r="510" spans="3:17">
      <c r="C510" s="15">
        <v>37631</v>
      </c>
      <c r="D510" s="16">
        <v>10102</v>
      </c>
      <c r="E510" s="16">
        <v>1</v>
      </c>
      <c r="F510" s="16" t="s">
        <v>322</v>
      </c>
      <c r="G510" s="16">
        <v>41</v>
      </c>
      <c r="H510" s="17">
        <v>50.14</v>
      </c>
      <c r="I510" s="17">
        <v>2055.7399999999998</v>
      </c>
      <c r="J510" s="16" t="s">
        <v>19</v>
      </c>
      <c r="K510" s="16"/>
      <c r="L510" s="16" t="s">
        <v>176</v>
      </c>
      <c r="M510" s="16" t="s">
        <v>212</v>
      </c>
      <c r="N510" s="16" t="s">
        <v>213</v>
      </c>
      <c r="O510" s="16" t="s">
        <v>214</v>
      </c>
      <c r="P510" s="16" t="s">
        <v>162</v>
      </c>
      <c r="Q510" s="16" t="s">
        <v>157</v>
      </c>
    </row>
    <row r="511" spans="3:17">
      <c r="C511" s="15">
        <v>37705</v>
      </c>
      <c r="D511" s="16">
        <v>10111</v>
      </c>
      <c r="E511" s="16">
        <v>5</v>
      </c>
      <c r="F511" s="16" t="s">
        <v>322</v>
      </c>
      <c r="G511" s="16">
        <v>48</v>
      </c>
      <c r="H511" s="17">
        <v>49.06</v>
      </c>
      <c r="I511" s="17">
        <v>2354.88</v>
      </c>
      <c r="J511" s="16" t="s">
        <v>19</v>
      </c>
      <c r="K511" s="16"/>
      <c r="L511" s="16" t="s">
        <v>186</v>
      </c>
      <c r="M511" s="16" t="s">
        <v>212</v>
      </c>
      <c r="N511" s="16" t="s">
        <v>219</v>
      </c>
      <c r="O511" s="16" t="s">
        <v>218</v>
      </c>
      <c r="P511" s="16" t="s">
        <v>162</v>
      </c>
      <c r="Q511" s="16" t="s">
        <v>157</v>
      </c>
    </row>
    <row r="512" spans="3:17">
      <c r="C512" s="15">
        <v>37769</v>
      </c>
      <c r="D512" s="16">
        <v>10126</v>
      </c>
      <c r="E512" s="16">
        <v>17</v>
      </c>
      <c r="F512" s="16" t="s">
        <v>322</v>
      </c>
      <c r="G512" s="16">
        <v>42</v>
      </c>
      <c r="H512" s="17">
        <v>54.99</v>
      </c>
      <c r="I512" s="17">
        <v>2309.58</v>
      </c>
      <c r="J512" s="16" t="s">
        <v>19</v>
      </c>
      <c r="K512" s="16"/>
      <c r="L512" s="16" t="s">
        <v>136</v>
      </c>
      <c r="M512" s="16" t="s">
        <v>212</v>
      </c>
      <c r="N512" s="16" t="s">
        <v>242</v>
      </c>
      <c r="O512" s="16"/>
      <c r="P512" s="16" t="s">
        <v>134</v>
      </c>
      <c r="Q512" s="16" t="s">
        <v>93</v>
      </c>
    </row>
    <row r="513" spans="3:17">
      <c r="C513" s="15">
        <v>37818</v>
      </c>
      <c r="D513" s="16">
        <v>10139</v>
      </c>
      <c r="E513" s="16">
        <v>6</v>
      </c>
      <c r="F513" s="16" t="s">
        <v>322</v>
      </c>
      <c r="G513" s="16">
        <v>49</v>
      </c>
      <c r="H513" s="17">
        <v>43.13</v>
      </c>
      <c r="I513" s="17">
        <v>2113.37</v>
      </c>
      <c r="J513" s="16" t="s">
        <v>19</v>
      </c>
      <c r="K513" s="16"/>
      <c r="L513" s="16" t="s">
        <v>88</v>
      </c>
      <c r="M513" s="16" t="s">
        <v>212</v>
      </c>
      <c r="N513" s="16" t="s">
        <v>237</v>
      </c>
      <c r="O513" s="16" t="s">
        <v>238</v>
      </c>
      <c r="P513" s="16" t="s">
        <v>85</v>
      </c>
      <c r="Q513" s="16" t="s">
        <v>84</v>
      </c>
    </row>
    <row r="514" spans="3:17">
      <c r="C514" s="15">
        <v>37876</v>
      </c>
      <c r="D514" s="16">
        <v>10149</v>
      </c>
      <c r="E514" s="16">
        <v>3</v>
      </c>
      <c r="F514" s="16" t="s">
        <v>322</v>
      </c>
      <c r="G514" s="16">
        <v>30</v>
      </c>
      <c r="H514" s="17">
        <v>58.22</v>
      </c>
      <c r="I514" s="17">
        <v>1746.6</v>
      </c>
      <c r="J514" s="16" t="s">
        <v>19</v>
      </c>
      <c r="K514" s="16"/>
      <c r="L514" s="16" t="s">
        <v>191</v>
      </c>
      <c r="M514" s="16" t="s">
        <v>212</v>
      </c>
      <c r="N514" s="16" t="s">
        <v>311</v>
      </c>
      <c r="O514" s="16" t="s">
        <v>218</v>
      </c>
      <c r="P514" s="16" t="s">
        <v>162</v>
      </c>
      <c r="Q514" s="16" t="s">
        <v>157</v>
      </c>
    </row>
    <row r="515" spans="3:17">
      <c r="C515" s="15">
        <v>37912</v>
      </c>
      <c r="D515" s="16">
        <v>10162</v>
      </c>
      <c r="E515" s="16">
        <v>1</v>
      </c>
      <c r="F515" s="16" t="s">
        <v>322</v>
      </c>
      <c r="G515" s="16">
        <v>45</v>
      </c>
      <c r="H515" s="17">
        <v>51.21</v>
      </c>
      <c r="I515" s="17">
        <v>2304.4499999999998</v>
      </c>
      <c r="J515" s="16" t="s">
        <v>19</v>
      </c>
      <c r="K515" s="16"/>
      <c r="L515" s="16" t="s">
        <v>167</v>
      </c>
      <c r="M515" s="16" t="s">
        <v>212</v>
      </c>
      <c r="N515" s="16" t="s">
        <v>219</v>
      </c>
      <c r="O515" s="16" t="s">
        <v>218</v>
      </c>
      <c r="P515" s="16" t="s">
        <v>162</v>
      </c>
      <c r="Q515" s="16" t="s">
        <v>157</v>
      </c>
    </row>
    <row r="516" spans="3:17">
      <c r="C516" s="15">
        <v>37930</v>
      </c>
      <c r="D516" s="16">
        <v>10173</v>
      </c>
      <c r="E516" s="16">
        <v>5</v>
      </c>
      <c r="F516" s="16" t="s">
        <v>322</v>
      </c>
      <c r="G516" s="16">
        <v>48</v>
      </c>
      <c r="H516" s="17">
        <v>44.21</v>
      </c>
      <c r="I516" s="17">
        <v>2122.08</v>
      </c>
      <c r="J516" s="16" t="s">
        <v>19</v>
      </c>
      <c r="K516" s="16"/>
      <c r="L516" s="16" t="s">
        <v>128</v>
      </c>
      <c r="M516" s="16" t="s">
        <v>212</v>
      </c>
      <c r="N516" s="16" t="s">
        <v>320</v>
      </c>
      <c r="O516" s="16"/>
      <c r="P516" s="16" t="s">
        <v>126</v>
      </c>
      <c r="Q516" s="16" t="s">
        <v>93</v>
      </c>
    </row>
    <row r="517" spans="3:17">
      <c r="C517" s="15">
        <v>37937</v>
      </c>
      <c r="D517" s="16">
        <v>10182</v>
      </c>
      <c r="E517" s="16">
        <v>2</v>
      </c>
      <c r="F517" s="16" t="s">
        <v>322</v>
      </c>
      <c r="G517" s="16">
        <v>32</v>
      </c>
      <c r="H517" s="17">
        <v>54.45</v>
      </c>
      <c r="I517" s="17">
        <v>1742.4</v>
      </c>
      <c r="J517" s="16" t="s">
        <v>19</v>
      </c>
      <c r="K517" s="16"/>
      <c r="L517" s="16" t="s">
        <v>163</v>
      </c>
      <c r="M517" s="16" t="s">
        <v>212</v>
      </c>
      <c r="N517" s="16" t="s">
        <v>258</v>
      </c>
      <c r="O517" s="16" t="s">
        <v>218</v>
      </c>
      <c r="P517" s="16" t="s">
        <v>162</v>
      </c>
      <c r="Q517" s="16" t="s">
        <v>157</v>
      </c>
    </row>
    <row r="518" spans="3:17">
      <c r="C518" s="15">
        <v>37946</v>
      </c>
      <c r="D518" s="16">
        <v>10193</v>
      </c>
      <c r="E518" s="16">
        <v>6</v>
      </c>
      <c r="F518" s="16" t="s">
        <v>322</v>
      </c>
      <c r="G518" s="16">
        <v>46</v>
      </c>
      <c r="H518" s="17">
        <v>53.37</v>
      </c>
      <c r="I518" s="17">
        <v>2455.02</v>
      </c>
      <c r="J518" s="16" t="s">
        <v>19</v>
      </c>
      <c r="K518" s="16"/>
      <c r="L518" s="16" t="s">
        <v>89</v>
      </c>
      <c r="M518" s="16" t="s">
        <v>212</v>
      </c>
      <c r="N518" s="16" t="s">
        <v>321</v>
      </c>
      <c r="O518" s="16" t="s">
        <v>224</v>
      </c>
      <c r="P518" s="16" t="s">
        <v>85</v>
      </c>
      <c r="Q518" s="16" t="s">
        <v>84</v>
      </c>
    </row>
    <row r="519" spans="3:17">
      <c r="C519" s="15">
        <v>37958</v>
      </c>
      <c r="D519" s="16">
        <v>10205</v>
      </c>
      <c r="E519" s="16">
        <v>1</v>
      </c>
      <c r="F519" s="16" t="s">
        <v>322</v>
      </c>
      <c r="G519" s="16">
        <v>48</v>
      </c>
      <c r="H519" s="17">
        <v>63.61</v>
      </c>
      <c r="I519" s="17">
        <v>3053.28</v>
      </c>
      <c r="J519" s="16" t="s">
        <v>19</v>
      </c>
      <c r="K519" s="16"/>
      <c r="L519" s="16" t="s">
        <v>135</v>
      </c>
      <c r="M519" s="16" t="s">
        <v>212</v>
      </c>
      <c r="N519" s="16" t="s">
        <v>242</v>
      </c>
      <c r="O519" s="16"/>
      <c r="P519" s="16" t="s">
        <v>134</v>
      </c>
      <c r="Q519" s="16" t="s">
        <v>93</v>
      </c>
    </row>
    <row r="520" spans="3:17">
      <c r="C520" s="15">
        <v>38015</v>
      </c>
      <c r="D520" s="16">
        <v>10215</v>
      </c>
      <c r="E520" s="16">
        <v>9</v>
      </c>
      <c r="F520" s="16" t="s">
        <v>322</v>
      </c>
      <c r="G520" s="16">
        <v>33</v>
      </c>
      <c r="H520" s="17">
        <v>43.13</v>
      </c>
      <c r="I520" s="17">
        <v>1423.29</v>
      </c>
      <c r="J520" s="16" t="s">
        <v>19</v>
      </c>
      <c r="K520" s="16"/>
      <c r="L520" s="16" t="s">
        <v>193</v>
      </c>
      <c r="M520" s="16" t="s">
        <v>212</v>
      </c>
      <c r="N520" s="16" t="s">
        <v>251</v>
      </c>
      <c r="O520" s="16" t="s">
        <v>218</v>
      </c>
      <c r="P520" s="16" t="s">
        <v>162</v>
      </c>
      <c r="Q520" s="16" t="s">
        <v>157</v>
      </c>
    </row>
    <row r="521" spans="3:17">
      <c r="C521" s="15">
        <v>38048</v>
      </c>
      <c r="D521" s="16">
        <v>10227</v>
      </c>
      <c r="E521" s="16">
        <v>2</v>
      </c>
      <c r="F521" s="16" t="s">
        <v>322</v>
      </c>
      <c r="G521" s="16">
        <v>31</v>
      </c>
      <c r="H521" s="17">
        <v>48.52</v>
      </c>
      <c r="I521" s="17">
        <v>1504.12</v>
      </c>
      <c r="J521" s="16" t="s">
        <v>19</v>
      </c>
      <c r="K521" s="16"/>
      <c r="L521" s="16" t="s">
        <v>109</v>
      </c>
      <c r="M521" s="16" t="s">
        <v>212</v>
      </c>
      <c r="N521" s="16" t="s">
        <v>248</v>
      </c>
      <c r="O521" s="16"/>
      <c r="P521" s="16" t="s">
        <v>107</v>
      </c>
      <c r="Q521" s="16" t="s">
        <v>93</v>
      </c>
    </row>
    <row r="522" spans="3:17">
      <c r="C522" s="15">
        <v>38106</v>
      </c>
      <c r="D522" s="16">
        <v>10244</v>
      </c>
      <c r="E522" s="16">
        <v>6</v>
      </c>
      <c r="F522" s="16" t="s">
        <v>322</v>
      </c>
      <c r="G522" s="16">
        <v>20</v>
      </c>
      <c r="H522" s="17">
        <v>58.22</v>
      </c>
      <c r="I522" s="17">
        <v>1164.4000000000001</v>
      </c>
      <c r="J522" s="16" t="s">
        <v>19</v>
      </c>
      <c r="K522" s="16"/>
      <c r="L522" s="16" t="s">
        <v>135</v>
      </c>
      <c r="M522" s="16" t="s">
        <v>212</v>
      </c>
      <c r="N522" s="16" t="s">
        <v>242</v>
      </c>
      <c r="O522" s="16"/>
      <c r="P522" s="16" t="s">
        <v>134</v>
      </c>
      <c r="Q522" s="16" t="s">
        <v>93</v>
      </c>
    </row>
    <row r="523" spans="3:17">
      <c r="C523" s="15">
        <v>38146</v>
      </c>
      <c r="D523" s="16">
        <v>10256</v>
      </c>
      <c r="E523" s="16">
        <v>1</v>
      </c>
      <c r="F523" s="16" t="s">
        <v>322</v>
      </c>
      <c r="G523" s="16">
        <v>29</v>
      </c>
      <c r="H523" s="17">
        <v>51.75</v>
      </c>
      <c r="I523" s="17">
        <v>1500.75</v>
      </c>
      <c r="J523" s="16" t="s">
        <v>19</v>
      </c>
      <c r="K523" s="16"/>
      <c r="L523" s="16" t="s">
        <v>101</v>
      </c>
      <c r="M523" s="16" t="s">
        <v>212</v>
      </c>
      <c r="N523" s="16" t="s">
        <v>271</v>
      </c>
      <c r="O523" s="16"/>
      <c r="P523" s="16" t="s">
        <v>100</v>
      </c>
      <c r="Q523" s="16" t="s">
        <v>93</v>
      </c>
    </row>
    <row r="524" spans="3:17">
      <c r="C524" s="15">
        <v>38216</v>
      </c>
      <c r="D524" s="16">
        <v>10280</v>
      </c>
      <c r="E524" s="16">
        <v>8</v>
      </c>
      <c r="F524" s="16" t="s">
        <v>322</v>
      </c>
      <c r="G524" s="16">
        <v>27</v>
      </c>
      <c r="H524" s="17">
        <v>57.68</v>
      </c>
      <c r="I524" s="17">
        <v>1557.36</v>
      </c>
      <c r="J524" s="16" t="s">
        <v>19</v>
      </c>
      <c r="K524" s="16"/>
      <c r="L524" s="16" t="s">
        <v>129</v>
      </c>
      <c r="M524" s="16" t="s">
        <v>212</v>
      </c>
      <c r="N524" s="16" t="s">
        <v>255</v>
      </c>
      <c r="O524" s="16"/>
      <c r="P524" s="16" t="s">
        <v>126</v>
      </c>
      <c r="Q524" s="16" t="s">
        <v>93</v>
      </c>
    </row>
    <row r="525" spans="3:17">
      <c r="C525" s="15">
        <v>38233</v>
      </c>
      <c r="D525" s="16">
        <v>10289</v>
      </c>
      <c r="E525" s="16">
        <v>1</v>
      </c>
      <c r="F525" s="16" t="s">
        <v>322</v>
      </c>
      <c r="G525" s="16">
        <v>24</v>
      </c>
      <c r="H525" s="17">
        <v>56.07</v>
      </c>
      <c r="I525" s="17">
        <v>1345.68</v>
      </c>
      <c r="J525" s="16" t="s">
        <v>19</v>
      </c>
      <c r="K525" s="16"/>
      <c r="L525" s="16" t="s">
        <v>132</v>
      </c>
      <c r="M525" s="16" t="s">
        <v>212</v>
      </c>
      <c r="N525" s="16" t="s">
        <v>222</v>
      </c>
      <c r="O525" s="16"/>
      <c r="P525" s="16" t="s">
        <v>130</v>
      </c>
      <c r="Q525" s="16" t="s">
        <v>93</v>
      </c>
    </row>
    <row r="526" spans="3:17">
      <c r="C526" s="15">
        <v>38271</v>
      </c>
      <c r="D526" s="16">
        <v>10304</v>
      </c>
      <c r="E526" s="16">
        <v>12</v>
      </c>
      <c r="F526" s="16" t="s">
        <v>322</v>
      </c>
      <c r="G526" s="16">
        <v>37</v>
      </c>
      <c r="H526" s="17">
        <v>48.52</v>
      </c>
      <c r="I526" s="17">
        <v>1795.24</v>
      </c>
      <c r="J526" s="16" t="s">
        <v>19</v>
      </c>
      <c r="K526" s="16"/>
      <c r="L526" s="16" t="s">
        <v>118</v>
      </c>
      <c r="M526" s="16" t="s">
        <v>212</v>
      </c>
      <c r="N526" s="16" t="s">
        <v>257</v>
      </c>
      <c r="O526" s="16"/>
      <c r="P526" s="16" t="s">
        <v>107</v>
      </c>
      <c r="Q526" s="16" t="s">
        <v>93</v>
      </c>
    </row>
    <row r="527" spans="3:17">
      <c r="C527" s="15">
        <v>38281</v>
      </c>
      <c r="D527" s="16">
        <v>10312</v>
      </c>
      <c r="E527" s="16">
        <v>9</v>
      </c>
      <c r="F527" s="16" t="s">
        <v>322</v>
      </c>
      <c r="G527" s="16">
        <v>25</v>
      </c>
      <c r="H527" s="17">
        <v>44.21</v>
      </c>
      <c r="I527" s="17">
        <v>1105.25</v>
      </c>
      <c r="J527" s="16" t="s">
        <v>19</v>
      </c>
      <c r="K527" s="16"/>
      <c r="L527" s="16" t="s">
        <v>163</v>
      </c>
      <c r="M527" s="16" t="s">
        <v>212</v>
      </c>
      <c r="N527" s="16" t="s">
        <v>258</v>
      </c>
      <c r="O527" s="16" t="s">
        <v>218</v>
      </c>
      <c r="P527" s="16" t="s">
        <v>162</v>
      </c>
      <c r="Q527" s="16" t="s">
        <v>157</v>
      </c>
    </row>
    <row r="528" spans="3:17">
      <c r="C528" s="15">
        <v>38295</v>
      </c>
      <c r="D528" s="16">
        <v>10322</v>
      </c>
      <c r="E528" s="16">
        <v>5</v>
      </c>
      <c r="F528" s="16" t="s">
        <v>322</v>
      </c>
      <c r="G528" s="16">
        <v>41</v>
      </c>
      <c r="H528" s="17">
        <v>57.68</v>
      </c>
      <c r="I528" s="17">
        <v>2364.88</v>
      </c>
      <c r="J528" s="16" t="s">
        <v>19</v>
      </c>
      <c r="K528" s="16"/>
      <c r="L528" s="16" t="s">
        <v>168</v>
      </c>
      <c r="M528" s="16" t="s">
        <v>212</v>
      </c>
      <c r="N528" s="16" t="s">
        <v>259</v>
      </c>
      <c r="O528" s="16" t="s">
        <v>260</v>
      </c>
      <c r="P528" s="16" t="s">
        <v>162</v>
      </c>
      <c r="Q528" s="16" t="s">
        <v>157</v>
      </c>
    </row>
    <row r="529" spans="3:17">
      <c r="C529" s="15">
        <v>38308</v>
      </c>
      <c r="D529" s="16">
        <v>10332</v>
      </c>
      <c r="E529" s="16">
        <v>16</v>
      </c>
      <c r="F529" s="16" t="s">
        <v>322</v>
      </c>
      <c r="G529" s="16">
        <v>27</v>
      </c>
      <c r="H529" s="17">
        <v>89.89</v>
      </c>
      <c r="I529" s="17">
        <v>2427.0300000000002</v>
      </c>
      <c r="J529" s="16" t="s">
        <v>19</v>
      </c>
      <c r="K529" s="16"/>
      <c r="L529" s="16" t="s">
        <v>146</v>
      </c>
      <c r="M529" s="16" t="s">
        <v>212</v>
      </c>
      <c r="N529" s="16" t="s">
        <v>299</v>
      </c>
      <c r="O529" s="16"/>
      <c r="P529" s="16" t="s">
        <v>145</v>
      </c>
      <c r="Q529" s="16" t="s">
        <v>93</v>
      </c>
    </row>
    <row r="530" spans="3:17">
      <c r="C530" s="15">
        <v>38320</v>
      </c>
      <c r="D530" s="16">
        <v>10347</v>
      </c>
      <c r="E530" s="16">
        <v>7</v>
      </c>
      <c r="F530" s="16" t="s">
        <v>322</v>
      </c>
      <c r="G530" s="16">
        <v>21</v>
      </c>
      <c r="H530" s="17">
        <v>58.95</v>
      </c>
      <c r="I530" s="17">
        <v>1237.95</v>
      </c>
      <c r="J530" s="16" t="s">
        <v>19</v>
      </c>
      <c r="K530" s="16"/>
      <c r="L530" s="16" t="s">
        <v>86</v>
      </c>
      <c r="M530" s="16" t="s">
        <v>212</v>
      </c>
      <c r="N530" s="16" t="s">
        <v>223</v>
      </c>
      <c r="O530" s="16" t="s">
        <v>224</v>
      </c>
      <c r="P530" s="16" t="s">
        <v>85</v>
      </c>
      <c r="Q530" s="16" t="s">
        <v>84</v>
      </c>
    </row>
    <row r="531" spans="3:17">
      <c r="C531" s="15">
        <v>38330</v>
      </c>
      <c r="D531" s="16">
        <v>10356</v>
      </c>
      <c r="E531" s="16">
        <v>6</v>
      </c>
      <c r="F531" s="16" t="s">
        <v>322</v>
      </c>
      <c r="G531" s="16">
        <v>22</v>
      </c>
      <c r="H531" s="17">
        <v>72.41</v>
      </c>
      <c r="I531" s="17">
        <v>1593.02</v>
      </c>
      <c r="J531" s="16" t="s">
        <v>19</v>
      </c>
      <c r="K531" s="16"/>
      <c r="L531" s="16" t="s">
        <v>114</v>
      </c>
      <c r="M531" s="16" t="s">
        <v>212</v>
      </c>
      <c r="N531" s="16" t="s">
        <v>216</v>
      </c>
      <c r="O531" s="16"/>
      <c r="P531" s="16" t="s">
        <v>107</v>
      </c>
      <c r="Q531" s="16" t="s">
        <v>93</v>
      </c>
    </row>
    <row r="532" spans="3:17">
      <c r="C532" s="15">
        <v>38372</v>
      </c>
      <c r="D532" s="16">
        <v>10369</v>
      </c>
      <c r="E532" s="16">
        <v>7</v>
      </c>
      <c r="F532" s="16" t="s">
        <v>322</v>
      </c>
      <c r="G532" s="16">
        <v>32</v>
      </c>
      <c r="H532" s="17">
        <v>98.63</v>
      </c>
      <c r="I532" s="17">
        <v>3156.16</v>
      </c>
      <c r="J532" s="16" t="s">
        <v>19</v>
      </c>
      <c r="K532" s="16"/>
      <c r="L532" s="16" t="s">
        <v>183</v>
      </c>
      <c r="M532" s="16" t="s">
        <v>212</v>
      </c>
      <c r="N532" s="16" t="s">
        <v>261</v>
      </c>
      <c r="O532" s="16" t="s">
        <v>231</v>
      </c>
      <c r="P532" s="16" t="s">
        <v>162</v>
      </c>
      <c r="Q532" s="16" t="s">
        <v>157</v>
      </c>
    </row>
    <row r="533" spans="3:17">
      <c r="C533" s="15">
        <v>38400</v>
      </c>
      <c r="D533" s="16">
        <v>10381</v>
      </c>
      <c r="E533" s="16">
        <v>9</v>
      </c>
      <c r="F533" s="16" t="s">
        <v>322</v>
      </c>
      <c r="G533" s="16">
        <v>25</v>
      </c>
      <c r="H533" s="17">
        <v>52.83</v>
      </c>
      <c r="I533" s="17">
        <v>1320.75</v>
      </c>
      <c r="J533" s="16" t="s">
        <v>19</v>
      </c>
      <c r="K533" s="16"/>
      <c r="L533" s="16" t="s">
        <v>167</v>
      </c>
      <c r="M533" s="16" t="s">
        <v>212</v>
      </c>
      <c r="N533" s="16" t="s">
        <v>219</v>
      </c>
      <c r="O533" s="16" t="s">
        <v>218</v>
      </c>
      <c r="P533" s="16" t="s">
        <v>162</v>
      </c>
      <c r="Q533" s="16" t="s">
        <v>157</v>
      </c>
    </row>
    <row r="534" spans="3:17">
      <c r="C534" s="15">
        <v>38420</v>
      </c>
      <c r="D534" s="16">
        <v>10391</v>
      </c>
      <c r="E534" s="16">
        <v>3</v>
      </c>
      <c r="F534" s="16" t="s">
        <v>322</v>
      </c>
      <c r="G534" s="16">
        <v>42</v>
      </c>
      <c r="H534" s="17">
        <v>100</v>
      </c>
      <c r="I534" s="17">
        <v>4998</v>
      </c>
      <c r="J534" s="16" t="s">
        <v>19</v>
      </c>
      <c r="K534" s="16"/>
      <c r="L534" s="16" t="s">
        <v>87</v>
      </c>
      <c r="M534" s="16" t="s">
        <v>212</v>
      </c>
      <c r="N534" s="16" t="s">
        <v>262</v>
      </c>
      <c r="O534" s="16" t="s">
        <v>238</v>
      </c>
      <c r="P534" s="16" t="s">
        <v>85</v>
      </c>
      <c r="Q534" s="16" t="s">
        <v>84</v>
      </c>
    </row>
    <row r="535" spans="3:17">
      <c r="C535" s="15">
        <v>38502</v>
      </c>
      <c r="D535" s="16">
        <v>10422</v>
      </c>
      <c r="E535" s="16">
        <v>1</v>
      </c>
      <c r="F535" s="16" t="s">
        <v>322</v>
      </c>
      <c r="G535" s="16">
        <v>25</v>
      </c>
      <c r="H535" s="17">
        <v>51.75</v>
      </c>
      <c r="I535" s="17">
        <v>1293.75</v>
      </c>
      <c r="J535" s="16" t="s">
        <v>19</v>
      </c>
      <c r="K535" s="16"/>
      <c r="L535" s="16" t="s">
        <v>169</v>
      </c>
      <c r="M535" s="16" t="s">
        <v>265</v>
      </c>
      <c r="N535" s="16" t="s">
        <v>234</v>
      </c>
      <c r="O535" s="16" t="s">
        <v>235</v>
      </c>
      <c r="P535" s="16" t="s">
        <v>162</v>
      </c>
      <c r="Q535" s="16" t="s">
        <v>157</v>
      </c>
    </row>
    <row r="536" spans="3:17">
      <c r="C536" s="15">
        <v>37698</v>
      </c>
      <c r="D536" s="16">
        <v>10110</v>
      </c>
      <c r="E536" s="16">
        <v>16</v>
      </c>
      <c r="F536" s="16" t="s">
        <v>323</v>
      </c>
      <c r="G536" s="16">
        <v>37</v>
      </c>
      <c r="H536" s="17">
        <v>100</v>
      </c>
      <c r="I536" s="17">
        <v>5433.08</v>
      </c>
      <c r="J536" s="16" t="s">
        <v>18</v>
      </c>
      <c r="K536" s="16"/>
      <c r="L536" s="16" t="s">
        <v>146</v>
      </c>
      <c r="M536" s="16" t="s">
        <v>212</v>
      </c>
      <c r="N536" s="16" t="s">
        <v>299</v>
      </c>
      <c r="O536" s="16"/>
      <c r="P536" s="16" t="s">
        <v>145</v>
      </c>
      <c r="Q536" s="16" t="s">
        <v>93</v>
      </c>
    </row>
    <row r="537" spans="3:17">
      <c r="C537" s="15">
        <v>37761</v>
      </c>
      <c r="D537" s="16">
        <v>10123</v>
      </c>
      <c r="E537" s="16">
        <v>2</v>
      </c>
      <c r="F537" s="16" t="s">
        <v>323</v>
      </c>
      <c r="G537" s="16">
        <v>26</v>
      </c>
      <c r="H537" s="17">
        <v>100</v>
      </c>
      <c r="I537" s="17">
        <v>3073.72</v>
      </c>
      <c r="J537" s="16" t="s">
        <v>18</v>
      </c>
      <c r="K537" s="16"/>
      <c r="L537" s="16" t="s">
        <v>119</v>
      </c>
      <c r="M537" s="16" t="s">
        <v>212</v>
      </c>
      <c r="N537" s="16" t="s">
        <v>229</v>
      </c>
      <c r="O537" s="16"/>
      <c r="P537" s="16" t="s">
        <v>107</v>
      </c>
      <c r="Q537" s="16" t="s">
        <v>93</v>
      </c>
    </row>
    <row r="538" spans="3:17">
      <c r="C538" s="15">
        <v>37812</v>
      </c>
      <c r="D538" s="16">
        <v>10137</v>
      </c>
      <c r="E538" s="16">
        <v>2</v>
      </c>
      <c r="F538" s="16" t="s">
        <v>323</v>
      </c>
      <c r="G538" s="16">
        <v>44</v>
      </c>
      <c r="H538" s="17">
        <v>99.55</v>
      </c>
      <c r="I538" s="17">
        <v>4380.2</v>
      </c>
      <c r="J538" s="16" t="s">
        <v>18</v>
      </c>
      <c r="K538" s="16"/>
      <c r="L538" s="16" t="s">
        <v>110</v>
      </c>
      <c r="M538" s="16" t="s">
        <v>212</v>
      </c>
      <c r="N538" s="16" t="s">
        <v>215</v>
      </c>
      <c r="O538" s="16"/>
      <c r="P538" s="16" t="s">
        <v>107</v>
      </c>
      <c r="Q538" s="16" t="s">
        <v>93</v>
      </c>
    </row>
    <row r="539" spans="3:17">
      <c r="C539" s="15">
        <v>37875</v>
      </c>
      <c r="D539" s="16">
        <v>10148</v>
      </c>
      <c r="E539" s="16">
        <v>9</v>
      </c>
      <c r="F539" s="16" t="s">
        <v>323</v>
      </c>
      <c r="G539" s="16">
        <v>47</v>
      </c>
      <c r="H539" s="17">
        <v>100</v>
      </c>
      <c r="I539" s="17">
        <v>5848.68</v>
      </c>
      <c r="J539" s="16" t="s">
        <v>18</v>
      </c>
      <c r="K539" s="16"/>
      <c r="L539" s="16" t="s">
        <v>87</v>
      </c>
      <c r="M539" s="16" t="s">
        <v>212</v>
      </c>
      <c r="N539" s="16" t="s">
        <v>262</v>
      </c>
      <c r="O539" s="16" t="s">
        <v>238</v>
      </c>
      <c r="P539" s="16" t="s">
        <v>85</v>
      </c>
      <c r="Q539" s="16" t="s">
        <v>84</v>
      </c>
    </row>
    <row r="540" spans="3:17">
      <c r="C540" s="15">
        <v>37911</v>
      </c>
      <c r="D540" s="16">
        <v>10161</v>
      </c>
      <c r="E540" s="16">
        <v>8</v>
      </c>
      <c r="F540" s="16" t="s">
        <v>323</v>
      </c>
      <c r="G540" s="16">
        <v>43</v>
      </c>
      <c r="H540" s="17">
        <v>100</v>
      </c>
      <c r="I540" s="17">
        <v>6153.73</v>
      </c>
      <c r="J540" s="16" t="s">
        <v>18</v>
      </c>
      <c r="K540" s="16"/>
      <c r="L540" s="16" t="s">
        <v>102</v>
      </c>
      <c r="M540" s="16" t="s">
        <v>212</v>
      </c>
      <c r="N540" s="16" t="s">
        <v>300</v>
      </c>
      <c r="O540" s="16"/>
      <c r="P540" s="16" t="s">
        <v>100</v>
      </c>
      <c r="Q540" s="16" t="s">
        <v>93</v>
      </c>
    </row>
    <row r="541" spans="3:17">
      <c r="C541" s="15">
        <v>37930</v>
      </c>
      <c r="D541" s="16">
        <v>10172</v>
      </c>
      <c r="E541" s="16">
        <v>6</v>
      </c>
      <c r="F541" s="16" t="s">
        <v>323</v>
      </c>
      <c r="G541" s="16">
        <v>42</v>
      </c>
      <c r="H541" s="17">
        <v>100</v>
      </c>
      <c r="I541" s="17">
        <v>4965.24</v>
      </c>
      <c r="J541" s="16" t="s">
        <v>18</v>
      </c>
      <c r="K541" s="16"/>
      <c r="L541" s="16" t="s">
        <v>174</v>
      </c>
      <c r="M541" s="16" t="s">
        <v>212</v>
      </c>
      <c r="N541" s="16" t="s">
        <v>227</v>
      </c>
      <c r="O541" s="16" t="s">
        <v>228</v>
      </c>
      <c r="P541" s="16" t="s">
        <v>162</v>
      </c>
      <c r="Q541" s="16" t="s">
        <v>157</v>
      </c>
    </row>
    <row r="542" spans="3:17">
      <c r="C542" s="15">
        <v>37937</v>
      </c>
      <c r="D542" s="16">
        <v>10181</v>
      </c>
      <c r="E542" s="16">
        <v>2</v>
      </c>
      <c r="F542" s="16" t="s">
        <v>323</v>
      </c>
      <c r="G542" s="16">
        <v>42</v>
      </c>
      <c r="H542" s="17">
        <v>100</v>
      </c>
      <c r="I542" s="17">
        <v>5435.64</v>
      </c>
      <c r="J542" s="16" t="s">
        <v>18</v>
      </c>
      <c r="K542" s="16"/>
      <c r="L542" s="16" t="s">
        <v>132</v>
      </c>
      <c r="M542" s="16" t="s">
        <v>212</v>
      </c>
      <c r="N542" s="16" t="s">
        <v>222</v>
      </c>
      <c r="O542" s="16"/>
      <c r="P542" s="16" t="s">
        <v>130</v>
      </c>
      <c r="Q542" s="16" t="s">
        <v>93</v>
      </c>
    </row>
    <row r="543" spans="3:17">
      <c r="C543" s="15">
        <v>37945</v>
      </c>
      <c r="D543" s="16">
        <v>10192</v>
      </c>
      <c r="E543" s="16">
        <v>7</v>
      </c>
      <c r="F543" s="16" t="s">
        <v>323</v>
      </c>
      <c r="G543" s="16">
        <v>29</v>
      </c>
      <c r="H543" s="17">
        <v>100</v>
      </c>
      <c r="I543" s="17">
        <v>4258.3599999999997</v>
      </c>
      <c r="J543" s="16" t="s">
        <v>18</v>
      </c>
      <c r="K543" s="16"/>
      <c r="L543" s="16" t="s">
        <v>168</v>
      </c>
      <c r="M543" s="16" t="s">
        <v>212</v>
      </c>
      <c r="N543" s="16" t="s">
        <v>259</v>
      </c>
      <c r="O543" s="16" t="s">
        <v>260</v>
      </c>
      <c r="P543" s="16" t="s">
        <v>162</v>
      </c>
      <c r="Q543" s="16" t="s">
        <v>157</v>
      </c>
    </row>
    <row r="544" spans="3:17">
      <c r="C544" s="15">
        <v>37957</v>
      </c>
      <c r="D544" s="16">
        <v>10204</v>
      </c>
      <c r="E544" s="16">
        <v>13</v>
      </c>
      <c r="F544" s="16" t="s">
        <v>323</v>
      </c>
      <c r="G544" s="16">
        <v>40</v>
      </c>
      <c r="H544" s="17">
        <v>100</v>
      </c>
      <c r="I544" s="17">
        <v>4032</v>
      </c>
      <c r="J544" s="16" t="s">
        <v>18</v>
      </c>
      <c r="K544" s="16"/>
      <c r="L544" s="16" t="s">
        <v>164</v>
      </c>
      <c r="M544" s="16" t="s">
        <v>212</v>
      </c>
      <c r="N544" s="16" t="s">
        <v>213</v>
      </c>
      <c r="O544" s="16" t="s">
        <v>214</v>
      </c>
      <c r="P544" s="16" t="s">
        <v>162</v>
      </c>
      <c r="Q544" s="16" t="s">
        <v>157</v>
      </c>
    </row>
    <row r="545" spans="3:17">
      <c r="C545" s="15">
        <v>38002</v>
      </c>
      <c r="D545" s="16">
        <v>10212</v>
      </c>
      <c r="E545" s="16">
        <v>6</v>
      </c>
      <c r="F545" s="16" t="s">
        <v>323</v>
      </c>
      <c r="G545" s="16">
        <v>38</v>
      </c>
      <c r="H545" s="17">
        <v>100</v>
      </c>
      <c r="I545" s="17">
        <v>4492.3599999999997</v>
      </c>
      <c r="J545" s="16" t="s">
        <v>18</v>
      </c>
      <c r="K545" s="16"/>
      <c r="L545" s="16" t="s">
        <v>135</v>
      </c>
      <c r="M545" s="16" t="s">
        <v>212</v>
      </c>
      <c r="N545" s="16" t="s">
        <v>242</v>
      </c>
      <c r="O545" s="16"/>
      <c r="P545" s="16" t="s">
        <v>134</v>
      </c>
      <c r="Q545" s="16" t="s">
        <v>93</v>
      </c>
    </row>
    <row r="546" spans="3:17">
      <c r="C546" s="15">
        <v>38043</v>
      </c>
      <c r="D546" s="16">
        <v>10226</v>
      </c>
      <c r="E546" s="16">
        <v>4</v>
      </c>
      <c r="F546" s="16" t="s">
        <v>323</v>
      </c>
      <c r="G546" s="16">
        <v>38</v>
      </c>
      <c r="H546" s="17">
        <v>100</v>
      </c>
      <c r="I546" s="17">
        <v>4161.38</v>
      </c>
      <c r="J546" s="16" t="s">
        <v>18</v>
      </c>
      <c r="K546" s="16"/>
      <c r="L546" s="16" t="s">
        <v>177</v>
      </c>
      <c r="M546" s="16" t="s">
        <v>212</v>
      </c>
      <c r="N546" s="16" t="s">
        <v>277</v>
      </c>
      <c r="O546" s="16" t="s">
        <v>218</v>
      </c>
      <c r="P546" s="16" t="s">
        <v>162</v>
      </c>
      <c r="Q546" s="16" t="s">
        <v>157</v>
      </c>
    </row>
    <row r="547" spans="3:17">
      <c r="C547" s="15">
        <v>38090</v>
      </c>
      <c r="D547" s="16">
        <v>10241</v>
      </c>
      <c r="E547" s="16">
        <v>11</v>
      </c>
      <c r="F547" s="16" t="s">
        <v>323</v>
      </c>
      <c r="G547" s="16">
        <v>21</v>
      </c>
      <c r="H547" s="17">
        <v>100</v>
      </c>
      <c r="I547" s="17">
        <v>2508.66</v>
      </c>
      <c r="J547" s="16" t="s">
        <v>18</v>
      </c>
      <c r="K547" s="16"/>
      <c r="L547" s="16" t="s">
        <v>113</v>
      </c>
      <c r="M547" s="16" t="s">
        <v>212</v>
      </c>
      <c r="N547" s="16" t="s">
        <v>313</v>
      </c>
      <c r="O547" s="16"/>
      <c r="P547" s="16" t="s">
        <v>107</v>
      </c>
      <c r="Q547" s="16" t="s">
        <v>93</v>
      </c>
    </row>
    <row r="548" spans="3:17">
      <c r="C548" s="15">
        <v>38139</v>
      </c>
      <c r="D548" s="16">
        <v>10253</v>
      </c>
      <c r="E548" s="16">
        <v>1</v>
      </c>
      <c r="F548" s="16" t="s">
        <v>323</v>
      </c>
      <c r="G548" s="16">
        <v>24</v>
      </c>
      <c r="H548" s="17">
        <v>100</v>
      </c>
      <c r="I548" s="17">
        <v>3374.88</v>
      </c>
      <c r="J548" s="16" t="s">
        <v>18</v>
      </c>
      <c r="K548" s="16"/>
      <c r="L548" s="16" t="s">
        <v>147</v>
      </c>
      <c r="M548" s="16" t="s">
        <v>273</v>
      </c>
      <c r="N548" s="16" t="s">
        <v>240</v>
      </c>
      <c r="O548" s="16"/>
      <c r="P548" s="16" t="s">
        <v>145</v>
      </c>
      <c r="Q548" s="16" t="s">
        <v>93</v>
      </c>
    </row>
    <row r="549" spans="3:17">
      <c r="C549" s="15">
        <v>38174</v>
      </c>
      <c r="D549" s="16">
        <v>10266</v>
      </c>
      <c r="E549" s="16">
        <v>2</v>
      </c>
      <c r="F549" s="16" t="s">
        <v>323</v>
      </c>
      <c r="G549" s="16">
        <v>36</v>
      </c>
      <c r="H549" s="17">
        <v>100</v>
      </c>
      <c r="I549" s="17">
        <v>5196.6000000000004</v>
      </c>
      <c r="J549" s="16" t="s">
        <v>18</v>
      </c>
      <c r="K549" s="16"/>
      <c r="L549" s="16" t="s">
        <v>127</v>
      </c>
      <c r="M549" s="16" t="s">
        <v>212</v>
      </c>
      <c r="N549" s="16" t="s">
        <v>294</v>
      </c>
      <c r="O549" s="16"/>
      <c r="P549" s="16" t="s">
        <v>126</v>
      </c>
      <c r="Q549" s="16" t="s">
        <v>93</v>
      </c>
    </row>
    <row r="550" spans="3:17">
      <c r="C550" s="15">
        <v>38205</v>
      </c>
      <c r="D550" s="16">
        <v>10278</v>
      </c>
      <c r="E550" s="16">
        <v>2</v>
      </c>
      <c r="F550" s="16" t="s">
        <v>323</v>
      </c>
      <c r="G550" s="16">
        <v>23</v>
      </c>
      <c r="H550" s="17">
        <v>100</v>
      </c>
      <c r="I550" s="17">
        <v>2604.52</v>
      </c>
      <c r="J550" s="16" t="s">
        <v>18</v>
      </c>
      <c r="K550" s="16"/>
      <c r="L550" s="16" t="s">
        <v>182</v>
      </c>
      <c r="M550" s="16" t="s">
        <v>212</v>
      </c>
      <c r="N550" s="16" t="s">
        <v>316</v>
      </c>
      <c r="O550" s="16" t="s">
        <v>317</v>
      </c>
      <c r="P550" s="16" t="s">
        <v>162</v>
      </c>
      <c r="Q550" s="16" t="s">
        <v>157</v>
      </c>
    </row>
    <row r="551" spans="3:17">
      <c r="C551" s="15">
        <v>38231</v>
      </c>
      <c r="D551" s="16">
        <v>10288</v>
      </c>
      <c r="E551" s="16">
        <v>14</v>
      </c>
      <c r="F551" s="16" t="s">
        <v>323</v>
      </c>
      <c r="G551" s="16">
        <v>20</v>
      </c>
      <c r="H551" s="17">
        <v>100</v>
      </c>
      <c r="I551" s="17">
        <v>2936.8</v>
      </c>
      <c r="J551" s="16" t="s">
        <v>18</v>
      </c>
      <c r="K551" s="16"/>
      <c r="L551" s="16" t="s">
        <v>92</v>
      </c>
      <c r="M551" s="16" t="s">
        <v>212</v>
      </c>
      <c r="N551" s="16" t="s">
        <v>91</v>
      </c>
      <c r="O551" s="16"/>
      <c r="P551" s="16" t="s">
        <v>91</v>
      </c>
      <c r="Q551" s="16" t="s">
        <v>84</v>
      </c>
    </row>
    <row r="552" spans="3:17">
      <c r="C552" s="15">
        <v>37899</v>
      </c>
      <c r="D552" s="16">
        <v>10301</v>
      </c>
      <c r="E552" s="16">
        <v>4</v>
      </c>
      <c r="F552" s="16" t="s">
        <v>323</v>
      </c>
      <c r="G552" s="16">
        <v>32</v>
      </c>
      <c r="H552" s="17">
        <v>100</v>
      </c>
      <c r="I552" s="17">
        <v>3424.64</v>
      </c>
      <c r="J552" s="16" t="s">
        <v>18</v>
      </c>
      <c r="K552" s="16"/>
      <c r="L552" s="16" t="s">
        <v>133</v>
      </c>
      <c r="M552" s="16" t="s">
        <v>212</v>
      </c>
      <c r="N552" s="16" t="s">
        <v>318</v>
      </c>
      <c r="O552" s="16"/>
      <c r="P552" s="16" t="s">
        <v>130</v>
      </c>
      <c r="Q552" s="16" t="s">
        <v>93</v>
      </c>
    </row>
    <row r="553" spans="3:17">
      <c r="C553" s="15">
        <v>38276</v>
      </c>
      <c r="D553" s="16">
        <v>10311</v>
      </c>
      <c r="E553" s="16">
        <v>9</v>
      </c>
      <c r="F553" s="16" t="s">
        <v>323</v>
      </c>
      <c r="G553" s="16">
        <v>29</v>
      </c>
      <c r="H553" s="17">
        <v>100</v>
      </c>
      <c r="I553" s="17">
        <v>2923.2</v>
      </c>
      <c r="J553" s="16" t="s">
        <v>18</v>
      </c>
      <c r="K553" s="16"/>
      <c r="L553" s="16" t="s">
        <v>135</v>
      </c>
      <c r="M553" s="16" t="s">
        <v>212</v>
      </c>
      <c r="N553" s="16" t="s">
        <v>242</v>
      </c>
      <c r="O553" s="16"/>
      <c r="P553" s="16" t="s">
        <v>134</v>
      </c>
      <c r="Q553" s="16" t="s">
        <v>93</v>
      </c>
    </row>
    <row r="554" spans="3:17">
      <c r="C554" s="15">
        <v>38295</v>
      </c>
      <c r="D554" s="16">
        <v>10321</v>
      </c>
      <c r="E554" s="16">
        <v>6</v>
      </c>
      <c r="F554" s="16" t="s">
        <v>323</v>
      </c>
      <c r="G554" s="16">
        <v>44</v>
      </c>
      <c r="H554" s="17">
        <v>100</v>
      </c>
      <c r="I554" s="17">
        <v>4489.76</v>
      </c>
      <c r="J554" s="16" t="s">
        <v>18</v>
      </c>
      <c r="K554" s="16"/>
      <c r="L554" s="16" t="s">
        <v>175</v>
      </c>
      <c r="M554" s="16" t="s">
        <v>212</v>
      </c>
      <c r="N554" s="16" t="s">
        <v>239</v>
      </c>
      <c r="O554" s="16" t="s">
        <v>231</v>
      </c>
      <c r="P554" s="16" t="s">
        <v>162</v>
      </c>
      <c r="Q554" s="16" t="s">
        <v>157</v>
      </c>
    </row>
    <row r="555" spans="3:17">
      <c r="C555" s="15">
        <v>38308</v>
      </c>
      <c r="D555" s="16">
        <v>10331</v>
      </c>
      <c r="E555" s="16">
        <v>14</v>
      </c>
      <c r="F555" s="16" t="s">
        <v>323</v>
      </c>
      <c r="G555" s="16">
        <v>44</v>
      </c>
      <c r="H555" s="17">
        <v>100</v>
      </c>
      <c r="I555" s="17">
        <v>4849.24</v>
      </c>
      <c r="J555" s="16" t="s">
        <v>18</v>
      </c>
      <c r="K555" s="16"/>
      <c r="L555" s="16" t="s">
        <v>179</v>
      </c>
      <c r="M555" s="16" t="s">
        <v>212</v>
      </c>
      <c r="N555" s="16" t="s">
        <v>247</v>
      </c>
      <c r="O555" s="16" t="s">
        <v>235</v>
      </c>
      <c r="P555" s="16" t="s">
        <v>162</v>
      </c>
      <c r="Q555" s="16" t="s">
        <v>157</v>
      </c>
    </row>
    <row r="556" spans="3:17">
      <c r="C556" s="15">
        <v>38315</v>
      </c>
      <c r="D556" s="16">
        <v>10343</v>
      </c>
      <c r="E556" s="16">
        <v>4</v>
      </c>
      <c r="F556" s="16" t="s">
        <v>323</v>
      </c>
      <c r="G556" s="16">
        <v>36</v>
      </c>
      <c r="H556" s="17">
        <v>100</v>
      </c>
      <c r="I556" s="17">
        <v>5848.92</v>
      </c>
      <c r="J556" s="16" t="s">
        <v>18</v>
      </c>
      <c r="K556" s="16"/>
      <c r="L556" s="16" t="s">
        <v>110</v>
      </c>
      <c r="M556" s="16" t="s">
        <v>212</v>
      </c>
      <c r="N556" s="16" t="s">
        <v>215</v>
      </c>
      <c r="O556" s="16"/>
      <c r="P556" s="16" t="s">
        <v>107</v>
      </c>
      <c r="Q556" s="16" t="s">
        <v>93</v>
      </c>
    </row>
    <row r="557" spans="3:17">
      <c r="C557" s="15">
        <v>38364</v>
      </c>
      <c r="D557" s="16">
        <v>10367</v>
      </c>
      <c r="E557" s="16">
        <v>1</v>
      </c>
      <c r="F557" s="16" t="s">
        <v>323</v>
      </c>
      <c r="G557" s="16">
        <v>49</v>
      </c>
      <c r="H557" s="17">
        <v>56.3</v>
      </c>
      <c r="I557" s="17">
        <v>2758.7</v>
      </c>
      <c r="J557" s="16" t="s">
        <v>18</v>
      </c>
      <c r="K557" s="16"/>
      <c r="L557" s="16" t="s">
        <v>172</v>
      </c>
      <c r="M557" s="16" t="s">
        <v>287</v>
      </c>
      <c r="N557" s="16" t="s">
        <v>217</v>
      </c>
      <c r="O557" s="16" t="s">
        <v>218</v>
      </c>
      <c r="P557" s="16" t="s">
        <v>162</v>
      </c>
      <c r="Q557" s="16" t="s">
        <v>157</v>
      </c>
    </row>
    <row r="558" spans="3:17">
      <c r="C558" s="15">
        <v>38393</v>
      </c>
      <c r="D558" s="16">
        <v>10378</v>
      </c>
      <c r="E558" s="16">
        <v>5</v>
      </c>
      <c r="F558" s="16" t="s">
        <v>323</v>
      </c>
      <c r="G558" s="16">
        <v>34</v>
      </c>
      <c r="H558" s="17">
        <v>42.64</v>
      </c>
      <c r="I558" s="17">
        <v>1449.76</v>
      </c>
      <c r="J558" s="16" t="s">
        <v>18</v>
      </c>
      <c r="K558" s="16"/>
      <c r="L558" s="16" t="s">
        <v>135</v>
      </c>
      <c r="M558" s="16" t="s">
        <v>212</v>
      </c>
      <c r="N558" s="16" t="s">
        <v>242</v>
      </c>
      <c r="O558" s="16"/>
      <c r="P558" s="16" t="s">
        <v>134</v>
      </c>
      <c r="Q558" s="16" t="s">
        <v>93</v>
      </c>
    </row>
    <row r="559" spans="3:17">
      <c r="C559" s="15">
        <v>38464</v>
      </c>
      <c r="D559" s="16">
        <v>10407</v>
      </c>
      <c r="E559" s="16">
        <v>11</v>
      </c>
      <c r="F559" s="16" t="s">
        <v>323</v>
      </c>
      <c r="G559" s="16">
        <v>59</v>
      </c>
      <c r="H559" s="17">
        <v>100</v>
      </c>
      <c r="I559" s="17">
        <v>7048.14</v>
      </c>
      <c r="J559" s="16" t="s">
        <v>18</v>
      </c>
      <c r="K559" s="16"/>
      <c r="L559" s="16" t="s">
        <v>166</v>
      </c>
      <c r="M559" s="16" t="s">
        <v>285</v>
      </c>
      <c r="N559" s="16" t="s">
        <v>284</v>
      </c>
      <c r="O559" s="16" t="s">
        <v>218</v>
      </c>
      <c r="P559" s="16" t="s">
        <v>162</v>
      </c>
      <c r="Q559" s="16" t="s">
        <v>157</v>
      </c>
    </row>
    <row r="560" spans="3:17">
      <c r="C560" s="15">
        <v>38489</v>
      </c>
      <c r="D560" s="16">
        <v>10419</v>
      </c>
      <c r="E560" s="16">
        <v>1</v>
      </c>
      <c r="F560" s="16" t="s">
        <v>323</v>
      </c>
      <c r="G560" s="16">
        <v>37</v>
      </c>
      <c r="H560" s="17">
        <v>100</v>
      </c>
      <c r="I560" s="17">
        <v>5202.9399999999996</v>
      </c>
      <c r="J560" s="16" t="s">
        <v>18</v>
      </c>
      <c r="K560" s="16"/>
      <c r="L560" s="16" t="s">
        <v>95</v>
      </c>
      <c r="M560" s="16" t="s">
        <v>212</v>
      </c>
      <c r="N560" s="16" t="s">
        <v>236</v>
      </c>
      <c r="O560" s="16"/>
      <c r="P560" s="16" t="s">
        <v>94</v>
      </c>
      <c r="Q560" s="16" t="s">
        <v>93</v>
      </c>
    </row>
    <row r="561" spans="3:17">
      <c r="C561" s="15">
        <v>37669</v>
      </c>
      <c r="D561" s="16">
        <v>10106</v>
      </c>
      <c r="E561" s="16">
        <v>12</v>
      </c>
      <c r="F561" s="16" t="s">
        <v>324</v>
      </c>
      <c r="G561" s="16">
        <v>36</v>
      </c>
      <c r="H561" s="17">
        <v>100</v>
      </c>
      <c r="I561" s="17">
        <v>5279.4</v>
      </c>
      <c r="J561" s="16" t="s">
        <v>325</v>
      </c>
      <c r="K561" s="16"/>
      <c r="L561" s="16" t="s">
        <v>128</v>
      </c>
      <c r="M561" s="16" t="s">
        <v>212</v>
      </c>
      <c r="N561" s="16" t="s">
        <v>320</v>
      </c>
      <c r="O561" s="16"/>
      <c r="P561" s="16" t="s">
        <v>126</v>
      </c>
      <c r="Q561" s="16" t="s">
        <v>93</v>
      </c>
    </row>
    <row r="562" spans="3:17">
      <c r="C562" s="15">
        <v>37739</v>
      </c>
      <c r="D562" s="16">
        <v>10119</v>
      </c>
      <c r="E562" s="16">
        <v>3</v>
      </c>
      <c r="F562" s="16" t="s">
        <v>324</v>
      </c>
      <c r="G562" s="16">
        <v>43</v>
      </c>
      <c r="H562" s="17">
        <v>100</v>
      </c>
      <c r="I562" s="17">
        <v>6916.12</v>
      </c>
      <c r="J562" s="16" t="s">
        <v>325</v>
      </c>
      <c r="K562" s="16"/>
      <c r="L562" s="16" t="s">
        <v>95</v>
      </c>
      <c r="M562" s="16" t="s">
        <v>212</v>
      </c>
      <c r="N562" s="16" t="s">
        <v>236</v>
      </c>
      <c r="O562" s="16"/>
      <c r="P562" s="16" t="s">
        <v>94</v>
      </c>
      <c r="Q562" s="16" t="s">
        <v>93</v>
      </c>
    </row>
    <row r="563" spans="3:17">
      <c r="C563" s="15">
        <v>37788</v>
      </c>
      <c r="D563" s="16">
        <v>10131</v>
      </c>
      <c r="E563" s="16">
        <v>4</v>
      </c>
      <c r="F563" s="16" t="s">
        <v>324</v>
      </c>
      <c r="G563" s="16">
        <v>21</v>
      </c>
      <c r="H563" s="17">
        <v>100</v>
      </c>
      <c r="I563" s="17">
        <v>2781.66</v>
      </c>
      <c r="J563" s="16" t="s">
        <v>325</v>
      </c>
      <c r="K563" s="16"/>
      <c r="L563" s="16" t="s">
        <v>189</v>
      </c>
      <c r="M563" s="16" t="s">
        <v>212</v>
      </c>
      <c r="N563" s="16" t="s">
        <v>306</v>
      </c>
      <c r="O563" s="16" t="s">
        <v>228</v>
      </c>
      <c r="P563" s="16" t="s">
        <v>162</v>
      </c>
      <c r="Q563" s="16" t="s">
        <v>157</v>
      </c>
    </row>
    <row r="564" spans="3:17">
      <c r="C564" s="15">
        <v>37843</v>
      </c>
      <c r="D564" s="16">
        <v>10143</v>
      </c>
      <c r="E564" s="16">
        <v>7</v>
      </c>
      <c r="F564" s="16" t="s">
        <v>324</v>
      </c>
      <c r="G564" s="16">
        <v>32</v>
      </c>
      <c r="H564" s="17">
        <v>100</v>
      </c>
      <c r="I564" s="17">
        <v>5248</v>
      </c>
      <c r="J564" s="16" t="s">
        <v>325</v>
      </c>
      <c r="K564" s="16"/>
      <c r="L564" s="16" t="s">
        <v>171</v>
      </c>
      <c r="M564" s="16" t="s">
        <v>212</v>
      </c>
      <c r="N564" s="16" t="s">
        <v>239</v>
      </c>
      <c r="O564" s="16" t="s">
        <v>231</v>
      </c>
      <c r="P564" s="16" t="s">
        <v>162</v>
      </c>
      <c r="Q564" s="16" t="s">
        <v>157</v>
      </c>
    </row>
    <row r="565" spans="3:17">
      <c r="C565" s="15">
        <v>37900</v>
      </c>
      <c r="D565" s="16">
        <v>10155</v>
      </c>
      <c r="E565" s="16">
        <v>5</v>
      </c>
      <c r="F565" s="16" t="s">
        <v>324</v>
      </c>
      <c r="G565" s="16">
        <v>38</v>
      </c>
      <c r="H565" s="17">
        <v>100</v>
      </c>
      <c r="I565" s="17">
        <v>6531.44</v>
      </c>
      <c r="J565" s="16" t="s">
        <v>325</v>
      </c>
      <c r="K565" s="16"/>
      <c r="L565" s="16" t="s">
        <v>105</v>
      </c>
      <c r="M565" s="16" t="s">
        <v>212</v>
      </c>
      <c r="N565" s="16" t="s">
        <v>232</v>
      </c>
      <c r="O565" s="16"/>
      <c r="P565" s="16" t="s">
        <v>103</v>
      </c>
      <c r="Q565" s="16" t="s">
        <v>93</v>
      </c>
    </row>
    <row r="566" spans="3:17">
      <c r="C566" s="15">
        <v>37917</v>
      </c>
      <c r="D566" s="16">
        <v>10167</v>
      </c>
      <c r="E566" s="16">
        <v>1</v>
      </c>
      <c r="F566" s="16" t="s">
        <v>324</v>
      </c>
      <c r="G566" s="16">
        <v>43</v>
      </c>
      <c r="H566" s="17">
        <v>100</v>
      </c>
      <c r="I566" s="17">
        <v>5763.72</v>
      </c>
      <c r="J566" s="16" t="s">
        <v>325</v>
      </c>
      <c r="K566" s="16"/>
      <c r="L566" s="16" t="s">
        <v>141</v>
      </c>
      <c r="M566" s="16" t="s">
        <v>273</v>
      </c>
      <c r="N566" s="16" t="s">
        <v>256</v>
      </c>
      <c r="O566" s="16"/>
      <c r="P566" s="16" t="s">
        <v>140</v>
      </c>
      <c r="Q566" s="16" t="s">
        <v>93</v>
      </c>
    </row>
    <row r="567" spans="3:17">
      <c r="C567" s="15">
        <v>37933</v>
      </c>
      <c r="D567" s="16">
        <v>10178</v>
      </c>
      <c r="E567" s="16">
        <v>4</v>
      </c>
      <c r="F567" s="16" t="s">
        <v>324</v>
      </c>
      <c r="G567" s="16">
        <v>42</v>
      </c>
      <c r="H567" s="17">
        <v>100</v>
      </c>
      <c r="I567" s="17">
        <v>6490.68</v>
      </c>
      <c r="J567" s="16" t="s">
        <v>325</v>
      </c>
      <c r="K567" s="16"/>
      <c r="L567" s="16" t="s">
        <v>116</v>
      </c>
      <c r="M567" s="16" t="s">
        <v>212</v>
      </c>
      <c r="N567" s="16" t="s">
        <v>274</v>
      </c>
      <c r="O567" s="16"/>
      <c r="P567" s="16" t="s">
        <v>107</v>
      </c>
      <c r="Q567" s="16" t="s">
        <v>93</v>
      </c>
    </row>
    <row r="568" spans="3:17">
      <c r="C568" s="15">
        <v>37939</v>
      </c>
      <c r="D568" s="16">
        <v>10186</v>
      </c>
      <c r="E568" s="16">
        <v>1</v>
      </c>
      <c r="F568" s="16" t="s">
        <v>324</v>
      </c>
      <c r="G568" s="16">
        <v>32</v>
      </c>
      <c r="H568" s="17">
        <v>100</v>
      </c>
      <c r="I568" s="17">
        <v>6004.8</v>
      </c>
      <c r="J568" s="16" t="s">
        <v>325</v>
      </c>
      <c r="K568" s="16"/>
      <c r="L568" s="16" t="s">
        <v>150</v>
      </c>
      <c r="M568" s="16" t="s">
        <v>212</v>
      </c>
      <c r="N568" s="16" t="s">
        <v>272</v>
      </c>
      <c r="O568" s="16"/>
      <c r="P568" s="16" t="s">
        <v>145</v>
      </c>
      <c r="Q568" s="16" t="s">
        <v>93</v>
      </c>
    </row>
    <row r="569" spans="3:17">
      <c r="C569" s="15">
        <v>37952</v>
      </c>
      <c r="D569" s="16">
        <v>10198</v>
      </c>
      <c r="E569" s="16">
        <v>4</v>
      </c>
      <c r="F569" s="16" t="s">
        <v>324</v>
      </c>
      <c r="G569" s="16">
        <v>42</v>
      </c>
      <c r="H569" s="17">
        <v>100</v>
      </c>
      <c r="I569" s="17">
        <v>7483.98</v>
      </c>
      <c r="J569" s="16" t="s">
        <v>325</v>
      </c>
      <c r="K569" s="16"/>
      <c r="L569" s="16" t="s">
        <v>155</v>
      </c>
      <c r="M569" s="16" t="s">
        <v>212</v>
      </c>
      <c r="N569" s="16" t="s">
        <v>290</v>
      </c>
      <c r="O569" s="16"/>
      <c r="P569" s="16" t="s">
        <v>154</v>
      </c>
      <c r="Q569" s="16" t="s">
        <v>151</v>
      </c>
    </row>
    <row r="570" spans="3:17">
      <c r="C570" s="15">
        <v>37998</v>
      </c>
      <c r="D570" s="16">
        <v>10210</v>
      </c>
      <c r="E570" s="16">
        <v>17</v>
      </c>
      <c r="F570" s="16" t="s">
        <v>324</v>
      </c>
      <c r="G570" s="16">
        <v>31</v>
      </c>
      <c r="H570" s="17">
        <v>100</v>
      </c>
      <c r="I570" s="17">
        <v>5719.5</v>
      </c>
      <c r="J570" s="16" t="s">
        <v>325</v>
      </c>
      <c r="K570" s="16"/>
      <c r="L570" s="16" t="s">
        <v>153</v>
      </c>
      <c r="M570" s="16" t="s">
        <v>212</v>
      </c>
      <c r="N570" s="16" t="s">
        <v>267</v>
      </c>
      <c r="O570" s="16" t="s">
        <v>267</v>
      </c>
      <c r="P570" s="16" t="s">
        <v>151</v>
      </c>
      <c r="Q570" s="16" t="s">
        <v>151</v>
      </c>
    </row>
    <row r="571" spans="3:17">
      <c r="C571" s="15">
        <v>38036</v>
      </c>
      <c r="D571" s="16">
        <v>10222</v>
      </c>
      <c r="E571" s="16">
        <v>4</v>
      </c>
      <c r="F571" s="16" t="s">
        <v>324</v>
      </c>
      <c r="G571" s="16">
        <v>49</v>
      </c>
      <c r="H571" s="17">
        <v>100</v>
      </c>
      <c r="I571" s="17">
        <v>6954.08</v>
      </c>
      <c r="J571" s="16" t="s">
        <v>325</v>
      </c>
      <c r="K571" s="16"/>
      <c r="L571" s="16" t="s">
        <v>177</v>
      </c>
      <c r="M571" s="16" t="s">
        <v>212</v>
      </c>
      <c r="N571" s="16" t="s">
        <v>277</v>
      </c>
      <c r="O571" s="16" t="s">
        <v>218</v>
      </c>
      <c r="P571" s="16" t="s">
        <v>162</v>
      </c>
      <c r="Q571" s="16" t="s">
        <v>157</v>
      </c>
    </row>
    <row r="572" spans="3:17">
      <c r="C572" s="15">
        <v>38118</v>
      </c>
      <c r="D572" s="16">
        <v>10250</v>
      </c>
      <c r="E572" s="16">
        <v>14</v>
      </c>
      <c r="F572" s="16" t="s">
        <v>324</v>
      </c>
      <c r="G572" s="16">
        <v>45</v>
      </c>
      <c r="H572" s="17">
        <v>100</v>
      </c>
      <c r="I572" s="17">
        <v>8160.3</v>
      </c>
      <c r="J572" s="16" t="s">
        <v>325</v>
      </c>
      <c r="K572" s="16"/>
      <c r="L572" s="16" t="s">
        <v>166</v>
      </c>
      <c r="M572" s="16" t="s">
        <v>212</v>
      </c>
      <c r="N572" s="16" t="s">
        <v>284</v>
      </c>
      <c r="O572" s="16" t="s">
        <v>218</v>
      </c>
      <c r="P572" s="16" t="s">
        <v>162</v>
      </c>
      <c r="Q572" s="16" t="s">
        <v>157</v>
      </c>
    </row>
    <row r="573" spans="3:17">
      <c r="C573" s="15">
        <v>38162</v>
      </c>
      <c r="D573" s="16">
        <v>10262</v>
      </c>
      <c r="E573" s="16">
        <v>9</v>
      </c>
      <c r="F573" s="16" t="s">
        <v>324</v>
      </c>
      <c r="G573" s="16">
        <v>49</v>
      </c>
      <c r="H573" s="17">
        <v>100</v>
      </c>
      <c r="I573" s="17">
        <v>6567.96</v>
      </c>
      <c r="J573" s="16" t="s">
        <v>325</v>
      </c>
      <c r="K573" s="16"/>
      <c r="L573" s="16" t="s">
        <v>135</v>
      </c>
      <c r="M573" s="16" t="s">
        <v>273</v>
      </c>
      <c r="N573" s="16" t="s">
        <v>242</v>
      </c>
      <c r="O573" s="16"/>
      <c r="P573" s="16" t="s">
        <v>134</v>
      </c>
      <c r="Q573" s="16" t="s">
        <v>93</v>
      </c>
    </row>
    <row r="574" spans="3:17">
      <c r="C574" s="15">
        <v>38189</v>
      </c>
      <c r="D574" s="16">
        <v>10274</v>
      </c>
      <c r="E574" s="16">
        <v>1</v>
      </c>
      <c r="F574" s="16" t="s">
        <v>324</v>
      </c>
      <c r="G574" s="16">
        <v>41</v>
      </c>
      <c r="H574" s="17">
        <v>100</v>
      </c>
      <c r="I574" s="17">
        <v>6724</v>
      </c>
      <c r="J574" s="16" t="s">
        <v>325</v>
      </c>
      <c r="K574" s="16"/>
      <c r="L574" s="16" t="s">
        <v>183</v>
      </c>
      <c r="M574" s="16" t="s">
        <v>212</v>
      </c>
      <c r="N574" s="16" t="s">
        <v>261</v>
      </c>
      <c r="O574" s="16" t="s">
        <v>231</v>
      </c>
      <c r="P574" s="16" t="s">
        <v>162</v>
      </c>
      <c r="Q574" s="16" t="s">
        <v>157</v>
      </c>
    </row>
    <row r="575" spans="3:17">
      <c r="C575" s="15">
        <v>38220</v>
      </c>
      <c r="D575" s="16">
        <v>10284</v>
      </c>
      <c r="E575" s="16">
        <v>11</v>
      </c>
      <c r="F575" s="16" t="s">
        <v>324</v>
      </c>
      <c r="G575" s="16">
        <v>45</v>
      </c>
      <c r="H575" s="17">
        <v>100</v>
      </c>
      <c r="I575" s="17">
        <v>5747.85</v>
      </c>
      <c r="J575" s="16" t="s">
        <v>325</v>
      </c>
      <c r="K575" s="16"/>
      <c r="L575" s="16" t="s">
        <v>133</v>
      </c>
      <c r="M575" s="16" t="s">
        <v>212</v>
      </c>
      <c r="N575" s="16" t="s">
        <v>318</v>
      </c>
      <c r="O575" s="16"/>
      <c r="P575" s="16" t="s">
        <v>130</v>
      </c>
      <c r="Q575" s="16" t="s">
        <v>93</v>
      </c>
    </row>
    <row r="576" spans="3:17">
      <c r="C576" s="15">
        <v>38245</v>
      </c>
      <c r="D576" s="16">
        <v>10296</v>
      </c>
      <c r="E576" s="16">
        <v>7</v>
      </c>
      <c r="F576" s="16" t="s">
        <v>324</v>
      </c>
      <c r="G576" s="16">
        <v>36</v>
      </c>
      <c r="H576" s="17">
        <v>100</v>
      </c>
      <c r="I576" s="17">
        <v>5676.84</v>
      </c>
      <c r="J576" s="16" t="s">
        <v>325</v>
      </c>
      <c r="K576" s="16"/>
      <c r="L576" s="16" t="s">
        <v>123</v>
      </c>
      <c r="M576" s="16" t="s">
        <v>212</v>
      </c>
      <c r="N576" s="16" t="s">
        <v>326</v>
      </c>
      <c r="O576" s="16"/>
      <c r="P576" s="16" t="s">
        <v>120</v>
      </c>
      <c r="Q576" s="16" t="s">
        <v>93</v>
      </c>
    </row>
    <row r="577" spans="3:17">
      <c r="C577" s="15">
        <v>38274</v>
      </c>
      <c r="D577" s="16">
        <v>10307</v>
      </c>
      <c r="E577" s="16">
        <v>1</v>
      </c>
      <c r="F577" s="16" t="s">
        <v>324</v>
      </c>
      <c r="G577" s="16">
        <v>39</v>
      </c>
      <c r="H577" s="17">
        <v>100</v>
      </c>
      <c r="I577" s="17">
        <v>7379.97</v>
      </c>
      <c r="J577" s="16" t="s">
        <v>325</v>
      </c>
      <c r="K577" s="16"/>
      <c r="L577" s="16" t="s">
        <v>188</v>
      </c>
      <c r="M577" s="16" t="s">
        <v>212</v>
      </c>
      <c r="N577" s="16" t="s">
        <v>247</v>
      </c>
      <c r="O577" s="16" t="s">
        <v>235</v>
      </c>
      <c r="P577" s="16" t="s">
        <v>162</v>
      </c>
      <c r="Q577" s="16" t="s">
        <v>157</v>
      </c>
    </row>
    <row r="578" spans="3:17">
      <c r="C578" s="15">
        <v>38292</v>
      </c>
      <c r="D578" s="16">
        <v>10316</v>
      </c>
      <c r="E578" s="16">
        <v>9</v>
      </c>
      <c r="F578" s="16" t="s">
        <v>324</v>
      </c>
      <c r="G578" s="16">
        <v>27</v>
      </c>
      <c r="H578" s="17">
        <v>100</v>
      </c>
      <c r="I578" s="17">
        <v>3704.13</v>
      </c>
      <c r="J578" s="16" t="s">
        <v>325</v>
      </c>
      <c r="K578" s="16"/>
      <c r="L578" s="16" t="s">
        <v>149</v>
      </c>
      <c r="M578" s="16" t="s">
        <v>212</v>
      </c>
      <c r="N578" s="16" t="s">
        <v>281</v>
      </c>
      <c r="O578" s="16" t="s">
        <v>282</v>
      </c>
      <c r="P578" s="16" t="s">
        <v>145</v>
      </c>
      <c r="Q578" s="16" t="s">
        <v>93</v>
      </c>
    </row>
    <row r="579" spans="3:17">
      <c r="C579" s="15">
        <v>38301</v>
      </c>
      <c r="D579" s="16">
        <v>10327</v>
      </c>
      <c r="E579" s="16">
        <v>6</v>
      </c>
      <c r="F579" s="16" t="s">
        <v>324</v>
      </c>
      <c r="G579" s="16">
        <v>25</v>
      </c>
      <c r="H579" s="17">
        <v>100</v>
      </c>
      <c r="I579" s="17">
        <v>2804.75</v>
      </c>
      <c r="J579" s="16" t="s">
        <v>325</v>
      </c>
      <c r="K579" s="16"/>
      <c r="L579" s="16" t="s">
        <v>101</v>
      </c>
      <c r="M579" s="16" t="s">
        <v>287</v>
      </c>
      <c r="N579" s="16" t="s">
        <v>271</v>
      </c>
      <c r="O579" s="16"/>
      <c r="P579" s="16" t="s">
        <v>100</v>
      </c>
      <c r="Q579" s="16" t="s">
        <v>93</v>
      </c>
    </row>
    <row r="580" spans="3:17">
      <c r="C580" s="15">
        <v>38313</v>
      </c>
      <c r="D580" s="16">
        <v>10338</v>
      </c>
      <c r="E580" s="16">
        <v>1</v>
      </c>
      <c r="F580" s="16" t="s">
        <v>324</v>
      </c>
      <c r="G580" s="16">
        <v>41</v>
      </c>
      <c r="H580" s="17">
        <v>100</v>
      </c>
      <c r="I580" s="17">
        <v>5624.79</v>
      </c>
      <c r="J580" s="16" t="s">
        <v>325</v>
      </c>
      <c r="K580" s="16"/>
      <c r="L580" s="16" t="s">
        <v>99</v>
      </c>
      <c r="M580" s="16" t="s">
        <v>212</v>
      </c>
      <c r="N580" s="16" t="s">
        <v>327</v>
      </c>
      <c r="O580" s="16"/>
      <c r="P580" s="16" t="s">
        <v>97</v>
      </c>
      <c r="Q580" s="16" t="s">
        <v>93</v>
      </c>
    </row>
    <row r="581" spans="3:17">
      <c r="C581" s="15">
        <v>38324</v>
      </c>
      <c r="D581" s="16">
        <v>10351</v>
      </c>
      <c r="E581" s="16">
        <v>1</v>
      </c>
      <c r="F581" s="16" t="s">
        <v>324</v>
      </c>
      <c r="G581" s="16">
        <v>39</v>
      </c>
      <c r="H581" s="17">
        <v>99.52</v>
      </c>
      <c r="I581" s="17">
        <v>3881.28</v>
      </c>
      <c r="J581" s="16" t="s">
        <v>325</v>
      </c>
      <c r="K581" s="16"/>
      <c r="L581" s="16" t="s">
        <v>148</v>
      </c>
      <c r="M581" s="16" t="s">
        <v>212</v>
      </c>
      <c r="N581" s="16" t="s">
        <v>272</v>
      </c>
      <c r="O581" s="16"/>
      <c r="P581" s="16" t="s">
        <v>145</v>
      </c>
      <c r="Q581" s="16" t="s">
        <v>93</v>
      </c>
    </row>
    <row r="582" spans="3:17">
      <c r="C582" s="15">
        <v>38383</v>
      </c>
      <c r="D582" s="16">
        <v>10373</v>
      </c>
      <c r="E582" s="16">
        <v>4</v>
      </c>
      <c r="F582" s="16" t="s">
        <v>324</v>
      </c>
      <c r="G582" s="16">
        <v>28</v>
      </c>
      <c r="H582" s="17">
        <v>57.55</v>
      </c>
      <c r="I582" s="17">
        <v>1611.4</v>
      </c>
      <c r="J582" s="16" t="s">
        <v>325</v>
      </c>
      <c r="K582" s="16"/>
      <c r="L582" s="16" t="s">
        <v>106</v>
      </c>
      <c r="M582" s="16" t="s">
        <v>212</v>
      </c>
      <c r="N582" s="16" t="s">
        <v>283</v>
      </c>
      <c r="O582" s="16"/>
      <c r="P582" s="16" t="s">
        <v>103</v>
      </c>
      <c r="Q582" s="16" t="s">
        <v>93</v>
      </c>
    </row>
    <row r="583" spans="3:17">
      <c r="C583" s="15">
        <v>38412</v>
      </c>
      <c r="D583" s="16">
        <v>10386</v>
      </c>
      <c r="E583" s="16">
        <v>7</v>
      </c>
      <c r="F583" s="16" t="s">
        <v>324</v>
      </c>
      <c r="G583" s="16">
        <v>25</v>
      </c>
      <c r="H583" s="17">
        <v>54.57</v>
      </c>
      <c r="I583" s="17">
        <v>1364.25</v>
      </c>
      <c r="J583" s="16" t="s">
        <v>325</v>
      </c>
      <c r="K583" s="16"/>
      <c r="L583" s="16" t="s">
        <v>135</v>
      </c>
      <c r="M583" s="16" t="s">
        <v>287</v>
      </c>
      <c r="N583" s="16" t="s">
        <v>242</v>
      </c>
      <c r="O583" s="16"/>
      <c r="P583" s="16" t="s">
        <v>134</v>
      </c>
      <c r="Q583" s="16" t="s">
        <v>93</v>
      </c>
    </row>
    <row r="584" spans="3:17">
      <c r="C584" s="15">
        <v>38441</v>
      </c>
      <c r="D584" s="16">
        <v>10398</v>
      </c>
      <c r="E584" s="16">
        <v>11</v>
      </c>
      <c r="F584" s="16" t="s">
        <v>324</v>
      </c>
      <c r="G584" s="16">
        <v>33</v>
      </c>
      <c r="H584" s="17">
        <v>100</v>
      </c>
      <c r="I584" s="17">
        <v>4215.09</v>
      </c>
      <c r="J584" s="16" t="s">
        <v>325</v>
      </c>
      <c r="K584" s="16"/>
      <c r="L584" s="16" t="s">
        <v>110</v>
      </c>
      <c r="M584" s="16" t="s">
        <v>212</v>
      </c>
      <c r="N584" s="16" t="s">
        <v>215</v>
      </c>
      <c r="O584" s="16"/>
      <c r="P584" s="16" t="s">
        <v>107</v>
      </c>
      <c r="Q584" s="16" t="s">
        <v>93</v>
      </c>
    </row>
    <row r="585" spans="3:17">
      <c r="C585" s="15">
        <v>38443</v>
      </c>
      <c r="D585" s="16">
        <v>10400</v>
      </c>
      <c r="E585" s="16">
        <v>1</v>
      </c>
      <c r="F585" s="16" t="s">
        <v>324</v>
      </c>
      <c r="G585" s="16">
        <v>34</v>
      </c>
      <c r="H585" s="17">
        <v>100</v>
      </c>
      <c r="I585" s="17">
        <v>6433.82</v>
      </c>
      <c r="J585" s="16" t="s">
        <v>325</v>
      </c>
      <c r="K585" s="16"/>
      <c r="L585" s="16" t="s">
        <v>166</v>
      </c>
      <c r="M585" s="16" t="s">
        <v>212</v>
      </c>
      <c r="N585" s="16" t="s">
        <v>284</v>
      </c>
      <c r="O585" s="16" t="s">
        <v>218</v>
      </c>
      <c r="P585" s="16" t="s">
        <v>162</v>
      </c>
      <c r="Q585" s="16" t="s">
        <v>157</v>
      </c>
    </row>
    <row r="586" spans="3:17">
      <c r="C586" s="15">
        <v>38482</v>
      </c>
      <c r="D586" s="16">
        <v>10416</v>
      </c>
      <c r="E586" s="16">
        <v>14</v>
      </c>
      <c r="F586" s="16" t="s">
        <v>324</v>
      </c>
      <c r="G586" s="16">
        <v>24</v>
      </c>
      <c r="H586" s="17">
        <v>100</v>
      </c>
      <c r="I586" s="17">
        <v>4352.16</v>
      </c>
      <c r="J586" s="16" t="s">
        <v>325</v>
      </c>
      <c r="K586" s="16"/>
      <c r="L586" s="16" t="s">
        <v>127</v>
      </c>
      <c r="M586" s="16" t="s">
        <v>212</v>
      </c>
      <c r="N586" s="16" t="s">
        <v>294</v>
      </c>
      <c r="O586" s="16"/>
      <c r="P586" s="16" t="s">
        <v>126</v>
      </c>
      <c r="Q586" s="16" t="s">
        <v>93</v>
      </c>
    </row>
    <row r="587" spans="3:17">
      <c r="C587" s="15">
        <v>37627</v>
      </c>
      <c r="D587" s="16">
        <v>10100</v>
      </c>
      <c r="E587" s="16">
        <v>3</v>
      </c>
      <c r="F587" s="16" t="s">
        <v>328</v>
      </c>
      <c r="G587" s="16">
        <v>30</v>
      </c>
      <c r="H587" s="17">
        <v>100</v>
      </c>
      <c r="I587" s="17">
        <v>5151</v>
      </c>
      <c r="J587" s="16" t="s">
        <v>19</v>
      </c>
      <c r="K587" s="16"/>
      <c r="L587" s="16" t="s">
        <v>168</v>
      </c>
      <c r="M587" s="16" t="s">
        <v>212</v>
      </c>
      <c r="N587" s="16" t="s">
        <v>259</v>
      </c>
      <c r="O587" s="16" t="s">
        <v>260</v>
      </c>
      <c r="P587" s="16" t="s">
        <v>162</v>
      </c>
      <c r="Q587" s="16" t="s">
        <v>157</v>
      </c>
    </row>
    <row r="588" spans="3:17">
      <c r="C588" s="15">
        <v>37698</v>
      </c>
      <c r="D588" s="16">
        <v>10110</v>
      </c>
      <c r="E588" s="16">
        <v>7</v>
      </c>
      <c r="F588" s="16" t="s">
        <v>328</v>
      </c>
      <c r="G588" s="16">
        <v>42</v>
      </c>
      <c r="H588" s="17">
        <v>100</v>
      </c>
      <c r="I588" s="17">
        <v>6069</v>
      </c>
      <c r="J588" s="16" t="s">
        <v>19</v>
      </c>
      <c r="K588" s="16"/>
      <c r="L588" s="16" t="s">
        <v>146</v>
      </c>
      <c r="M588" s="16" t="s">
        <v>212</v>
      </c>
      <c r="N588" s="16" t="s">
        <v>299</v>
      </c>
      <c r="O588" s="16"/>
      <c r="P588" s="16" t="s">
        <v>145</v>
      </c>
      <c r="Q588" s="16" t="s">
        <v>93</v>
      </c>
    </row>
    <row r="589" spans="3:17">
      <c r="C589" s="15">
        <v>37762</v>
      </c>
      <c r="D589" s="16">
        <v>10124</v>
      </c>
      <c r="E589" s="16">
        <v>6</v>
      </c>
      <c r="F589" s="16" t="s">
        <v>328</v>
      </c>
      <c r="G589" s="16">
        <v>21</v>
      </c>
      <c r="H589" s="17">
        <v>100</v>
      </c>
      <c r="I589" s="17">
        <v>2856</v>
      </c>
      <c r="J589" s="16" t="s">
        <v>19</v>
      </c>
      <c r="K589" s="16"/>
      <c r="L589" s="16" t="s">
        <v>182</v>
      </c>
      <c r="M589" s="16" t="s">
        <v>212</v>
      </c>
      <c r="N589" s="16" t="s">
        <v>316</v>
      </c>
      <c r="O589" s="16" t="s">
        <v>317</v>
      </c>
      <c r="P589" s="16" t="s">
        <v>162</v>
      </c>
      <c r="Q589" s="16" t="s">
        <v>157</v>
      </c>
    </row>
    <row r="590" spans="3:17">
      <c r="C590" s="15">
        <v>37876</v>
      </c>
      <c r="D590" s="16">
        <v>10149</v>
      </c>
      <c r="E590" s="16">
        <v>11</v>
      </c>
      <c r="F590" s="16" t="s">
        <v>328</v>
      </c>
      <c r="G590" s="16">
        <v>34</v>
      </c>
      <c r="H590" s="17">
        <v>100</v>
      </c>
      <c r="I590" s="17">
        <v>5375.4</v>
      </c>
      <c r="J590" s="16" t="s">
        <v>19</v>
      </c>
      <c r="K590" s="16"/>
      <c r="L590" s="16" t="s">
        <v>191</v>
      </c>
      <c r="M590" s="16" t="s">
        <v>212</v>
      </c>
      <c r="N590" s="16" t="s">
        <v>311</v>
      </c>
      <c r="O590" s="16" t="s">
        <v>218</v>
      </c>
      <c r="P590" s="16" t="s">
        <v>162</v>
      </c>
      <c r="Q590" s="16" t="s">
        <v>157</v>
      </c>
    </row>
    <row r="591" spans="3:17">
      <c r="C591" s="15">
        <v>37912</v>
      </c>
      <c r="D591" s="16">
        <v>10162</v>
      </c>
      <c r="E591" s="16">
        <v>9</v>
      </c>
      <c r="F591" s="16" t="s">
        <v>328</v>
      </c>
      <c r="G591" s="16">
        <v>29</v>
      </c>
      <c r="H591" s="17">
        <v>100</v>
      </c>
      <c r="I591" s="17">
        <v>5176.5</v>
      </c>
      <c r="J591" s="16" t="s">
        <v>19</v>
      </c>
      <c r="K591" s="16"/>
      <c r="L591" s="16" t="s">
        <v>167</v>
      </c>
      <c r="M591" s="16" t="s">
        <v>212</v>
      </c>
      <c r="N591" s="16" t="s">
        <v>219</v>
      </c>
      <c r="O591" s="16" t="s">
        <v>218</v>
      </c>
      <c r="P591" s="16" t="s">
        <v>162</v>
      </c>
      <c r="Q591" s="16" t="s">
        <v>157</v>
      </c>
    </row>
    <row r="592" spans="3:17">
      <c r="C592" s="15">
        <v>37930</v>
      </c>
      <c r="D592" s="16">
        <v>10173</v>
      </c>
      <c r="E592" s="16">
        <v>13</v>
      </c>
      <c r="F592" s="16" t="s">
        <v>328</v>
      </c>
      <c r="G592" s="16">
        <v>24</v>
      </c>
      <c r="H592" s="17">
        <v>100</v>
      </c>
      <c r="I592" s="17">
        <v>3508.8</v>
      </c>
      <c r="J592" s="16" t="s">
        <v>19</v>
      </c>
      <c r="K592" s="16"/>
      <c r="L592" s="16" t="s">
        <v>128</v>
      </c>
      <c r="M592" s="16" t="s">
        <v>212</v>
      </c>
      <c r="N592" s="16" t="s">
        <v>320</v>
      </c>
      <c r="O592" s="16"/>
      <c r="P592" s="16" t="s">
        <v>126</v>
      </c>
      <c r="Q592" s="16" t="s">
        <v>93</v>
      </c>
    </row>
    <row r="593" spans="3:17">
      <c r="C593" s="15">
        <v>37937</v>
      </c>
      <c r="D593" s="16">
        <v>10182</v>
      </c>
      <c r="E593" s="16">
        <v>10</v>
      </c>
      <c r="F593" s="16" t="s">
        <v>328</v>
      </c>
      <c r="G593" s="16">
        <v>44</v>
      </c>
      <c r="H593" s="17">
        <v>100</v>
      </c>
      <c r="I593" s="17">
        <v>7554.8</v>
      </c>
      <c r="J593" s="16" t="s">
        <v>19</v>
      </c>
      <c r="K593" s="16"/>
      <c r="L593" s="16" t="s">
        <v>163</v>
      </c>
      <c r="M593" s="16" t="s">
        <v>212</v>
      </c>
      <c r="N593" s="16" t="s">
        <v>258</v>
      </c>
      <c r="O593" s="16" t="s">
        <v>218</v>
      </c>
      <c r="P593" s="16" t="s">
        <v>162</v>
      </c>
      <c r="Q593" s="16" t="s">
        <v>157</v>
      </c>
    </row>
    <row r="594" spans="3:17">
      <c r="C594" s="15">
        <v>37946</v>
      </c>
      <c r="D594" s="16">
        <v>10193</v>
      </c>
      <c r="E594" s="16">
        <v>14</v>
      </c>
      <c r="F594" s="16" t="s">
        <v>328</v>
      </c>
      <c r="G594" s="16">
        <v>21</v>
      </c>
      <c r="H594" s="17">
        <v>100</v>
      </c>
      <c r="I594" s="17">
        <v>3141.6</v>
      </c>
      <c r="J594" s="16" t="s">
        <v>19</v>
      </c>
      <c r="K594" s="16"/>
      <c r="L594" s="16" t="s">
        <v>89</v>
      </c>
      <c r="M594" s="16" t="s">
        <v>212</v>
      </c>
      <c r="N594" s="16" t="s">
        <v>321</v>
      </c>
      <c r="O594" s="16" t="s">
        <v>224</v>
      </c>
      <c r="P594" s="16" t="s">
        <v>85</v>
      </c>
      <c r="Q594" s="16" t="s">
        <v>84</v>
      </c>
    </row>
    <row r="595" spans="3:17">
      <c r="C595" s="15">
        <v>37957</v>
      </c>
      <c r="D595" s="16">
        <v>10204</v>
      </c>
      <c r="E595" s="16">
        <v>4</v>
      </c>
      <c r="F595" s="16" t="s">
        <v>328</v>
      </c>
      <c r="G595" s="16">
        <v>33</v>
      </c>
      <c r="H595" s="17">
        <v>100</v>
      </c>
      <c r="I595" s="17">
        <v>5890.5</v>
      </c>
      <c r="J595" s="16" t="s">
        <v>19</v>
      </c>
      <c r="K595" s="16"/>
      <c r="L595" s="16" t="s">
        <v>164</v>
      </c>
      <c r="M595" s="16" t="s">
        <v>212</v>
      </c>
      <c r="N595" s="16" t="s">
        <v>213</v>
      </c>
      <c r="O595" s="16" t="s">
        <v>214</v>
      </c>
      <c r="P595" s="16" t="s">
        <v>162</v>
      </c>
      <c r="Q595" s="16" t="s">
        <v>157</v>
      </c>
    </row>
    <row r="596" spans="3:17">
      <c r="C596" s="15">
        <v>38012</v>
      </c>
      <c r="D596" s="16">
        <v>10214</v>
      </c>
      <c r="E596" s="16">
        <v>7</v>
      </c>
      <c r="F596" s="16" t="s">
        <v>328</v>
      </c>
      <c r="G596" s="16">
        <v>30</v>
      </c>
      <c r="H596" s="17">
        <v>100</v>
      </c>
      <c r="I596" s="17">
        <v>5967</v>
      </c>
      <c r="J596" s="16" t="s">
        <v>19</v>
      </c>
      <c r="K596" s="16"/>
      <c r="L596" s="16" t="s">
        <v>136</v>
      </c>
      <c r="M596" s="16" t="s">
        <v>212</v>
      </c>
      <c r="N596" s="16" t="s">
        <v>242</v>
      </c>
      <c r="O596" s="16"/>
      <c r="P596" s="16" t="s">
        <v>134</v>
      </c>
      <c r="Q596" s="16" t="s">
        <v>93</v>
      </c>
    </row>
    <row r="597" spans="3:17">
      <c r="C597" s="15">
        <v>38048</v>
      </c>
      <c r="D597" s="16">
        <v>10227</v>
      </c>
      <c r="E597" s="16">
        <v>10</v>
      </c>
      <c r="F597" s="16" t="s">
        <v>328</v>
      </c>
      <c r="G597" s="16">
        <v>26</v>
      </c>
      <c r="H597" s="17">
        <v>100</v>
      </c>
      <c r="I597" s="17">
        <v>3712.8</v>
      </c>
      <c r="J597" s="16" t="s">
        <v>19</v>
      </c>
      <c r="K597" s="16"/>
      <c r="L597" s="16" t="s">
        <v>109</v>
      </c>
      <c r="M597" s="16" t="s">
        <v>212</v>
      </c>
      <c r="N597" s="16" t="s">
        <v>248</v>
      </c>
      <c r="O597" s="16"/>
      <c r="P597" s="16" t="s">
        <v>107</v>
      </c>
      <c r="Q597" s="16" t="s">
        <v>93</v>
      </c>
    </row>
    <row r="598" spans="3:17">
      <c r="C598" s="15">
        <v>38090</v>
      </c>
      <c r="D598" s="16">
        <v>10241</v>
      </c>
      <c r="E598" s="16">
        <v>2</v>
      </c>
      <c r="F598" s="16" t="s">
        <v>328</v>
      </c>
      <c r="G598" s="16">
        <v>41</v>
      </c>
      <c r="H598" s="17">
        <v>100</v>
      </c>
      <c r="I598" s="17">
        <v>7597.3</v>
      </c>
      <c r="J598" s="16" t="s">
        <v>19</v>
      </c>
      <c r="K598" s="16"/>
      <c r="L598" s="16" t="s">
        <v>113</v>
      </c>
      <c r="M598" s="16" t="s">
        <v>212</v>
      </c>
      <c r="N598" s="16" t="s">
        <v>313</v>
      </c>
      <c r="O598" s="16"/>
      <c r="P598" s="16" t="s">
        <v>107</v>
      </c>
      <c r="Q598" s="16" t="s">
        <v>93</v>
      </c>
    </row>
    <row r="599" spans="3:17">
      <c r="C599" s="15">
        <v>38216</v>
      </c>
      <c r="D599" s="16">
        <v>10280</v>
      </c>
      <c r="E599" s="16">
        <v>16</v>
      </c>
      <c r="F599" s="16" t="s">
        <v>328</v>
      </c>
      <c r="G599" s="16">
        <v>26</v>
      </c>
      <c r="H599" s="17">
        <v>100</v>
      </c>
      <c r="I599" s="17">
        <v>3668.6</v>
      </c>
      <c r="J599" s="16" t="s">
        <v>19</v>
      </c>
      <c r="K599" s="16"/>
      <c r="L599" s="16" t="s">
        <v>129</v>
      </c>
      <c r="M599" s="16" t="s">
        <v>212</v>
      </c>
      <c r="N599" s="16" t="s">
        <v>255</v>
      </c>
      <c r="O599" s="16"/>
      <c r="P599" s="16" t="s">
        <v>126</v>
      </c>
      <c r="Q599" s="16" t="s">
        <v>93</v>
      </c>
    </row>
    <row r="600" spans="3:17">
      <c r="C600" s="15">
        <v>38231</v>
      </c>
      <c r="D600" s="16">
        <v>10288</v>
      </c>
      <c r="E600" s="16">
        <v>5</v>
      </c>
      <c r="F600" s="16" t="s">
        <v>328</v>
      </c>
      <c r="G600" s="16">
        <v>32</v>
      </c>
      <c r="H600" s="17">
        <v>100</v>
      </c>
      <c r="I600" s="17">
        <v>5875.2</v>
      </c>
      <c r="J600" s="16" t="s">
        <v>19</v>
      </c>
      <c r="K600" s="16"/>
      <c r="L600" s="16" t="s">
        <v>92</v>
      </c>
      <c r="M600" s="16" t="s">
        <v>212</v>
      </c>
      <c r="N600" s="16" t="s">
        <v>91</v>
      </c>
      <c r="O600" s="16"/>
      <c r="P600" s="16" t="s">
        <v>91</v>
      </c>
      <c r="Q600" s="16" t="s">
        <v>84</v>
      </c>
    </row>
    <row r="601" spans="3:17">
      <c r="C601" s="15">
        <v>37900</v>
      </c>
      <c r="D601" s="16">
        <v>10302</v>
      </c>
      <c r="E601" s="16">
        <v>1</v>
      </c>
      <c r="F601" s="16" t="s">
        <v>328</v>
      </c>
      <c r="G601" s="16">
        <v>43</v>
      </c>
      <c r="H601" s="17">
        <v>100</v>
      </c>
      <c r="I601" s="17">
        <v>7310</v>
      </c>
      <c r="J601" s="16" t="s">
        <v>19</v>
      </c>
      <c r="K601" s="16"/>
      <c r="L601" s="16" t="s">
        <v>147</v>
      </c>
      <c r="M601" s="16" t="s">
        <v>212</v>
      </c>
      <c r="N601" s="16" t="s">
        <v>240</v>
      </c>
      <c r="O601" s="16"/>
      <c r="P601" s="16" t="s">
        <v>145</v>
      </c>
      <c r="Q601" s="16" t="s">
        <v>93</v>
      </c>
    </row>
    <row r="602" spans="3:17">
      <c r="C602" s="15">
        <v>38281</v>
      </c>
      <c r="D602" s="16">
        <v>10312</v>
      </c>
      <c r="E602" s="16">
        <v>17</v>
      </c>
      <c r="F602" s="16" t="s">
        <v>328</v>
      </c>
      <c r="G602" s="16">
        <v>48</v>
      </c>
      <c r="H602" s="17">
        <v>100</v>
      </c>
      <c r="I602" s="17">
        <v>8078.4</v>
      </c>
      <c r="J602" s="16" t="s">
        <v>19</v>
      </c>
      <c r="K602" s="16"/>
      <c r="L602" s="16" t="s">
        <v>163</v>
      </c>
      <c r="M602" s="16" t="s">
        <v>212</v>
      </c>
      <c r="N602" s="16" t="s">
        <v>258</v>
      </c>
      <c r="O602" s="16" t="s">
        <v>218</v>
      </c>
      <c r="P602" s="16" t="s">
        <v>162</v>
      </c>
      <c r="Q602" s="16" t="s">
        <v>157</v>
      </c>
    </row>
    <row r="603" spans="3:17">
      <c r="C603" s="15">
        <v>38308</v>
      </c>
      <c r="D603" s="16">
        <v>10331</v>
      </c>
      <c r="E603" s="16">
        <v>7</v>
      </c>
      <c r="F603" s="16" t="s">
        <v>328</v>
      </c>
      <c r="G603" s="16">
        <v>44</v>
      </c>
      <c r="H603" s="17">
        <v>74.040000000000006</v>
      </c>
      <c r="I603" s="17">
        <v>3257.76</v>
      </c>
      <c r="J603" s="16" t="s">
        <v>19</v>
      </c>
      <c r="K603" s="16"/>
      <c r="L603" s="16" t="s">
        <v>179</v>
      </c>
      <c r="M603" s="16" t="s">
        <v>212</v>
      </c>
      <c r="N603" s="16" t="s">
        <v>247</v>
      </c>
      <c r="O603" s="16" t="s">
        <v>235</v>
      </c>
      <c r="P603" s="16" t="s">
        <v>162</v>
      </c>
      <c r="Q603" s="16" t="s">
        <v>157</v>
      </c>
    </row>
    <row r="604" spans="3:17">
      <c r="C604" s="15">
        <v>38316</v>
      </c>
      <c r="D604" s="16">
        <v>10344</v>
      </c>
      <c r="E604" s="16">
        <v>1</v>
      </c>
      <c r="F604" s="16" t="s">
        <v>328</v>
      </c>
      <c r="G604" s="16">
        <v>45</v>
      </c>
      <c r="H604" s="17">
        <v>100</v>
      </c>
      <c r="I604" s="17">
        <v>7650</v>
      </c>
      <c r="J604" s="16" t="s">
        <v>19</v>
      </c>
      <c r="K604" s="16"/>
      <c r="L604" s="16" t="s">
        <v>115</v>
      </c>
      <c r="M604" s="16" t="s">
        <v>212</v>
      </c>
      <c r="N604" s="16" t="s">
        <v>291</v>
      </c>
      <c r="O604" s="16"/>
      <c r="P604" s="16" t="s">
        <v>107</v>
      </c>
      <c r="Q604" s="16" t="s">
        <v>93</v>
      </c>
    </row>
    <row r="605" spans="3:17">
      <c r="C605" s="15">
        <v>38364</v>
      </c>
      <c r="D605" s="16">
        <v>10367</v>
      </c>
      <c r="E605" s="16">
        <v>3</v>
      </c>
      <c r="F605" s="16" t="s">
        <v>328</v>
      </c>
      <c r="G605" s="16">
        <v>37</v>
      </c>
      <c r="H605" s="17">
        <v>100</v>
      </c>
      <c r="I605" s="17">
        <v>4703.8100000000004</v>
      </c>
      <c r="J605" s="16" t="s">
        <v>19</v>
      </c>
      <c r="K605" s="16"/>
      <c r="L605" s="16" t="s">
        <v>172</v>
      </c>
      <c r="M605" s="16" t="s">
        <v>287</v>
      </c>
      <c r="N605" s="16" t="s">
        <v>217</v>
      </c>
      <c r="O605" s="16" t="s">
        <v>218</v>
      </c>
      <c r="P605" s="16" t="s">
        <v>162</v>
      </c>
      <c r="Q605" s="16" t="s">
        <v>157</v>
      </c>
    </row>
    <row r="606" spans="3:17">
      <c r="C606" s="15">
        <v>38393</v>
      </c>
      <c r="D606" s="16">
        <v>10379</v>
      </c>
      <c r="E606" s="16">
        <v>2</v>
      </c>
      <c r="F606" s="16" t="s">
        <v>328</v>
      </c>
      <c r="G606" s="16">
        <v>39</v>
      </c>
      <c r="H606" s="17">
        <v>100</v>
      </c>
      <c r="I606" s="17">
        <v>5399.55</v>
      </c>
      <c r="J606" s="16" t="s">
        <v>19</v>
      </c>
      <c r="K606" s="16"/>
      <c r="L606" s="16" t="s">
        <v>135</v>
      </c>
      <c r="M606" s="16" t="s">
        <v>212</v>
      </c>
      <c r="N606" s="16" t="s">
        <v>242</v>
      </c>
      <c r="O606" s="16"/>
      <c r="P606" s="16" t="s">
        <v>134</v>
      </c>
      <c r="Q606" s="16" t="s">
        <v>93</v>
      </c>
    </row>
    <row r="607" spans="3:17">
      <c r="C607" s="15">
        <v>38464</v>
      </c>
      <c r="D607" s="16">
        <v>10407</v>
      </c>
      <c r="E607" s="16">
        <v>2</v>
      </c>
      <c r="F607" s="16" t="s">
        <v>328</v>
      </c>
      <c r="G607" s="16">
        <v>76</v>
      </c>
      <c r="H607" s="17">
        <v>100</v>
      </c>
      <c r="I607" s="17">
        <v>14082.8</v>
      </c>
      <c r="J607" s="16" t="s">
        <v>19</v>
      </c>
      <c r="K607" s="16"/>
      <c r="L607" s="16" t="s">
        <v>166</v>
      </c>
      <c r="M607" s="16" t="s">
        <v>285</v>
      </c>
      <c r="N607" s="16" t="s">
        <v>284</v>
      </c>
      <c r="O607" s="16" t="s">
        <v>218</v>
      </c>
      <c r="P607" s="16" t="s">
        <v>162</v>
      </c>
      <c r="Q607" s="16" t="s">
        <v>157</v>
      </c>
    </row>
    <row r="608" spans="3:17">
      <c r="C608" s="15">
        <v>38501</v>
      </c>
      <c r="D608" s="16">
        <v>10420</v>
      </c>
      <c r="E608" s="16">
        <v>5</v>
      </c>
      <c r="F608" s="16" t="s">
        <v>328</v>
      </c>
      <c r="G608" s="16">
        <v>37</v>
      </c>
      <c r="H608" s="17">
        <v>100</v>
      </c>
      <c r="I608" s="17">
        <v>5283.6</v>
      </c>
      <c r="J608" s="16" t="s">
        <v>19</v>
      </c>
      <c r="K608" s="16"/>
      <c r="L608" s="16" t="s">
        <v>88</v>
      </c>
      <c r="M608" s="16" t="s">
        <v>265</v>
      </c>
      <c r="N608" s="16" t="s">
        <v>237</v>
      </c>
      <c r="O608" s="16" t="s">
        <v>238</v>
      </c>
      <c r="P608" s="16" t="s">
        <v>85</v>
      </c>
      <c r="Q608" s="16" t="s">
        <v>84</v>
      </c>
    </row>
    <row r="609" spans="3:17">
      <c r="C609" s="15">
        <v>37683</v>
      </c>
      <c r="D609" s="16">
        <v>10108</v>
      </c>
      <c r="E609" s="16">
        <v>2</v>
      </c>
      <c r="F609" s="16" t="s">
        <v>329</v>
      </c>
      <c r="G609" s="16">
        <v>38</v>
      </c>
      <c r="H609" s="17">
        <v>82.39</v>
      </c>
      <c r="I609" s="17">
        <v>3130.82</v>
      </c>
      <c r="J609" s="16" t="s">
        <v>18</v>
      </c>
      <c r="K609" s="16"/>
      <c r="L609" s="16" t="s">
        <v>155</v>
      </c>
      <c r="M609" s="16" t="s">
        <v>212</v>
      </c>
      <c r="N609" s="16" t="s">
        <v>290</v>
      </c>
      <c r="O609" s="16"/>
      <c r="P609" s="16" t="s">
        <v>154</v>
      </c>
      <c r="Q609" s="16" t="s">
        <v>151</v>
      </c>
    </row>
    <row r="610" spans="3:17">
      <c r="C610" s="15">
        <v>37749</v>
      </c>
      <c r="D610" s="16">
        <v>10122</v>
      </c>
      <c r="E610" s="16">
        <v>6</v>
      </c>
      <c r="F610" s="16" t="s">
        <v>329</v>
      </c>
      <c r="G610" s="16">
        <v>43</v>
      </c>
      <c r="H610" s="17">
        <v>72.38</v>
      </c>
      <c r="I610" s="17">
        <v>3112.34</v>
      </c>
      <c r="J610" s="16" t="s">
        <v>18</v>
      </c>
      <c r="K610" s="16"/>
      <c r="L610" s="16" t="s">
        <v>115</v>
      </c>
      <c r="M610" s="16" t="s">
        <v>212</v>
      </c>
      <c r="N610" s="16" t="s">
        <v>291</v>
      </c>
      <c r="O610" s="16"/>
      <c r="P610" s="16" t="s">
        <v>107</v>
      </c>
      <c r="Q610" s="16" t="s">
        <v>93</v>
      </c>
    </row>
    <row r="611" spans="3:17">
      <c r="C611" s="15">
        <v>37804</v>
      </c>
      <c r="D611" s="16">
        <v>10135</v>
      </c>
      <c r="E611" s="16">
        <v>3</v>
      </c>
      <c r="F611" s="16" t="s">
        <v>329</v>
      </c>
      <c r="G611" s="16">
        <v>48</v>
      </c>
      <c r="H611" s="17">
        <v>79.31</v>
      </c>
      <c r="I611" s="17">
        <v>3806.88</v>
      </c>
      <c r="J611" s="16" t="s">
        <v>18</v>
      </c>
      <c r="K611" s="16"/>
      <c r="L611" s="16" t="s">
        <v>163</v>
      </c>
      <c r="M611" s="16" t="s">
        <v>212</v>
      </c>
      <c r="N611" s="16" t="s">
        <v>258</v>
      </c>
      <c r="O611" s="16" t="s">
        <v>218</v>
      </c>
      <c r="P611" s="16" t="s">
        <v>162</v>
      </c>
      <c r="Q611" s="16" t="s">
        <v>157</v>
      </c>
    </row>
    <row r="612" spans="3:17">
      <c r="C612" s="15">
        <v>37869</v>
      </c>
      <c r="D612" s="16">
        <v>10147</v>
      </c>
      <c r="E612" s="16">
        <v>3</v>
      </c>
      <c r="F612" s="16" t="s">
        <v>329</v>
      </c>
      <c r="G612" s="16">
        <v>26</v>
      </c>
      <c r="H612" s="17">
        <v>82.39</v>
      </c>
      <c r="I612" s="17">
        <v>2142.14</v>
      </c>
      <c r="J612" s="16" t="s">
        <v>18</v>
      </c>
      <c r="K612" s="16"/>
      <c r="L612" s="16" t="s">
        <v>183</v>
      </c>
      <c r="M612" s="16" t="s">
        <v>212</v>
      </c>
      <c r="N612" s="16" t="s">
        <v>261</v>
      </c>
      <c r="O612" s="16" t="s">
        <v>231</v>
      </c>
      <c r="P612" s="16" t="s">
        <v>162</v>
      </c>
      <c r="Q612" s="16" t="s">
        <v>157</v>
      </c>
    </row>
    <row r="613" spans="3:17">
      <c r="C613" s="15">
        <v>37905</v>
      </c>
      <c r="D613" s="16">
        <v>10160</v>
      </c>
      <c r="E613" s="16">
        <v>4</v>
      </c>
      <c r="F613" s="16" t="s">
        <v>329</v>
      </c>
      <c r="G613" s="16">
        <v>38</v>
      </c>
      <c r="H613" s="17">
        <v>88.55</v>
      </c>
      <c r="I613" s="17">
        <v>3364.9</v>
      </c>
      <c r="J613" s="16" t="s">
        <v>18</v>
      </c>
      <c r="K613" s="16"/>
      <c r="L613" s="16" t="s">
        <v>192</v>
      </c>
      <c r="M613" s="16" t="s">
        <v>212</v>
      </c>
      <c r="N613" s="16" t="s">
        <v>276</v>
      </c>
      <c r="O613" s="16" t="s">
        <v>218</v>
      </c>
      <c r="P613" s="16" t="s">
        <v>162</v>
      </c>
      <c r="Q613" s="16" t="s">
        <v>157</v>
      </c>
    </row>
    <row r="614" spans="3:17">
      <c r="C614" s="15">
        <v>37929</v>
      </c>
      <c r="D614" s="16">
        <v>10170</v>
      </c>
      <c r="E614" s="16">
        <v>2</v>
      </c>
      <c r="F614" s="16" t="s">
        <v>329</v>
      </c>
      <c r="G614" s="16">
        <v>20</v>
      </c>
      <c r="H614" s="17">
        <v>63.14</v>
      </c>
      <c r="I614" s="17">
        <v>1262.8</v>
      </c>
      <c r="J614" s="16" t="s">
        <v>18</v>
      </c>
      <c r="K614" s="16"/>
      <c r="L614" s="16" t="s">
        <v>96</v>
      </c>
      <c r="M614" s="16" t="s">
        <v>212</v>
      </c>
      <c r="N614" s="16" t="s">
        <v>288</v>
      </c>
      <c r="O614" s="16"/>
      <c r="P614" s="16" t="s">
        <v>94</v>
      </c>
      <c r="Q614" s="16" t="s">
        <v>93</v>
      </c>
    </row>
    <row r="615" spans="3:17">
      <c r="C615" s="15">
        <v>37937</v>
      </c>
      <c r="D615" s="16">
        <v>10181</v>
      </c>
      <c r="E615" s="16">
        <v>10</v>
      </c>
      <c r="F615" s="16" t="s">
        <v>329</v>
      </c>
      <c r="G615" s="16">
        <v>22</v>
      </c>
      <c r="H615" s="17">
        <v>73.92</v>
      </c>
      <c r="I615" s="17">
        <v>1626.24</v>
      </c>
      <c r="J615" s="16" t="s">
        <v>18</v>
      </c>
      <c r="K615" s="16"/>
      <c r="L615" s="16" t="s">
        <v>132</v>
      </c>
      <c r="M615" s="16" t="s">
        <v>212</v>
      </c>
      <c r="N615" s="16" t="s">
        <v>222</v>
      </c>
      <c r="O615" s="16"/>
      <c r="P615" s="16" t="s">
        <v>130</v>
      </c>
      <c r="Q615" s="16" t="s">
        <v>93</v>
      </c>
    </row>
    <row r="616" spans="3:17">
      <c r="C616" s="15">
        <v>37945</v>
      </c>
      <c r="D616" s="16">
        <v>10192</v>
      </c>
      <c r="E616" s="16">
        <v>15</v>
      </c>
      <c r="F616" s="16" t="s">
        <v>329</v>
      </c>
      <c r="G616" s="16">
        <v>45</v>
      </c>
      <c r="H616" s="17">
        <v>90.86</v>
      </c>
      <c r="I616" s="17">
        <v>4088.7</v>
      </c>
      <c r="J616" s="16" t="s">
        <v>18</v>
      </c>
      <c r="K616" s="16"/>
      <c r="L616" s="16" t="s">
        <v>168</v>
      </c>
      <c r="M616" s="16" t="s">
        <v>212</v>
      </c>
      <c r="N616" s="16" t="s">
        <v>259</v>
      </c>
      <c r="O616" s="16" t="s">
        <v>260</v>
      </c>
      <c r="P616" s="16" t="s">
        <v>162</v>
      </c>
      <c r="Q616" s="16" t="s">
        <v>157</v>
      </c>
    </row>
    <row r="617" spans="3:17">
      <c r="C617" s="15">
        <v>37957</v>
      </c>
      <c r="D617" s="16">
        <v>10203</v>
      </c>
      <c r="E617" s="16">
        <v>4</v>
      </c>
      <c r="F617" s="16" t="s">
        <v>329</v>
      </c>
      <c r="G617" s="16">
        <v>45</v>
      </c>
      <c r="H617" s="17">
        <v>85.47</v>
      </c>
      <c r="I617" s="17">
        <v>3846.15</v>
      </c>
      <c r="J617" s="16" t="s">
        <v>18</v>
      </c>
      <c r="K617" s="16"/>
      <c r="L617" s="16" t="s">
        <v>135</v>
      </c>
      <c r="M617" s="16" t="s">
        <v>212</v>
      </c>
      <c r="N617" s="16" t="s">
        <v>242</v>
      </c>
      <c r="O617" s="16"/>
      <c r="P617" s="16" t="s">
        <v>134</v>
      </c>
      <c r="Q617" s="16" t="s">
        <v>93</v>
      </c>
    </row>
    <row r="618" spans="3:17">
      <c r="C618" s="15">
        <v>38002</v>
      </c>
      <c r="D618" s="16">
        <v>10212</v>
      </c>
      <c r="E618" s="16">
        <v>14</v>
      </c>
      <c r="F618" s="16" t="s">
        <v>329</v>
      </c>
      <c r="G618" s="16">
        <v>20</v>
      </c>
      <c r="H618" s="17">
        <v>66.989999999999995</v>
      </c>
      <c r="I618" s="17">
        <v>1339.8</v>
      </c>
      <c r="J618" s="16" t="s">
        <v>18</v>
      </c>
      <c r="K618" s="16"/>
      <c r="L618" s="16" t="s">
        <v>135</v>
      </c>
      <c r="M618" s="16" t="s">
        <v>212</v>
      </c>
      <c r="N618" s="16" t="s">
        <v>242</v>
      </c>
      <c r="O618" s="16"/>
      <c r="P618" s="16" t="s">
        <v>134</v>
      </c>
      <c r="Q618" s="16" t="s">
        <v>93</v>
      </c>
    </row>
    <row r="619" spans="3:17">
      <c r="C619" s="15">
        <v>38039</v>
      </c>
      <c r="D619" s="16">
        <v>10225</v>
      </c>
      <c r="E619" s="16">
        <v>5</v>
      </c>
      <c r="F619" s="16" t="s">
        <v>329</v>
      </c>
      <c r="G619" s="16">
        <v>47</v>
      </c>
      <c r="H619" s="17">
        <v>64.680000000000007</v>
      </c>
      <c r="I619" s="17">
        <v>3039.96</v>
      </c>
      <c r="J619" s="16" t="s">
        <v>18</v>
      </c>
      <c r="K619" s="16"/>
      <c r="L619" s="16" t="s">
        <v>144</v>
      </c>
      <c r="M619" s="16" t="s">
        <v>212</v>
      </c>
      <c r="N619" s="16" t="s">
        <v>293</v>
      </c>
      <c r="O619" s="16"/>
      <c r="P619" s="16" t="s">
        <v>143</v>
      </c>
      <c r="Q619" s="16" t="s">
        <v>93</v>
      </c>
    </row>
    <row r="620" spans="3:17">
      <c r="C620" s="15">
        <v>38089</v>
      </c>
      <c r="D620" s="16">
        <v>10239</v>
      </c>
      <c r="E620" s="16">
        <v>4</v>
      </c>
      <c r="F620" s="16" t="s">
        <v>329</v>
      </c>
      <c r="G620" s="16">
        <v>46</v>
      </c>
      <c r="H620" s="17">
        <v>73.92</v>
      </c>
      <c r="I620" s="17">
        <v>3400.32</v>
      </c>
      <c r="J620" s="16" t="s">
        <v>18</v>
      </c>
      <c r="K620" s="16"/>
      <c r="L620" s="16" t="s">
        <v>106</v>
      </c>
      <c r="M620" s="16" t="s">
        <v>212</v>
      </c>
      <c r="N620" s="16" t="s">
        <v>283</v>
      </c>
      <c r="O620" s="16"/>
      <c r="P620" s="16" t="s">
        <v>103</v>
      </c>
      <c r="Q620" s="16" t="s">
        <v>93</v>
      </c>
    </row>
    <row r="621" spans="3:17">
      <c r="C621" s="15">
        <v>38139</v>
      </c>
      <c r="D621" s="16">
        <v>10253</v>
      </c>
      <c r="E621" s="16">
        <v>9</v>
      </c>
      <c r="F621" s="16" t="s">
        <v>329</v>
      </c>
      <c r="G621" s="16">
        <v>23</v>
      </c>
      <c r="H621" s="17">
        <v>83.93</v>
      </c>
      <c r="I621" s="17">
        <v>1930.39</v>
      </c>
      <c r="J621" s="16" t="s">
        <v>18</v>
      </c>
      <c r="K621" s="16"/>
      <c r="L621" s="16" t="s">
        <v>147</v>
      </c>
      <c r="M621" s="16" t="s">
        <v>273</v>
      </c>
      <c r="N621" s="16" t="s">
        <v>240</v>
      </c>
      <c r="O621" s="16"/>
      <c r="P621" s="16" t="s">
        <v>145</v>
      </c>
      <c r="Q621" s="16" t="s">
        <v>93</v>
      </c>
    </row>
    <row r="622" spans="3:17">
      <c r="C622" s="15">
        <v>38174</v>
      </c>
      <c r="D622" s="16">
        <v>10266</v>
      </c>
      <c r="E622" s="16">
        <v>10</v>
      </c>
      <c r="F622" s="16" t="s">
        <v>329</v>
      </c>
      <c r="G622" s="16">
        <v>33</v>
      </c>
      <c r="H622" s="17">
        <v>74.69</v>
      </c>
      <c r="I622" s="17">
        <v>2464.77</v>
      </c>
      <c r="J622" s="16" t="s">
        <v>18</v>
      </c>
      <c r="K622" s="16"/>
      <c r="L622" s="16" t="s">
        <v>127</v>
      </c>
      <c r="M622" s="16" t="s">
        <v>212</v>
      </c>
      <c r="N622" s="16" t="s">
        <v>294</v>
      </c>
      <c r="O622" s="16"/>
      <c r="P622" s="16" t="s">
        <v>126</v>
      </c>
      <c r="Q622" s="16" t="s">
        <v>93</v>
      </c>
    </row>
    <row r="623" spans="3:17">
      <c r="C623" s="15">
        <v>38205</v>
      </c>
      <c r="D623" s="16">
        <v>10278</v>
      </c>
      <c r="E623" s="16">
        <v>10</v>
      </c>
      <c r="F623" s="16" t="s">
        <v>329</v>
      </c>
      <c r="G623" s="16">
        <v>29</v>
      </c>
      <c r="H623" s="17">
        <v>90.86</v>
      </c>
      <c r="I623" s="17">
        <v>2634.94</v>
      </c>
      <c r="J623" s="16" t="s">
        <v>18</v>
      </c>
      <c r="K623" s="16"/>
      <c r="L623" s="16" t="s">
        <v>182</v>
      </c>
      <c r="M623" s="16" t="s">
        <v>212</v>
      </c>
      <c r="N623" s="16" t="s">
        <v>316</v>
      </c>
      <c r="O623" s="16" t="s">
        <v>317</v>
      </c>
      <c r="P623" s="16" t="s">
        <v>162</v>
      </c>
      <c r="Q623" s="16" t="s">
        <v>157</v>
      </c>
    </row>
    <row r="624" spans="3:17">
      <c r="C624" s="15">
        <v>38229</v>
      </c>
      <c r="D624" s="16">
        <v>10287</v>
      </c>
      <c r="E624" s="16">
        <v>8</v>
      </c>
      <c r="F624" s="16" t="s">
        <v>329</v>
      </c>
      <c r="G624" s="16">
        <v>44</v>
      </c>
      <c r="H624" s="17">
        <v>82.39</v>
      </c>
      <c r="I624" s="17">
        <v>3625.16</v>
      </c>
      <c r="J624" s="16" t="s">
        <v>18</v>
      </c>
      <c r="K624" s="16"/>
      <c r="L624" s="16" t="s">
        <v>144</v>
      </c>
      <c r="M624" s="16" t="s">
        <v>212</v>
      </c>
      <c r="N624" s="16" t="s">
        <v>293</v>
      </c>
      <c r="O624" s="16"/>
      <c r="P624" s="16" t="s">
        <v>143</v>
      </c>
      <c r="Q624" s="16" t="s">
        <v>93</v>
      </c>
    </row>
    <row r="625" spans="3:17">
      <c r="C625" s="15">
        <v>37898</v>
      </c>
      <c r="D625" s="16">
        <v>10300</v>
      </c>
      <c r="E625" s="16">
        <v>1</v>
      </c>
      <c r="F625" s="16" t="s">
        <v>329</v>
      </c>
      <c r="G625" s="16">
        <v>41</v>
      </c>
      <c r="H625" s="17">
        <v>92.4</v>
      </c>
      <c r="I625" s="17">
        <v>3788.4</v>
      </c>
      <c r="J625" s="16" t="s">
        <v>18</v>
      </c>
      <c r="K625" s="16"/>
      <c r="L625" s="16" t="s">
        <v>122</v>
      </c>
      <c r="M625" s="16" t="s">
        <v>212</v>
      </c>
      <c r="N625" s="16" t="s">
        <v>295</v>
      </c>
      <c r="O625" s="16"/>
      <c r="P625" s="16" t="s">
        <v>120</v>
      </c>
      <c r="Q625" s="16" t="s">
        <v>93</v>
      </c>
    </row>
    <row r="626" spans="3:17">
      <c r="C626" s="15">
        <v>38276</v>
      </c>
      <c r="D626" s="16">
        <v>10310</v>
      </c>
      <c r="E626" s="16">
        <v>6</v>
      </c>
      <c r="F626" s="16" t="s">
        <v>329</v>
      </c>
      <c r="G626" s="16">
        <v>20</v>
      </c>
      <c r="H626" s="17">
        <v>91.63</v>
      </c>
      <c r="I626" s="17">
        <v>1832.6</v>
      </c>
      <c r="J626" s="16" t="s">
        <v>18</v>
      </c>
      <c r="K626" s="16"/>
      <c r="L626" s="16" t="s">
        <v>121</v>
      </c>
      <c r="M626" s="16" t="s">
        <v>212</v>
      </c>
      <c r="N626" s="16" t="s">
        <v>292</v>
      </c>
      <c r="O626" s="16"/>
      <c r="P626" s="16" t="s">
        <v>120</v>
      </c>
      <c r="Q626" s="16" t="s">
        <v>93</v>
      </c>
    </row>
    <row r="627" spans="3:17">
      <c r="C627" s="15">
        <v>38295</v>
      </c>
      <c r="D627" s="16">
        <v>10321</v>
      </c>
      <c r="E627" s="16">
        <v>14</v>
      </c>
      <c r="F627" s="16" t="s">
        <v>329</v>
      </c>
      <c r="G627" s="16">
        <v>37</v>
      </c>
      <c r="H627" s="17">
        <v>78.540000000000006</v>
      </c>
      <c r="I627" s="17">
        <v>2905.98</v>
      </c>
      <c r="J627" s="16" t="s">
        <v>18</v>
      </c>
      <c r="K627" s="16"/>
      <c r="L627" s="16" t="s">
        <v>175</v>
      </c>
      <c r="M627" s="16" t="s">
        <v>212</v>
      </c>
      <c r="N627" s="16" t="s">
        <v>239</v>
      </c>
      <c r="O627" s="16" t="s">
        <v>231</v>
      </c>
      <c r="P627" s="16" t="s">
        <v>162</v>
      </c>
      <c r="Q627" s="16" t="s">
        <v>157</v>
      </c>
    </row>
    <row r="628" spans="3:17">
      <c r="C628" s="15">
        <v>38306</v>
      </c>
      <c r="D628" s="16">
        <v>10329</v>
      </c>
      <c r="E628" s="16">
        <v>9</v>
      </c>
      <c r="F628" s="16" t="s">
        <v>329</v>
      </c>
      <c r="G628" s="16">
        <v>29</v>
      </c>
      <c r="H628" s="17">
        <v>100</v>
      </c>
      <c r="I628" s="17">
        <v>2954.81</v>
      </c>
      <c r="J628" s="16" t="s">
        <v>18</v>
      </c>
      <c r="K628" s="16"/>
      <c r="L628" s="16" t="s">
        <v>165</v>
      </c>
      <c r="M628" s="16" t="s">
        <v>212</v>
      </c>
      <c r="N628" s="16" t="s">
        <v>213</v>
      </c>
      <c r="O628" s="16" t="s">
        <v>214</v>
      </c>
      <c r="P628" s="16" t="s">
        <v>162</v>
      </c>
      <c r="Q628" s="16" t="s">
        <v>157</v>
      </c>
    </row>
    <row r="629" spans="3:17">
      <c r="C629" s="15">
        <v>38315</v>
      </c>
      <c r="D629" s="16">
        <v>10342</v>
      </c>
      <c r="E629" s="16">
        <v>1</v>
      </c>
      <c r="F629" s="16" t="s">
        <v>329</v>
      </c>
      <c r="G629" s="16">
        <v>55</v>
      </c>
      <c r="H629" s="17">
        <v>65.45</v>
      </c>
      <c r="I629" s="17">
        <v>3599.75</v>
      </c>
      <c r="J629" s="16" t="s">
        <v>18</v>
      </c>
      <c r="K629" s="16"/>
      <c r="L629" s="16" t="s">
        <v>86</v>
      </c>
      <c r="M629" s="16" t="s">
        <v>212</v>
      </c>
      <c r="N629" s="16" t="s">
        <v>223</v>
      </c>
      <c r="O629" s="16" t="s">
        <v>224</v>
      </c>
      <c r="P629" s="16" t="s">
        <v>85</v>
      </c>
      <c r="Q629" s="16" t="s">
        <v>84</v>
      </c>
    </row>
    <row r="630" spans="3:17">
      <c r="C630" s="15">
        <v>38358</v>
      </c>
      <c r="D630" s="16">
        <v>10363</v>
      </c>
      <c r="E630" s="16">
        <v>7</v>
      </c>
      <c r="F630" s="16" t="s">
        <v>329</v>
      </c>
      <c r="G630" s="16">
        <v>22</v>
      </c>
      <c r="H630" s="17">
        <v>100</v>
      </c>
      <c r="I630" s="17">
        <v>3686.54</v>
      </c>
      <c r="J630" s="16" t="s">
        <v>18</v>
      </c>
      <c r="K630" s="16"/>
      <c r="L630" s="16" t="s">
        <v>104</v>
      </c>
      <c r="M630" s="16" t="s">
        <v>212</v>
      </c>
      <c r="N630" s="16" t="s">
        <v>296</v>
      </c>
      <c r="O630" s="16"/>
      <c r="P630" s="16" t="s">
        <v>103</v>
      </c>
      <c r="Q630" s="16" t="s">
        <v>93</v>
      </c>
    </row>
    <row r="631" spans="3:17">
      <c r="C631" s="15">
        <v>38392</v>
      </c>
      <c r="D631" s="16">
        <v>10377</v>
      </c>
      <c r="E631" s="16">
        <v>4</v>
      </c>
      <c r="F631" s="16" t="s">
        <v>329</v>
      </c>
      <c r="G631" s="16">
        <v>31</v>
      </c>
      <c r="H631" s="17">
        <v>67.760000000000005</v>
      </c>
      <c r="I631" s="17">
        <v>2100.56</v>
      </c>
      <c r="J631" s="16" t="s">
        <v>18</v>
      </c>
      <c r="K631" s="16"/>
      <c r="L631" s="16" t="s">
        <v>105</v>
      </c>
      <c r="M631" s="16" t="s">
        <v>212</v>
      </c>
      <c r="N631" s="16" t="s">
        <v>232</v>
      </c>
      <c r="O631" s="16"/>
      <c r="P631" s="16" t="s">
        <v>103</v>
      </c>
      <c r="Q631" s="16" t="s">
        <v>93</v>
      </c>
    </row>
    <row r="632" spans="3:17">
      <c r="C632" s="15">
        <v>38414</v>
      </c>
      <c r="D632" s="16">
        <v>10389</v>
      </c>
      <c r="E632" s="16">
        <v>3</v>
      </c>
      <c r="F632" s="16" t="s">
        <v>329</v>
      </c>
      <c r="G632" s="16">
        <v>49</v>
      </c>
      <c r="H632" s="17">
        <v>79.22</v>
      </c>
      <c r="I632" s="17">
        <v>3881.78</v>
      </c>
      <c r="J632" s="16" t="s">
        <v>18</v>
      </c>
      <c r="K632" s="16"/>
      <c r="L632" s="16" t="s">
        <v>141</v>
      </c>
      <c r="M632" s="16" t="s">
        <v>212</v>
      </c>
      <c r="N632" s="16" t="s">
        <v>256</v>
      </c>
      <c r="O632" s="16"/>
      <c r="P632" s="16" t="s">
        <v>140</v>
      </c>
      <c r="Q632" s="16" t="s">
        <v>93</v>
      </c>
    </row>
    <row r="633" spans="3:17">
      <c r="C633" s="15">
        <v>38456</v>
      </c>
      <c r="D633" s="16">
        <v>10405</v>
      </c>
      <c r="E633" s="16">
        <v>4</v>
      </c>
      <c r="F633" s="16" t="s">
        <v>329</v>
      </c>
      <c r="G633" s="16">
        <v>61</v>
      </c>
      <c r="H633" s="17">
        <v>73.92</v>
      </c>
      <c r="I633" s="17">
        <v>4509.12</v>
      </c>
      <c r="J633" s="16" t="s">
        <v>18</v>
      </c>
      <c r="K633" s="16"/>
      <c r="L633" s="16" t="s">
        <v>113</v>
      </c>
      <c r="M633" s="16" t="s">
        <v>212</v>
      </c>
      <c r="N633" s="16" t="s">
        <v>313</v>
      </c>
      <c r="O633" s="16"/>
      <c r="P633" s="16" t="s">
        <v>107</v>
      </c>
      <c r="Q633" s="16" t="s">
        <v>93</v>
      </c>
    </row>
    <row r="634" spans="3:17">
      <c r="C634" s="15">
        <v>38489</v>
      </c>
      <c r="D634" s="16">
        <v>10419</v>
      </c>
      <c r="E634" s="16">
        <v>9</v>
      </c>
      <c r="F634" s="16" t="s">
        <v>329</v>
      </c>
      <c r="G634" s="16">
        <v>39</v>
      </c>
      <c r="H634" s="17">
        <v>83.93</v>
      </c>
      <c r="I634" s="17">
        <v>3273.27</v>
      </c>
      <c r="J634" s="16" t="s">
        <v>18</v>
      </c>
      <c r="K634" s="16"/>
      <c r="L634" s="16" t="s">
        <v>95</v>
      </c>
      <c r="M634" s="16" t="s">
        <v>212</v>
      </c>
      <c r="N634" s="16" t="s">
        <v>236</v>
      </c>
      <c r="O634" s="16"/>
      <c r="P634" s="16" t="s">
        <v>94</v>
      </c>
      <c r="Q634" s="16" t="s">
        <v>93</v>
      </c>
    </row>
    <row r="635" spans="3:17">
      <c r="C635" s="15">
        <v>37690</v>
      </c>
      <c r="D635" s="16">
        <v>10109</v>
      </c>
      <c r="E635" s="16">
        <v>3</v>
      </c>
      <c r="F635" s="16" t="s">
        <v>330</v>
      </c>
      <c r="G635" s="16">
        <v>38</v>
      </c>
      <c r="H635" s="17">
        <v>100</v>
      </c>
      <c r="I635" s="17">
        <v>4432.7</v>
      </c>
      <c r="J635" s="16" t="s">
        <v>18</v>
      </c>
      <c r="K635" s="16"/>
      <c r="L635" s="16" t="s">
        <v>179</v>
      </c>
      <c r="M635" s="16" t="s">
        <v>212</v>
      </c>
      <c r="N635" s="16" t="s">
        <v>247</v>
      </c>
      <c r="O635" s="16" t="s">
        <v>235</v>
      </c>
      <c r="P635" s="16" t="s">
        <v>162</v>
      </c>
      <c r="Q635" s="16" t="s">
        <v>157</v>
      </c>
    </row>
    <row r="636" spans="3:17">
      <c r="C636" s="15">
        <v>37749</v>
      </c>
      <c r="D636" s="16">
        <v>10122</v>
      </c>
      <c r="E636" s="16">
        <v>1</v>
      </c>
      <c r="F636" s="16" t="s">
        <v>330</v>
      </c>
      <c r="G636" s="16">
        <v>31</v>
      </c>
      <c r="H636" s="17">
        <v>100</v>
      </c>
      <c r="I636" s="17">
        <v>4100.99</v>
      </c>
      <c r="J636" s="16" t="s">
        <v>18</v>
      </c>
      <c r="K636" s="16"/>
      <c r="L636" s="16" t="s">
        <v>115</v>
      </c>
      <c r="M636" s="16" t="s">
        <v>212</v>
      </c>
      <c r="N636" s="16" t="s">
        <v>291</v>
      </c>
      <c r="O636" s="16"/>
      <c r="P636" s="16" t="s">
        <v>107</v>
      </c>
      <c r="Q636" s="16" t="s">
        <v>93</v>
      </c>
    </row>
    <row r="637" spans="3:17">
      <c r="C637" s="15">
        <v>37806</v>
      </c>
      <c r="D637" s="16">
        <v>10136</v>
      </c>
      <c r="E637" s="16">
        <v>1</v>
      </c>
      <c r="F637" s="16" t="s">
        <v>330</v>
      </c>
      <c r="G637" s="16">
        <v>36</v>
      </c>
      <c r="H637" s="17">
        <v>100</v>
      </c>
      <c r="I637" s="17">
        <v>5274.72</v>
      </c>
      <c r="J637" s="16" t="s">
        <v>18</v>
      </c>
      <c r="K637" s="16"/>
      <c r="L637" s="16" t="s">
        <v>116</v>
      </c>
      <c r="M637" s="16" t="s">
        <v>212</v>
      </c>
      <c r="N637" s="16" t="s">
        <v>274</v>
      </c>
      <c r="O637" s="16"/>
      <c r="P637" s="16" t="s">
        <v>107</v>
      </c>
      <c r="Q637" s="16" t="s">
        <v>93</v>
      </c>
    </row>
    <row r="638" spans="3:17">
      <c r="C638" s="15">
        <v>37875</v>
      </c>
      <c r="D638" s="16">
        <v>10148</v>
      </c>
      <c r="E638" s="16">
        <v>12</v>
      </c>
      <c r="F638" s="16" t="s">
        <v>330</v>
      </c>
      <c r="G638" s="16">
        <v>25</v>
      </c>
      <c r="H638" s="17">
        <v>100</v>
      </c>
      <c r="I638" s="17">
        <v>4232</v>
      </c>
      <c r="J638" s="16" t="s">
        <v>18</v>
      </c>
      <c r="K638" s="16"/>
      <c r="L638" s="16" t="s">
        <v>87</v>
      </c>
      <c r="M638" s="16" t="s">
        <v>212</v>
      </c>
      <c r="N638" s="16" t="s">
        <v>262</v>
      </c>
      <c r="O638" s="16" t="s">
        <v>238</v>
      </c>
      <c r="P638" s="16" t="s">
        <v>85</v>
      </c>
      <c r="Q638" s="16" t="s">
        <v>84</v>
      </c>
    </row>
    <row r="639" spans="3:17">
      <c r="C639" s="15">
        <v>37911</v>
      </c>
      <c r="D639" s="16">
        <v>10161</v>
      </c>
      <c r="E639" s="16">
        <v>11</v>
      </c>
      <c r="F639" s="16" t="s">
        <v>330</v>
      </c>
      <c r="G639" s="16">
        <v>48</v>
      </c>
      <c r="H639" s="17">
        <v>100</v>
      </c>
      <c r="I639" s="17">
        <v>6145.44</v>
      </c>
      <c r="J639" s="16" t="s">
        <v>18</v>
      </c>
      <c r="K639" s="16"/>
      <c r="L639" s="16" t="s">
        <v>102</v>
      </c>
      <c r="M639" s="16" t="s">
        <v>212</v>
      </c>
      <c r="N639" s="16" t="s">
        <v>300</v>
      </c>
      <c r="O639" s="16"/>
      <c r="P639" s="16" t="s">
        <v>100</v>
      </c>
      <c r="Q639" s="16" t="s">
        <v>93</v>
      </c>
    </row>
    <row r="640" spans="3:17">
      <c r="C640" s="15">
        <v>37930</v>
      </c>
      <c r="D640" s="16">
        <v>10171</v>
      </c>
      <c r="E640" s="16">
        <v>1</v>
      </c>
      <c r="F640" s="16" t="s">
        <v>330</v>
      </c>
      <c r="G640" s="16">
        <v>35</v>
      </c>
      <c r="H640" s="17">
        <v>100</v>
      </c>
      <c r="I640" s="17">
        <v>4680.2</v>
      </c>
      <c r="J640" s="16" t="s">
        <v>18</v>
      </c>
      <c r="K640" s="16"/>
      <c r="L640" s="16" t="s">
        <v>161</v>
      </c>
      <c r="M640" s="16" t="s">
        <v>212</v>
      </c>
      <c r="N640" s="16" t="s">
        <v>263</v>
      </c>
      <c r="O640" s="16" t="s">
        <v>264</v>
      </c>
      <c r="P640" s="16" t="s">
        <v>158</v>
      </c>
      <c r="Q640" s="16" t="s">
        <v>157</v>
      </c>
    </row>
    <row r="641" spans="3:17">
      <c r="C641" s="15">
        <v>37937</v>
      </c>
      <c r="D641" s="16">
        <v>10181</v>
      </c>
      <c r="E641" s="16">
        <v>5</v>
      </c>
      <c r="F641" s="16" t="s">
        <v>330</v>
      </c>
      <c r="G641" s="16">
        <v>21</v>
      </c>
      <c r="H641" s="17">
        <v>100</v>
      </c>
      <c r="I641" s="17">
        <v>3286.08</v>
      </c>
      <c r="J641" s="16" t="s">
        <v>18</v>
      </c>
      <c r="K641" s="16"/>
      <c r="L641" s="16" t="s">
        <v>132</v>
      </c>
      <c r="M641" s="16" t="s">
        <v>212</v>
      </c>
      <c r="N641" s="16" t="s">
        <v>222</v>
      </c>
      <c r="O641" s="16"/>
      <c r="P641" s="16" t="s">
        <v>130</v>
      </c>
      <c r="Q641" s="16" t="s">
        <v>93</v>
      </c>
    </row>
    <row r="642" spans="3:17">
      <c r="C642" s="15">
        <v>37945</v>
      </c>
      <c r="D642" s="16">
        <v>10192</v>
      </c>
      <c r="E642" s="16">
        <v>10</v>
      </c>
      <c r="F642" s="16" t="s">
        <v>330</v>
      </c>
      <c r="G642" s="16">
        <v>47</v>
      </c>
      <c r="H642" s="17">
        <v>100</v>
      </c>
      <c r="I642" s="17">
        <v>7421.3</v>
      </c>
      <c r="J642" s="16" t="s">
        <v>18</v>
      </c>
      <c r="K642" s="16"/>
      <c r="L642" s="16" t="s">
        <v>168</v>
      </c>
      <c r="M642" s="16" t="s">
        <v>212</v>
      </c>
      <c r="N642" s="16" t="s">
        <v>259</v>
      </c>
      <c r="O642" s="16" t="s">
        <v>260</v>
      </c>
      <c r="P642" s="16" t="s">
        <v>162</v>
      </c>
      <c r="Q642" s="16" t="s">
        <v>157</v>
      </c>
    </row>
    <row r="643" spans="3:17">
      <c r="C643" s="15">
        <v>37957</v>
      </c>
      <c r="D643" s="16">
        <v>10204</v>
      </c>
      <c r="E643" s="16">
        <v>16</v>
      </c>
      <c r="F643" s="16" t="s">
        <v>330</v>
      </c>
      <c r="G643" s="16">
        <v>38</v>
      </c>
      <c r="H643" s="17">
        <v>100</v>
      </c>
      <c r="I643" s="17">
        <v>6432.64</v>
      </c>
      <c r="J643" s="16" t="s">
        <v>18</v>
      </c>
      <c r="K643" s="16"/>
      <c r="L643" s="16" t="s">
        <v>164</v>
      </c>
      <c r="M643" s="16" t="s">
        <v>212</v>
      </c>
      <c r="N643" s="16" t="s">
        <v>213</v>
      </c>
      <c r="O643" s="16" t="s">
        <v>214</v>
      </c>
      <c r="P643" s="16" t="s">
        <v>162</v>
      </c>
      <c r="Q643" s="16" t="s">
        <v>157</v>
      </c>
    </row>
    <row r="644" spans="3:17">
      <c r="C644" s="15">
        <v>38002</v>
      </c>
      <c r="D644" s="16">
        <v>10212</v>
      </c>
      <c r="E644" s="16">
        <v>9</v>
      </c>
      <c r="F644" s="16" t="s">
        <v>330</v>
      </c>
      <c r="G644" s="16">
        <v>41</v>
      </c>
      <c r="H644" s="17">
        <v>100</v>
      </c>
      <c r="I644" s="17">
        <v>4840.87</v>
      </c>
      <c r="J644" s="16" t="s">
        <v>18</v>
      </c>
      <c r="K644" s="16"/>
      <c r="L644" s="16" t="s">
        <v>135</v>
      </c>
      <c r="M644" s="16" t="s">
        <v>212</v>
      </c>
      <c r="N644" s="16" t="s">
        <v>242</v>
      </c>
      <c r="O644" s="16"/>
      <c r="P644" s="16" t="s">
        <v>134</v>
      </c>
      <c r="Q644" s="16" t="s">
        <v>93</v>
      </c>
    </row>
    <row r="645" spans="3:17">
      <c r="C645" s="15">
        <v>38043</v>
      </c>
      <c r="D645" s="16">
        <v>10226</v>
      </c>
      <c r="E645" s="16">
        <v>7</v>
      </c>
      <c r="F645" s="16" t="s">
        <v>330</v>
      </c>
      <c r="G645" s="16">
        <v>24</v>
      </c>
      <c r="H645" s="17">
        <v>100</v>
      </c>
      <c r="I645" s="17">
        <v>3892.08</v>
      </c>
      <c r="J645" s="16" t="s">
        <v>18</v>
      </c>
      <c r="K645" s="16"/>
      <c r="L645" s="16" t="s">
        <v>177</v>
      </c>
      <c r="M645" s="16" t="s">
        <v>212</v>
      </c>
      <c r="N645" s="16" t="s">
        <v>277</v>
      </c>
      <c r="O645" s="16" t="s">
        <v>218</v>
      </c>
      <c r="P645" s="16" t="s">
        <v>162</v>
      </c>
      <c r="Q645" s="16" t="s">
        <v>157</v>
      </c>
    </row>
    <row r="646" spans="3:17">
      <c r="C646" s="15">
        <v>38090</v>
      </c>
      <c r="D646" s="16">
        <v>10240</v>
      </c>
      <c r="E646" s="16">
        <v>2</v>
      </c>
      <c r="F646" s="16" t="s">
        <v>330</v>
      </c>
      <c r="G646" s="16">
        <v>37</v>
      </c>
      <c r="H646" s="17">
        <v>100</v>
      </c>
      <c r="I646" s="17">
        <v>5526.32</v>
      </c>
      <c r="J646" s="16" t="s">
        <v>18</v>
      </c>
      <c r="K646" s="16"/>
      <c r="L646" s="16" t="s">
        <v>153</v>
      </c>
      <c r="M646" s="16" t="s">
        <v>212</v>
      </c>
      <c r="N646" s="16" t="s">
        <v>267</v>
      </c>
      <c r="O646" s="16" t="s">
        <v>267</v>
      </c>
      <c r="P646" s="16" t="s">
        <v>151</v>
      </c>
      <c r="Q646" s="16" t="s">
        <v>151</v>
      </c>
    </row>
    <row r="647" spans="3:17">
      <c r="C647" s="15">
        <v>38139</v>
      </c>
      <c r="D647" s="16">
        <v>10253</v>
      </c>
      <c r="E647" s="16">
        <v>4</v>
      </c>
      <c r="F647" s="16" t="s">
        <v>330</v>
      </c>
      <c r="G647" s="16">
        <v>33</v>
      </c>
      <c r="H647" s="17">
        <v>100</v>
      </c>
      <c r="I647" s="17">
        <v>4459.62</v>
      </c>
      <c r="J647" s="16" t="s">
        <v>18</v>
      </c>
      <c r="K647" s="16"/>
      <c r="L647" s="16" t="s">
        <v>147</v>
      </c>
      <c r="M647" s="16" t="s">
        <v>273</v>
      </c>
      <c r="N647" s="16" t="s">
        <v>240</v>
      </c>
      <c r="O647" s="16"/>
      <c r="P647" s="16" t="s">
        <v>145</v>
      </c>
      <c r="Q647" s="16" t="s">
        <v>93</v>
      </c>
    </row>
    <row r="648" spans="3:17">
      <c r="C648" s="15">
        <v>38174</v>
      </c>
      <c r="D648" s="16">
        <v>10266</v>
      </c>
      <c r="E648" s="16">
        <v>5</v>
      </c>
      <c r="F648" s="16" t="s">
        <v>330</v>
      </c>
      <c r="G648" s="16">
        <v>49</v>
      </c>
      <c r="H648" s="17">
        <v>100</v>
      </c>
      <c r="I648" s="17">
        <v>6203.4</v>
      </c>
      <c r="J648" s="16" t="s">
        <v>18</v>
      </c>
      <c r="K648" s="16"/>
      <c r="L648" s="16" t="s">
        <v>127</v>
      </c>
      <c r="M648" s="16" t="s">
        <v>212</v>
      </c>
      <c r="N648" s="16" t="s">
        <v>294</v>
      </c>
      <c r="O648" s="16"/>
      <c r="P648" s="16" t="s">
        <v>126</v>
      </c>
      <c r="Q648" s="16" t="s">
        <v>93</v>
      </c>
    </row>
    <row r="649" spans="3:17">
      <c r="C649" s="15">
        <v>38205</v>
      </c>
      <c r="D649" s="16">
        <v>10278</v>
      </c>
      <c r="E649" s="16">
        <v>5</v>
      </c>
      <c r="F649" s="16" t="s">
        <v>330</v>
      </c>
      <c r="G649" s="16">
        <v>29</v>
      </c>
      <c r="H649" s="17">
        <v>100</v>
      </c>
      <c r="I649" s="17">
        <v>3754.05</v>
      </c>
      <c r="J649" s="16" t="s">
        <v>18</v>
      </c>
      <c r="K649" s="16"/>
      <c r="L649" s="16" t="s">
        <v>182</v>
      </c>
      <c r="M649" s="16" t="s">
        <v>212</v>
      </c>
      <c r="N649" s="16" t="s">
        <v>316</v>
      </c>
      <c r="O649" s="16" t="s">
        <v>317</v>
      </c>
      <c r="P649" s="16" t="s">
        <v>162</v>
      </c>
      <c r="Q649" s="16" t="s">
        <v>157</v>
      </c>
    </row>
    <row r="650" spans="3:17">
      <c r="C650" s="15">
        <v>38229</v>
      </c>
      <c r="D650" s="16">
        <v>10287</v>
      </c>
      <c r="E650" s="16">
        <v>3</v>
      </c>
      <c r="F650" s="16" t="s">
        <v>330</v>
      </c>
      <c r="G650" s="16">
        <v>24</v>
      </c>
      <c r="H650" s="17">
        <v>100</v>
      </c>
      <c r="I650" s="17">
        <v>3516.48</v>
      </c>
      <c r="J650" s="16" t="s">
        <v>18</v>
      </c>
      <c r="K650" s="16"/>
      <c r="L650" s="16" t="s">
        <v>144</v>
      </c>
      <c r="M650" s="16" t="s">
        <v>212</v>
      </c>
      <c r="N650" s="16" t="s">
        <v>293</v>
      </c>
      <c r="O650" s="16"/>
      <c r="P650" s="16" t="s">
        <v>143</v>
      </c>
      <c r="Q650" s="16" t="s">
        <v>93</v>
      </c>
    </row>
    <row r="651" spans="3:17">
      <c r="C651" s="15">
        <v>37899</v>
      </c>
      <c r="D651" s="16">
        <v>10301</v>
      </c>
      <c r="E651" s="16">
        <v>7</v>
      </c>
      <c r="F651" s="16" t="s">
        <v>330</v>
      </c>
      <c r="G651" s="16">
        <v>47</v>
      </c>
      <c r="H651" s="17">
        <v>100</v>
      </c>
      <c r="I651" s="17">
        <v>7488.04</v>
      </c>
      <c r="J651" s="16" t="s">
        <v>18</v>
      </c>
      <c r="K651" s="16"/>
      <c r="L651" s="16" t="s">
        <v>133</v>
      </c>
      <c r="M651" s="16" t="s">
        <v>212</v>
      </c>
      <c r="N651" s="16" t="s">
        <v>318</v>
      </c>
      <c r="O651" s="16"/>
      <c r="P651" s="16" t="s">
        <v>130</v>
      </c>
      <c r="Q651" s="16" t="s">
        <v>93</v>
      </c>
    </row>
    <row r="652" spans="3:17">
      <c r="C652" s="15">
        <v>38276</v>
      </c>
      <c r="D652" s="16">
        <v>10310</v>
      </c>
      <c r="E652" s="16">
        <v>1</v>
      </c>
      <c r="F652" s="16" t="s">
        <v>330</v>
      </c>
      <c r="G652" s="16">
        <v>24</v>
      </c>
      <c r="H652" s="17">
        <v>100</v>
      </c>
      <c r="I652" s="17">
        <v>3448.08</v>
      </c>
      <c r="J652" s="16" t="s">
        <v>18</v>
      </c>
      <c r="K652" s="16"/>
      <c r="L652" s="16" t="s">
        <v>121</v>
      </c>
      <c r="M652" s="16" t="s">
        <v>212</v>
      </c>
      <c r="N652" s="16" t="s">
        <v>292</v>
      </c>
      <c r="O652" s="16"/>
      <c r="P652" s="16" t="s">
        <v>120</v>
      </c>
      <c r="Q652" s="16" t="s">
        <v>93</v>
      </c>
    </row>
    <row r="653" spans="3:17">
      <c r="C653" s="15">
        <v>38295</v>
      </c>
      <c r="D653" s="16">
        <v>10321</v>
      </c>
      <c r="E653" s="16">
        <v>9</v>
      </c>
      <c r="F653" s="16" t="s">
        <v>330</v>
      </c>
      <c r="G653" s="16">
        <v>25</v>
      </c>
      <c r="H653" s="17">
        <v>100</v>
      </c>
      <c r="I653" s="17">
        <v>3734</v>
      </c>
      <c r="J653" s="16" t="s">
        <v>18</v>
      </c>
      <c r="K653" s="16"/>
      <c r="L653" s="16" t="s">
        <v>175</v>
      </c>
      <c r="M653" s="16" t="s">
        <v>212</v>
      </c>
      <c r="N653" s="16" t="s">
        <v>239</v>
      </c>
      <c r="O653" s="16" t="s">
        <v>231</v>
      </c>
      <c r="P653" s="16" t="s">
        <v>162</v>
      </c>
      <c r="Q653" s="16" t="s">
        <v>157</v>
      </c>
    </row>
    <row r="654" spans="3:17">
      <c r="C654" s="15">
        <v>38308</v>
      </c>
      <c r="D654" s="16">
        <v>10331</v>
      </c>
      <c r="E654" s="16">
        <v>8</v>
      </c>
      <c r="F654" s="16" t="s">
        <v>330</v>
      </c>
      <c r="G654" s="16">
        <v>30</v>
      </c>
      <c r="H654" s="17">
        <v>32.47</v>
      </c>
      <c r="I654" s="17">
        <v>974.1</v>
      </c>
      <c r="J654" s="16" t="s">
        <v>18</v>
      </c>
      <c r="K654" s="16"/>
      <c r="L654" s="16" t="s">
        <v>179</v>
      </c>
      <c r="M654" s="16" t="s">
        <v>212</v>
      </c>
      <c r="N654" s="16" t="s">
        <v>247</v>
      </c>
      <c r="O654" s="16" t="s">
        <v>235</v>
      </c>
      <c r="P654" s="16" t="s">
        <v>162</v>
      </c>
      <c r="Q654" s="16" t="s">
        <v>157</v>
      </c>
    </row>
    <row r="655" spans="3:17">
      <c r="C655" s="15">
        <v>38315</v>
      </c>
      <c r="D655" s="16">
        <v>10342</v>
      </c>
      <c r="E655" s="16">
        <v>3</v>
      </c>
      <c r="F655" s="16" t="s">
        <v>330</v>
      </c>
      <c r="G655" s="16">
        <v>22</v>
      </c>
      <c r="H655" s="17">
        <v>100</v>
      </c>
      <c r="I655" s="17">
        <v>3160.74</v>
      </c>
      <c r="J655" s="16" t="s">
        <v>18</v>
      </c>
      <c r="K655" s="16"/>
      <c r="L655" s="16" t="s">
        <v>86</v>
      </c>
      <c r="M655" s="16" t="s">
        <v>212</v>
      </c>
      <c r="N655" s="16" t="s">
        <v>223</v>
      </c>
      <c r="O655" s="16" t="s">
        <v>224</v>
      </c>
      <c r="P655" s="16" t="s">
        <v>85</v>
      </c>
      <c r="Q655" s="16" t="s">
        <v>84</v>
      </c>
    </row>
    <row r="656" spans="3:17">
      <c r="C656" s="15">
        <v>38330</v>
      </c>
      <c r="D656" s="16">
        <v>10356</v>
      </c>
      <c r="E656" s="16">
        <v>2</v>
      </c>
      <c r="F656" s="16" t="s">
        <v>330</v>
      </c>
      <c r="G656" s="16">
        <v>27</v>
      </c>
      <c r="H656" s="17">
        <v>64.69</v>
      </c>
      <c r="I656" s="17">
        <v>1746.63</v>
      </c>
      <c r="J656" s="16" t="s">
        <v>18</v>
      </c>
      <c r="K656" s="16"/>
      <c r="L656" s="16" t="s">
        <v>114</v>
      </c>
      <c r="M656" s="16" t="s">
        <v>212</v>
      </c>
      <c r="N656" s="16" t="s">
        <v>216</v>
      </c>
      <c r="O656" s="16"/>
      <c r="P656" s="16" t="s">
        <v>107</v>
      </c>
      <c r="Q656" s="16" t="s">
        <v>93</v>
      </c>
    </row>
    <row r="657" spans="3:17">
      <c r="C657" s="15">
        <v>38362</v>
      </c>
      <c r="D657" s="16">
        <v>10366</v>
      </c>
      <c r="E657" s="16">
        <v>3</v>
      </c>
      <c r="F657" s="16" t="s">
        <v>330</v>
      </c>
      <c r="G657" s="16">
        <v>34</v>
      </c>
      <c r="H657" s="17">
        <v>100</v>
      </c>
      <c r="I657" s="17">
        <v>4207.84</v>
      </c>
      <c r="J657" s="16" t="s">
        <v>18</v>
      </c>
      <c r="K657" s="16"/>
      <c r="L657" s="16" t="s">
        <v>99</v>
      </c>
      <c r="M657" s="16" t="s">
        <v>212</v>
      </c>
      <c r="N657" s="16" t="s">
        <v>327</v>
      </c>
      <c r="O657" s="16"/>
      <c r="P657" s="16" t="s">
        <v>97</v>
      </c>
      <c r="Q657" s="16" t="s">
        <v>93</v>
      </c>
    </row>
    <row r="658" spans="3:17">
      <c r="C658" s="15">
        <v>38392</v>
      </c>
      <c r="D658" s="16">
        <v>10377</v>
      </c>
      <c r="E658" s="16">
        <v>6</v>
      </c>
      <c r="F658" s="16" t="s">
        <v>330</v>
      </c>
      <c r="G658" s="16">
        <v>36</v>
      </c>
      <c r="H658" s="17">
        <v>100</v>
      </c>
      <c r="I658" s="17">
        <v>4352.76</v>
      </c>
      <c r="J658" s="16" t="s">
        <v>18</v>
      </c>
      <c r="K658" s="16"/>
      <c r="L658" s="16" t="s">
        <v>105</v>
      </c>
      <c r="M658" s="16" t="s">
        <v>212</v>
      </c>
      <c r="N658" s="16" t="s">
        <v>232</v>
      </c>
      <c r="O658" s="16"/>
      <c r="P658" s="16" t="s">
        <v>103</v>
      </c>
      <c r="Q658" s="16" t="s">
        <v>93</v>
      </c>
    </row>
    <row r="659" spans="3:17">
      <c r="C659" s="15">
        <v>38415</v>
      </c>
      <c r="D659" s="16">
        <v>10390</v>
      </c>
      <c r="E659" s="16">
        <v>15</v>
      </c>
      <c r="F659" s="16" t="s">
        <v>330</v>
      </c>
      <c r="G659" s="16">
        <v>34</v>
      </c>
      <c r="H659" s="17">
        <v>43.05</v>
      </c>
      <c r="I659" s="17">
        <v>1463.7</v>
      </c>
      <c r="J659" s="16" t="s">
        <v>18</v>
      </c>
      <c r="K659" s="16"/>
      <c r="L659" s="16" t="s">
        <v>163</v>
      </c>
      <c r="M659" s="16" t="s">
        <v>212</v>
      </c>
      <c r="N659" s="16" t="s">
        <v>258</v>
      </c>
      <c r="O659" s="16" t="s">
        <v>218</v>
      </c>
      <c r="P659" s="16" t="s">
        <v>162</v>
      </c>
      <c r="Q659" s="16" t="s">
        <v>157</v>
      </c>
    </row>
    <row r="660" spans="3:17">
      <c r="C660" s="15">
        <v>38457</v>
      </c>
      <c r="D660" s="16">
        <v>10406</v>
      </c>
      <c r="E660" s="16">
        <v>2</v>
      </c>
      <c r="F660" s="16" t="s">
        <v>330</v>
      </c>
      <c r="G660" s="16">
        <v>48</v>
      </c>
      <c r="H660" s="17">
        <v>100</v>
      </c>
      <c r="I660" s="17">
        <v>7169.28</v>
      </c>
      <c r="J660" s="16" t="s">
        <v>18</v>
      </c>
      <c r="K660" s="16"/>
      <c r="L660" s="16" t="s">
        <v>101</v>
      </c>
      <c r="M660" s="16" t="s">
        <v>241</v>
      </c>
      <c r="N660" s="16" t="s">
        <v>271</v>
      </c>
      <c r="O660" s="16"/>
      <c r="P660" s="16" t="s">
        <v>100</v>
      </c>
      <c r="Q660" s="16" t="s">
        <v>93</v>
      </c>
    </row>
    <row r="661" spans="3:17">
      <c r="C661" s="15">
        <v>38489</v>
      </c>
      <c r="D661" s="16">
        <v>10419</v>
      </c>
      <c r="E661" s="16">
        <v>4</v>
      </c>
      <c r="F661" s="16" t="s">
        <v>330</v>
      </c>
      <c r="G661" s="16">
        <v>34</v>
      </c>
      <c r="H661" s="17">
        <v>100</v>
      </c>
      <c r="I661" s="17">
        <v>4594.76</v>
      </c>
      <c r="J661" s="16" t="s">
        <v>18</v>
      </c>
      <c r="K661" s="16"/>
      <c r="L661" s="16" t="s">
        <v>95</v>
      </c>
      <c r="M661" s="16" t="s">
        <v>212</v>
      </c>
      <c r="N661" s="16" t="s">
        <v>236</v>
      </c>
      <c r="O661" s="16"/>
      <c r="P661" s="16" t="s">
        <v>94</v>
      </c>
      <c r="Q661" s="16" t="s">
        <v>93</v>
      </c>
    </row>
    <row r="662" spans="3:17">
      <c r="C662" s="15">
        <v>37652</v>
      </c>
      <c r="D662" s="16">
        <v>10104</v>
      </c>
      <c r="E662" s="16">
        <v>8</v>
      </c>
      <c r="F662" s="16" t="s">
        <v>331</v>
      </c>
      <c r="G662" s="16">
        <v>24</v>
      </c>
      <c r="H662" s="17">
        <v>100</v>
      </c>
      <c r="I662" s="17">
        <v>3457.92</v>
      </c>
      <c r="J662" s="16" t="s">
        <v>18</v>
      </c>
      <c r="K662" s="16"/>
      <c r="L662" s="16" t="s">
        <v>135</v>
      </c>
      <c r="M662" s="16" t="s">
        <v>212</v>
      </c>
      <c r="N662" s="16" t="s">
        <v>242</v>
      </c>
      <c r="O662" s="16"/>
      <c r="P662" s="16" t="s">
        <v>134</v>
      </c>
      <c r="Q662" s="16" t="s">
        <v>93</v>
      </c>
    </row>
    <row r="663" spans="3:17">
      <c r="C663" s="15">
        <v>37715</v>
      </c>
      <c r="D663" s="16">
        <v>10115</v>
      </c>
      <c r="E663" s="16">
        <v>4</v>
      </c>
      <c r="F663" s="16" t="s">
        <v>331</v>
      </c>
      <c r="G663" s="16">
        <v>46</v>
      </c>
      <c r="H663" s="17">
        <v>100</v>
      </c>
      <c r="I663" s="17">
        <v>7381.16</v>
      </c>
      <c r="J663" s="16" t="s">
        <v>18</v>
      </c>
      <c r="K663" s="16"/>
      <c r="L663" s="16" t="s">
        <v>185</v>
      </c>
      <c r="M663" s="16" t="s">
        <v>212</v>
      </c>
      <c r="N663" s="16" t="s">
        <v>213</v>
      </c>
      <c r="O663" s="16" t="s">
        <v>214</v>
      </c>
      <c r="P663" s="16" t="s">
        <v>162</v>
      </c>
      <c r="Q663" s="16" t="s">
        <v>157</v>
      </c>
    </row>
    <row r="664" spans="3:17">
      <c r="C664" s="15">
        <v>37775</v>
      </c>
      <c r="D664" s="16">
        <v>10127</v>
      </c>
      <c r="E664" s="16">
        <v>10</v>
      </c>
      <c r="F664" s="16" t="s">
        <v>331</v>
      </c>
      <c r="G664" s="16">
        <v>45</v>
      </c>
      <c r="H664" s="17">
        <v>100</v>
      </c>
      <c r="I664" s="17">
        <v>7146.9</v>
      </c>
      <c r="J664" s="16" t="s">
        <v>18</v>
      </c>
      <c r="K664" s="16"/>
      <c r="L664" s="16" t="s">
        <v>164</v>
      </c>
      <c r="M664" s="16" t="s">
        <v>212</v>
      </c>
      <c r="N664" s="16" t="s">
        <v>213</v>
      </c>
      <c r="O664" s="16" t="s">
        <v>214</v>
      </c>
      <c r="P664" s="16" t="s">
        <v>162</v>
      </c>
      <c r="Q664" s="16" t="s">
        <v>157</v>
      </c>
    </row>
    <row r="665" spans="3:17">
      <c r="C665" s="15">
        <v>37834</v>
      </c>
      <c r="D665" s="16">
        <v>10141</v>
      </c>
      <c r="E665" s="16">
        <v>4</v>
      </c>
      <c r="F665" s="16" t="s">
        <v>331</v>
      </c>
      <c r="G665" s="16">
        <v>39</v>
      </c>
      <c r="H665" s="17">
        <v>100</v>
      </c>
      <c r="I665" s="17">
        <v>5938.53</v>
      </c>
      <c r="J665" s="16" t="s">
        <v>18</v>
      </c>
      <c r="K665" s="16"/>
      <c r="L665" s="16" t="s">
        <v>104</v>
      </c>
      <c r="M665" s="16" t="s">
        <v>212</v>
      </c>
      <c r="N665" s="16" t="s">
        <v>296</v>
      </c>
      <c r="O665" s="16"/>
      <c r="P665" s="16" t="s">
        <v>103</v>
      </c>
      <c r="Q665" s="16" t="s">
        <v>93</v>
      </c>
    </row>
    <row r="666" spans="3:17">
      <c r="C666" s="15">
        <v>37885</v>
      </c>
      <c r="D666" s="16">
        <v>10151</v>
      </c>
      <c r="E666" s="16">
        <v>2</v>
      </c>
      <c r="F666" s="16" t="s">
        <v>331</v>
      </c>
      <c r="G666" s="16">
        <v>43</v>
      </c>
      <c r="H666" s="17">
        <v>100</v>
      </c>
      <c r="I666" s="17">
        <v>7110.91</v>
      </c>
      <c r="J666" s="16" t="s">
        <v>18</v>
      </c>
      <c r="K666" s="16"/>
      <c r="L666" s="16" t="s">
        <v>106</v>
      </c>
      <c r="M666" s="16" t="s">
        <v>212</v>
      </c>
      <c r="N666" s="16" t="s">
        <v>283</v>
      </c>
      <c r="O666" s="16"/>
      <c r="P666" s="16" t="s">
        <v>103</v>
      </c>
      <c r="Q666" s="16" t="s">
        <v>93</v>
      </c>
    </row>
    <row r="667" spans="3:17">
      <c r="C667" s="15">
        <v>37916</v>
      </c>
      <c r="D667" s="16">
        <v>10165</v>
      </c>
      <c r="E667" s="16">
        <v>11</v>
      </c>
      <c r="F667" s="16" t="s">
        <v>331</v>
      </c>
      <c r="G667" s="16">
        <v>29</v>
      </c>
      <c r="H667" s="17">
        <v>100</v>
      </c>
      <c r="I667" s="17">
        <v>5032.95</v>
      </c>
      <c r="J667" s="16" t="s">
        <v>18</v>
      </c>
      <c r="K667" s="16"/>
      <c r="L667" s="16" t="s">
        <v>156</v>
      </c>
      <c r="M667" s="16" t="s">
        <v>212</v>
      </c>
      <c r="N667" s="16" t="s">
        <v>91</v>
      </c>
      <c r="O667" s="16"/>
      <c r="P667" s="16" t="s">
        <v>91</v>
      </c>
      <c r="Q667" s="16" t="s">
        <v>151</v>
      </c>
    </row>
    <row r="668" spans="3:17">
      <c r="C668" s="15">
        <v>37931</v>
      </c>
      <c r="D668" s="16">
        <v>10176</v>
      </c>
      <c r="E668" s="16">
        <v>10</v>
      </c>
      <c r="F668" s="16" t="s">
        <v>331</v>
      </c>
      <c r="G668" s="16">
        <v>20</v>
      </c>
      <c r="H668" s="17">
        <v>100</v>
      </c>
      <c r="I668" s="17">
        <v>3667.6</v>
      </c>
      <c r="J668" s="16" t="s">
        <v>18</v>
      </c>
      <c r="K668" s="16"/>
      <c r="L668" s="16" t="s">
        <v>127</v>
      </c>
      <c r="M668" s="16" t="s">
        <v>212</v>
      </c>
      <c r="N668" s="16" t="s">
        <v>294</v>
      </c>
      <c r="O668" s="16"/>
      <c r="P668" s="16" t="s">
        <v>126</v>
      </c>
      <c r="Q668" s="16" t="s">
        <v>93</v>
      </c>
    </row>
    <row r="669" spans="3:17">
      <c r="C669" s="15">
        <v>37939</v>
      </c>
      <c r="D669" s="16">
        <v>10184</v>
      </c>
      <c r="E669" s="16">
        <v>5</v>
      </c>
      <c r="F669" s="16" t="s">
        <v>331</v>
      </c>
      <c r="G669" s="16">
        <v>46</v>
      </c>
      <c r="H669" s="17">
        <v>100</v>
      </c>
      <c r="I669" s="17">
        <v>7381.16</v>
      </c>
      <c r="J669" s="16" t="s">
        <v>18</v>
      </c>
      <c r="K669" s="16"/>
      <c r="L669" s="16" t="s">
        <v>138</v>
      </c>
      <c r="M669" s="16" t="s">
        <v>212</v>
      </c>
      <c r="N669" s="16" t="s">
        <v>310</v>
      </c>
      <c r="O669" s="16"/>
      <c r="P669" s="16" t="s">
        <v>134</v>
      </c>
      <c r="Q669" s="16" t="s">
        <v>93</v>
      </c>
    </row>
    <row r="670" spans="3:17">
      <c r="C670" s="15">
        <v>37950</v>
      </c>
      <c r="D670" s="16">
        <v>10195</v>
      </c>
      <c r="E670" s="16">
        <v>5</v>
      </c>
      <c r="F670" s="16" t="s">
        <v>331</v>
      </c>
      <c r="G670" s="16">
        <v>27</v>
      </c>
      <c r="H670" s="17">
        <v>100</v>
      </c>
      <c r="I670" s="17">
        <v>5128.1099999999997</v>
      </c>
      <c r="J670" s="16" t="s">
        <v>18</v>
      </c>
      <c r="K670" s="16"/>
      <c r="L670" s="16" t="s">
        <v>178</v>
      </c>
      <c r="M670" s="16" t="s">
        <v>212</v>
      </c>
      <c r="N670" s="16" t="s">
        <v>268</v>
      </c>
      <c r="O670" s="16" t="s">
        <v>214</v>
      </c>
      <c r="P670" s="16" t="s">
        <v>162</v>
      </c>
      <c r="Q670" s="16" t="s">
        <v>157</v>
      </c>
    </row>
    <row r="671" spans="3:17">
      <c r="C671" s="15">
        <v>37964</v>
      </c>
      <c r="D671" s="16">
        <v>10207</v>
      </c>
      <c r="E671" s="16">
        <v>6</v>
      </c>
      <c r="F671" s="16" t="s">
        <v>331</v>
      </c>
      <c r="G671" s="16">
        <v>44</v>
      </c>
      <c r="H671" s="17">
        <v>100</v>
      </c>
      <c r="I671" s="17">
        <v>7060.24</v>
      </c>
      <c r="J671" s="16" t="s">
        <v>18</v>
      </c>
      <c r="K671" s="16"/>
      <c r="L671" s="16" t="s">
        <v>187</v>
      </c>
      <c r="M671" s="16" t="s">
        <v>212</v>
      </c>
      <c r="N671" s="16" t="s">
        <v>280</v>
      </c>
      <c r="O671" s="16" t="s">
        <v>231</v>
      </c>
      <c r="P671" s="16" t="s">
        <v>162</v>
      </c>
      <c r="Q671" s="16" t="s">
        <v>157</v>
      </c>
    </row>
    <row r="672" spans="3:17">
      <c r="C672" s="15">
        <v>38027</v>
      </c>
      <c r="D672" s="16">
        <v>10219</v>
      </c>
      <c r="E672" s="16">
        <v>1</v>
      </c>
      <c r="F672" s="16" t="s">
        <v>331</v>
      </c>
      <c r="G672" s="16">
        <v>43</v>
      </c>
      <c r="H672" s="17">
        <v>100</v>
      </c>
      <c r="I672" s="17">
        <v>8448.64</v>
      </c>
      <c r="J672" s="16" t="s">
        <v>18</v>
      </c>
      <c r="K672" s="16"/>
      <c r="L672" s="16" t="s">
        <v>191</v>
      </c>
      <c r="M672" s="16" t="s">
        <v>212</v>
      </c>
      <c r="N672" s="16" t="s">
        <v>311</v>
      </c>
      <c r="O672" s="16" t="s">
        <v>218</v>
      </c>
      <c r="P672" s="16" t="s">
        <v>162</v>
      </c>
      <c r="Q672" s="16" t="s">
        <v>157</v>
      </c>
    </row>
    <row r="673" spans="3:17">
      <c r="C673" s="15">
        <v>38061</v>
      </c>
      <c r="D673" s="16">
        <v>10230</v>
      </c>
      <c r="E673" s="16">
        <v>8</v>
      </c>
      <c r="F673" s="16" t="s">
        <v>331</v>
      </c>
      <c r="G673" s="16">
        <v>49</v>
      </c>
      <c r="H673" s="17">
        <v>100</v>
      </c>
      <c r="I673" s="17">
        <v>7300.51</v>
      </c>
      <c r="J673" s="16" t="s">
        <v>18</v>
      </c>
      <c r="K673" s="16"/>
      <c r="L673" s="16" t="s">
        <v>122</v>
      </c>
      <c r="M673" s="16" t="s">
        <v>212</v>
      </c>
      <c r="N673" s="16" t="s">
        <v>295</v>
      </c>
      <c r="O673" s="16"/>
      <c r="P673" s="16" t="s">
        <v>120</v>
      </c>
      <c r="Q673" s="16" t="s">
        <v>93</v>
      </c>
    </row>
    <row r="674" spans="3:17">
      <c r="C674" s="15">
        <v>38112</v>
      </c>
      <c r="D674" s="16">
        <v>10246</v>
      </c>
      <c r="E674" s="16">
        <v>4</v>
      </c>
      <c r="F674" s="16" t="s">
        <v>331</v>
      </c>
      <c r="G674" s="16">
        <v>40</v>
      </c>
      <c r="H674" s="17">
        <v>100</v>
      </c>
      <c r="I674" s="17">
        <v>6549.2</v>
      </c>
      <c r="J674" s="16" t="s">
        <v>18</v>
      </c>
      <c r="K674" s="16"/>
      <c r="L674" s="16" t="s">
        <v>135</v>
      </c>
      <c r="M674" s="16" t="s">
        <v>212</v>
      </c>
      <c r="N674" s="16" t="s">
        <v>242</v>
      </c>
      <c r="O674" s="16"/>
      <c r="P674" s="16" t="s">
        <v>134</v>
      </c>
      <c r="Q674" s="16" t="s">
        <v>93</v>
      </c>
    </row>
    <row r="675" spans="3:17">
      <c r="C675" s="15">
        <v>38153</v>
      </c>
      <c r="D675" s="16">
        <v>10259</v>
      </c>
      <c r="E675" s="16">
        <v>3</v>
      </c>
      <c r="F675" s="16" t="s">
        <v>331</v>
      </c>
      <c r="G675" s="16">
        <v>30</v>
      </c>
      <c r="H675" s="17">
        <v>100</v>
      </c>
      <c r="I675" s="17">
        <v>5697.9</v>
      </c>
      <c r="J675" s="16" t="s">
        <v>18</v>
      </c>
      <c r="K675" s="16"/>
      <c r="L675" s="16" t="s">
        <v>92</v>
      </c>
      <c r="M675" s="16" t="s">
        <v>212</v>
      </c>
      <c r="N675" s="16" t="s">
        <v>91</v>
      </c>
      <c r="O675" s="16"/>
      <c r="P675" s="16" t="s">
        <v>91</v>
      </c>
      <c r="Q675" s="16" t="s">
        <v>84</v>
      </c>
    </row>
    <row r="676" spans="3:17">
      <c r="C676" s="15">
        <v>38188</v>
      </c>
      <c r="D676" s="16">
        <v>10271</v>
      </c>
      <c r="E676" s="16">
        <v>4</v>
      </c>
      <c r="F676" s="16" t="s">
        <v>331</v>
      </c>
      <c r="G676" s="16">
        <v>50</v>
      </c>
      <c r="H676" s="17">
        <v>100</v>
      </c>
      <c r="I676" s="17">
        <v>9169</v>
      </c>
      <c r="J676" s="16" t="s">
        <v>18</v>
      </c>
      <c r="K676" s="16"/>
      <c r="L676" s="16" t="s">
        <v>163</v>
      </c>
      <c r="M676" s="16" t="s">
        <v>212</v>
      </c>
      <c r="N676" s="16" t="s">
        <v>258</v>
      </c>
      <c r="O676" s="16" t="s">
        <v>218</v>
      </c>
      <c r="P676" s="16" t="s">
        <v>162</v>
      </c>
      <c r="Q676" s="16" t="s">
        <v>157</v>
      </c>
    </row>
    <row r="677" spans="3:17">
      <c r="C677" s="15">
        <v>38219</v>
      </c>
      <c r="D677" s="16">
        <v>10282</v>
      </c>
      <c r="E677" s="16">
        <v>13</v>
      </c>
      <c r="F677" s="16" t="s">
        <v>331</v>
      </c>
      <c r="G677" s="16">
        <v>23</v>
      </c>
      <c r="H677" s="17">
        <v>100</v>
      </c>
      <c r="I677" s="17">
        <v>3238.63</v>
      </c>
      <c r="J677" s="16" t="s">
        <v>18</v>
      </c>
      <c r="K677" s="16"/>
      <c r="L677" s="16" t="s">
        <v>163</v>
      </c>
      <c r="M677" s="16" t="s">
        <v>212</v>
      </c>
      <c r="N677" s="16" t="s">
        <v>258</v>
      </c>
      <c r="O677" s="16" t="s">
        <v>218</v>
      </c>
      <c r="P677" s="16" t="s">
        <v>162</v>
      </c>
      <c r="Q677" s="16" t="s">
        <v>157</v>
      </c>
    </row>
    <row r="678" spans="3:17">
      <c r="C678" s="15">
        <v>38238</v>
      </c>
      <c r="D678" s="16">
        <v>10292</v>
      </c>
      <c r="E678" s="16">
        <v>7</v>
      </c>
      <c r="F678" s="16" t="s">
        <v>331</v>
      </c>
      <c r="G678" s="16">
        <v>26</v>
      </c>
      <c r="H678" s="17">
        <v>100</v>
      </c>
      <c r="I678" s="17">
        <v>4554.9399999999996</v>
      </c>
      <c r="J678" s="16" t="s">
        <v>18</v>
      </c>
      <c r="K678" s="16"/>
      <c r="L678" s="16" t="s">
        <v>165</v>
      </c>
      <c r="M678" s="16" t="s">
        <v>212</v>
      </c>
      <c r="N678" s="16" t="s">
        <v>213</v>
      </c>
      <c r="O678" s="16" t="s">
        <v>214</v>
      </c>
      <c r="P678" s="16" t="s">
        <v>162</v>
      </c>
      <c r="Q678" s="16" t="s">
        <v>157</v>
      </c>
    </row>
    <row r="679" spans="3:17">
      <c r="C679" s="15">
        <v>38273</v>
      </c>
      <c r="D679" s="16">
        <v>10305</v>
      </c>
      <c r="E679" s="16">
        <v>4</v>
      </c>
      <c r="F679" s="16" t="s">
        <v>331</v>
      </c>
      <c r="G679" s="16">
        <v>27</v>
      </c>
      <c r="H679" s="17">
        <v>100</v>
      </c>
      <c r="I679" s="17">
        <v>3934.44</v>
      </c>
      <c r="J679" s="16" t="s">
        <v>18</v>
      </c>
      <c r="K679" s="16"/>
      <c r="L679" s="16" t="s">
        <v>173</v>
      </c>
      <c r="M679" s="16" t="s">
        <v>212</v>
      </c>
      <c r="N679" s="16" t="s">
        <v>230</v>
      </c>
      <c r="O679" s="16" t="s">
        <v>231</v>
      </c>
      <c r="P679" s="16" t="s">
        <v>162</v>
      </c>
      <c r="Q679" s="16" t="s">
        <v>157</v>
      </c>
    </row>
    <row r="680" spans="3:17">
      <c r="C680" s="15">
        <v>38282</v>
      </c>
      <c r="D680" s="16">
        <v>10314</v>
      </c>
      <c r="E680" s="16">
        <v>13</v>
      </c>
      <c r="F680" s="16" t="s">
        <v>331</v>
      </c>
      <c r="G680" s="16">
        <v>42</v>
      </c>
      <c r="H680" s="17">
        <v>100</v>
      </c>
      <c r="I680" s="17">
        <v>5776.26</v>
      </c>
      <c r="J680" s="16" t="s">
        <v>18</v>
      </c>
      <c r="K680" s="16"/>
      <c r="L680" s="16" t="s">
        <v>102</v>
      </c>
      <c r="M680" s="16" t="s">
        <v>212</v>
      </c>
      <c r="N680" s="16" t="s">
        <v>300</v>
      </c>
      <c r="O680" s="16"/>
      <c r="P680" s="16" t="s">
        <v>100</v>
      </c>
      <c r="Q680" s="16" t="s">
        <v>93</v>
      </c>
    </row>
    <row r="681" spans="3:17">
      <c r="C681" s="15">
        <v>38296</v>
      </c>
      <c r="D681" s="16">
        <v>10324</v>
      </c>
      <c r="E681" s="16">
        <v>8</v>
      </c>
      <c r="F681" s="16" t="s">
        <v>331</v>
      </c>
      <c r="G681" s="16">
        <v>47</v>
      </c>
      <c r="H681" s="17">
        <v>100</v>
      </c>
      <c r="I681" s="17">
        <v>7207.45</v>
      </c>
      <c r="J681" s="16" t="s">
        <v>18</v>
      </c>
      <c r="K681" s="16"/>
      <c r="L681" s="16" t="s">
        <v>176</v>
      </c>
      <c r="M681" s="16" t="s">
        <v>212</v>
      </c>
      <c r="N681" s="16" t="s">
        <v>213</v>
      </c>
      <c r="O681" s="16" t="s">
        <v>214</v>
      </c>
      <c r="P681" s="16" t="s">
        <v>162</v>
      </c>
      <c r="Q681" s="16" t="s">
        <v>157</v>
      </c>
    </row>
    <row r="682" spans="3:17">
      <c r="C682" s="15">
        <v>38311</v>
      </c>
      <c r="D682" s="16">
        <v>10336</v>
      </c>
      <c r="E682" s="16">
        <v>6</v>
      </c>
      <c r="F682" s="16" t="s">
        <v>331</v>
      </c>
      <c r="G682" s="16">
        <v>49</v>
      </c>
      <c r="H682" s="17">
        <v>100</v>
      </c>
      <c r="I682" s="17">
        <v>7460.74</v>
      </c>
      <c r="J682" s="16" t="s">
        <v>18</v>
      </c>
      <c r="K682" s="16"/>
      <c r="L682" s="16" t="s">
        <v>111</v>
      </c>
      <c r="M682" s="16" t="s">
        <v>212</v>
      </c>
      <c r="N682" s="16" t="s">
        <v>216</v>
      </c>
      <c r="O682" s="16"/>
      <c r="P682" s="16" t="s">
        <v>107</v>
      </c>
      <c r="Q682" s="16" t="s">
        <v>93</v>
      </c>
    </row>
    <row r="683" spans="3:17">
      <c r="C683" s="15">
        <v>38322</v>
      </c>
      <c r="D683" s="16">
        <v>10349</v>
      </c>
      <c r="E683" s="16">
        <v>8</v>
      </c>
      <c r="F683" s="16" t="s">
        <v>331</v>
      </c>
      <c r="G683" s="16">
        <v>38</v>
      </c>
      <c r="H683" s="17">
        <v>100</v>
      </c>
      <c r="I683" s="17">
        <v>6719.54</v>
      </c>
      <c r="J683" s="16" t="s">
        <v>18</v>
      </c>
      <c r="K683" s="16"/>
      <c r="L683" s="16" t="s">
        <v>164</v>
      </c>
      <c r="M683" s="16" t="s">
        <v>212</v>
      </c>
      <c r="N683" s="16" t="s">
        <v>213</v>
      </c>
      <c r="O683" s="16" t="s">
        <v>214</v>
      </c>
      <c r="P683" s="16" t="s">
        <v>162</v>
      </c>
      <c r="Q683" s="16" t="s">
        <v>157</v>
      </c>
    </row>
    <row r="684" spans="3:17">
      <c r="C684" s="15">
        <v>38331</v>
      </c>
      <c r="D684" s="16">
        <v>10358</v>
      </c>
      <c r="E684" s="16">
        <v>10</v>
      </c>
      <c r="F684" s="16" t="s">
        <v>331</v>
      </c>
      <c r="G684" s="16">
        <v>20</v>
      </c>
      <c r="H684" s="17">
        <v>100</v>
      </c>
      <c r="I684" s="17">
        <v>2428</v>
      </c>
      <c r="J684" s="16" t="s">
        <v>18</v>
      </c>
      <c r="K684" s="16"/>
      <c r="L684" s="16" t="s">
        <v>135</v>
      </c>
      <c r="M684" s="16" t="s">
        <v>212</v>
      </c>
      <c r="N684" s="16" t="s">
        <v>242</v>
      </c>
      <c r="O684" s="16"/>
      <c r="P684" s="16" t="s">
        <v>134</v>
      </c>
      <c r="Q684" s="16" t="s">
        <v>93</v>
      </c>
    </row>
    <row r="685" spans="3:17">
      <c r="C685" s="15">
        <v>38375</v>
      </c>
      <c r="D685" s="16">
        <v>10371</v>
      </c>
      <c r="E685" s="16">
        <v>7</v>
      </c>
      <c r="F685" s="16" t="s">
        <v>331</v>
      </c>
      <c r="G685" s="16">
        <v>25</v>
      </c>
      <c r="H685" s="17">
        <v>100</v>
      </c>
      <c r="I685" s="17">
        <v>2602.25</v>
      </c>
      <c r="J685" s="16" t="s">
        <v>18</v>
      </c>
      <c r="K685" s="16"/>
      <c r="L685" s="16" t="s">
        <v>163</v>
      </c>
      <c r="M685" s="16" t="s">
        <v>212</v>
      </c>
      <c r="N685" s="16" t="s">
        <v>258</v>
      </c>
      <c r="O685" s="16" t="s">
        <v>218</v>
      </c>
      <c r="P685" s="16" t="s">
        <v>162</v>
      </c>
      <c r="Q685" s="16" t="s">
        <v>157</v>
      </c>
    </row>
    <row r="686" spans="3:17">
      <c r="C686" s="15">
        <v>38400</v>
      </c>
      <c r="D686" s="16">
        <v>10382</v>
      </c>
      <c r="E686" s="16">
        <v>5</v>
      </c>
      <c r="F686" s="16" t="s">
        <v>331</v>
      </c>
      <c r="G686" s="16">
        <v>25</v>
      </c>
      <c r="H686" s="17">
        <v>88</v>
      </c>
      <c r="I686" s="17">
        <v>2200</v>
      </c>
      <c r="J686" s="16" t="s">
        <v>18</v>
      </c>
      <c r="K686" s="16"/>
      <c r="L686" s="16" t="s">
        <v>163</v>
      </c>
      <c r="M686" s="16" t="s">
        <v>212</v>
      </c>
      <c r="N686" s="16" t="s">
        <v>258</v>
      </c>
      <c r="O686" s="16" t="s">
        <v>218</v>
      </c>
      <c r="P686" s="16" t="s">
        <v>162</v>
      </c>
      <c r="Q686" s="16" t="s">
        <v>157</v>
      </c>
    </row>
    <row r="687" spans="3:17">
      <c r="C687" s="15">
        <v>38475</v>
      </c>
      <c r="D687" s="16">
        <v>10412</v>
      </c>
      <c r="E687" s="16">
        <v>4</v>
      </c>
      <c r="F687" s="16" t="s">
        <v>331</v>
      </c>
      <c r="G687" s="16">
        <v>41</v>
      </c>
      <c r="H687" s="17">
        <v>100</v>
      </c>
      <c r="I687" s="17">
        <v>6712.93</v>
      </c>
      <c r="J687" s="16" t="s">
        <v>18</v>
      </c>
      <c r="K687" s="16"/>
      <c r="L687" s="16" t="s">
        <v>135</v>
      </c>
      <c r="M687" s="16" t="s">
        <v>212</v>
      </c>
      <c r="N687" s="16" t="s">
        <v>242</v>
      </c>
      <c r="O687" s="16"/>
      <c r="P687" s="16" t="s">
        <v>134</v>
      </c>
      <c r="Q687" s="16" t="s">
        <v>93</v>
      </c>
    </row>
    <row r="688" spans="3:17">
      <c r="C688" s="15">
        <v>38503</v>
      </c>
      <c r="D688" s="16">
        <v>10425</v>
      </c>
      <c r="E688" s="16">
        <v>3</v>
      </c>
      <c r="F688" s="16" t="s">
        <v>331</v>
      </c>
      <c r="G688" s="16">
        <v>28</v>
      </c>
      <c r="H688" s="17">
        <v>100</v>
      </c>
      <c r="I688" s="17">
        <v>5318.04</v>
      </c>
      <c r="J688" s="16" t="s">
        <v>18</v>
      </c>
      <c r="K688" s="16"/>
      <c r="L688" s="16" t="s">
        <v>108</v>
      </c>
      <c r="M688" s="16" t="s">
        <v>265</v>
      </c>
      <c r="N688" s="16" t="s">
        <v>229</v>
      </c>
      <c r="O688" s="16"/>
      <c r="P688" s="16" t="s">
        <v>107</v>
      </c>
      <c r="Q688" s="16" t="s">
        <v>93</v>
      </c>
    </row>
    <row r="689" spans="3:17">
      <c r="C689" s="15">
        <v>37627</v>
      </c>
      <c r="D689" s="16">
        <v>10100</v>
      </c>
      <c r="E689" s="16">
        <v>2</v>
      </c>
      <c r="F689" s="16" t="s">
        <v>332</v>
      </c>
      <c r="G689" s="16">
        <v>50</v>
      </c>
      <c r="H689" s="17">
        <v>67.8</v>
      </c>
      <c r="I689" s="17">
        <v>3390</v>
      </c>
      <c r="J689" s="16" t="s">
        <v>19</v>
      </c>
      <c r="K689" s="16"/>
      <c r="L689" s="16" t="s">
        <v>168</v>
      </c>
      <c r="M689" s="16" t="s">
        <v>212</v>
      </c>
      <c r="N689" s="16" t="s">
        <v>259</v>
      </c>
      <c r="O689" s="16" t="s">
        <v>260</v>
      </c>
      <c r="P689" s="16" t="s">
        <v>162</v>
      </c>
      <c r="Q689" s="16" t="s">
        <v>157</v>
      </c>
    </row>
    <row r="690" spans="3:17">
      <c r="C690" s="15">
        <v>37698</v>
      </c>
      <c r="D690" s="16">
        <v>10110</v>
      </c>
      <c r="E690" s="16">
        <v>6</v>
      </c>
      <c r="F690" s="16" t="s">
        <v>332</v>
      </c>
      <c r="G690" s="16">
        <v>32</v>
      </c>
      <c r="H690" s="17">
        <v>50.25</v>
      </c>
      <c r="I690" s="17">
        <v>1608</v>
      </c>
      <c r="J690" s="16" t="s">
        <v>19</v>
      </c>
      <c r="K690" s="16"/>
      <c r="L690" s="16" t="s">
        <v>146</v>
      </c>
      <c r="M690" s="16" t="s">
        <v>212</v>
      </c>
      <c r="N690" s="16" t="s">
        <v>299</v>
      </c>
      <c r="O690" s="16"/>
      <c r="P690" s="16" t="s">
        <v>145</v>
      </c>
      <c r="Q690" s="16" t="s">
        <v>93</v>
      </c>
    </row>
    <row r="691" spans="3:17">
      <c r="C691" s="15">
        <v>37762</v>
      </c>
      <c r="D691" s="16">
        <v>10124</v>
      </c>
      <c r="E691" s="16">
        <v>5</v>
      </c>
      <c r="F691" s="16" t="s">
        <v>332</v>
      </c>
      <c r="G691" s="16">
        <v>42</v>
      </c>
      <c r="H691" s="17">
        <v>53.88</v>
      </c>
      <c r="I691" s="17">
        <v>2262.96</v>
      </c>
      <c r="J691" s="16" t="s">
        <v>19</v>
      </c>
      <c r="K691" s="16"/>
      <c r="L691" s="16" t="s">
        <v>182</v>
      </c>
      <c r="M691" s="16" t="s">
        <v>212</v>
      </c>
      <c r="N691" s="16" t="s">
        <v>316</v>
      </c>
      <c r="O691" s="16" t="s">
        <v>317</v>
      </c>
      <c r="P691" s="16" t="s">
        <v>162</v>
      </c>
      <c r="Q691" s="16" t="s">
        <v>157</v>
      </c>
    </row>
    <row r="692" spans="3:17">
      <c r="C692" s="15">
        <v>37876</v>
      </c>
      <c r="D692" s="16">
        <v>10149</v>
      </c>
      <c r="E692" s="16">
        <v>10</v>
      </c>
      <c r="F692" s="16" t="s">
        <v>332</v>
      </c>
      <c r="G692" s="16">
        <v>24</v>
      </c>
      <c r="H692" s="17">
        <v>62.36</v>
      </c>
      <c r="I692" s="17">
        <v>1496.64</v>
      </c>
      <c r="J692" s="16" t="s">
        <v>19</v>
      </c>
      <c r="K692" s="16"/>
      <c r="L692" s="16" t="s">
        <v>191</v>
      </c>
      <c r="M692" s="16" t="s">
        <v>212</v>
      </c>
      <c r="N692" s="16" t="s">
        <v>311</v>
      </c>
      <c r="O692" s="16" t="s">
        <v>218</v>
      </c>
      <c r="P692" s="16" t="s">
        <v>162</v>
      </c>
      <c r="Q692" s="16" t="s">
        <v>157</v>
      </c>
    </row>
    <row r="693" spans="3:17">
      <c r="C693" s="15">
        <v>37912</v>
      </c>
      <c r="D693" s="16">
        <v>10162</v>
      </c>
      <c r="E693" s="16">
        <v>8</v>
      </c>
      <c r="F693" s="16" t="s">
        <v>332</v>
      </c>
      <c r="G693" s="16">
        <v>27</v>
      </c>
      <c r="H693" s="17">
        <v>69.62</v>
      </c>
      <c r="I693" s="17">
        <v>1879.74</v>
      </c>
      <c r="J693" s="16" t="s">
        <v>19</v>
      </c>
      <c r="K693" s="16"/>
      <c r="L693" s="16" t="s">
        <v>167</v>
      </c>
      <c r="M693" s="16" t="s">
        <v>212</v>
      </c>
      <c r="N693" s="16" t="s">
        <v>219</v>
      </c>
      <c r="O693" s="16" t="s">
        <v>218</v>
      </c>
      <c r="P693" s="16" t="s">
        <v>162</v>
      </c>
      <c r="Q693" s="16" t="s">
        <v>157</v>
      </c>
    </row>
    <row r="694" spans="3:17">
      <c r="C694" s="15">
        <v>37930</v>
      </c>
      <c r="D694" s="16">
        <v>10173</v>
      </c>
      <c r="E694" s="16">
        <v>12</v>
      </c>
      <c r="F694" s="16" t="s">
        <v>332</v>
      </c>
      <c r="G694" s="16">
        <v>26</v>
      </c>
      <c r="H694" s="17">
        <v>57.51</v>
      </c>
      <c r="I694" s="17">
        <v>1495.26</v>
      </c>
      <c r="J694" s="16" t="s">
        <v>19</v>
      </c>
      <c r="K694" s="16"/>
      <c r="L694" s="16" t="s">
        <v>128</v>
      </c>
      <c r="M694" s="16" t="s">
        <v>212</v>
      </c>
      <c r="N694" s="16" t="s">
        <v>320</v>
      </c>
      <c r="O694" s="16"/>
      <c r="P694" s="16" t="s">
        <v>126</v>
      </c>
      <c r="Q694" s="16" t="s">
        <v>93</v>
      </c>
    </row>
    <row r="695" spans="3:17">
      <c r="C695" s="15">
        <v>37937</v>
      </c>
      <c r="D695" s="16">
        <v>10182</v>
      </c>
      <c r="E695" s="16">
        <v>9</v>
      </c>
      <c r="F695" s="16" t="s">
        <v>332</v>
      </c>
      <c r="G695" s="16">
        <v>38</v>
      </c>
      <c r="H695" s="17">
        <v>61.15</v>
      </c>
      <c r="I695" s="17">
        <v>2323.6999999999998</v>
      </c>
      <c r="J695" s="16" t="s">
        <v>19</v>
      </c>
      <c r="K695" s="16"/>
      <c r="L695" s="16" t="s">
        <v>163</v>
      </c>
      <c r="M695" s="16" t="s">
        <v>212</v>
      </c>
      <c r="N695" s="16" t="s">
        <v>258</v>
      </c>
      <c r="O695" s="16" t="s">
        <v>218</v>
      </c>
      <c r="P695" s="16" t="s">
        <v>162</v>
      </c>
      <c r="Q695" s="16" t="s">
        <v>157</v>
      </c>
    </row>
    <row r="696" spans="3:17">
      <c r="C696" s="15">
        <v>37946</v>
      </c>
      <c r="D696" s="16">
        <v>10193</v>
      </c>
      <c r="E696" s="16">
        <v>13</v>
      </c>
      <c r="F696" s="16" t="s">
        <v>332</v>
      </c>
      <c r="G696" s="16">
        <v>42</v>
      </c>
      <c r="H696" s="17">
        <v>59.33</v>
      </c>
      <c r="I696" s="17">
        <v>2491.86</v>
      </c>
      <c r="J696" s="16" t="s">
        <v>19</v>
      </c>
      <c r="K696" s="16"/>
      <c r="L696" s="16" t="s">
        <v>89</v>
      </c>
      <c r="M696" s="16" t="s">
        <v>212</v>
      </c>
      <c r="N696" s="16" t="s">
        <v>321</v>
      </c>
      <c r="O696" s="16" t="s">
        <v>224</v>
      </c>
      <c r="P696" s="16" t="s">
        <v>85</v>
      </c>
      <c r="Q696" s="16" t="s">
        <v>84</v>
      </c>
    </row>
    <row r="697" spans="3:17">
      <c r="C697" s="15">
        <v>37957</v>
      </c>
      <c r="D697" s="16">
        <v>10204</v>
      </c>
      <c r="E697" s="16">
        <v>3</v>
      </c>
      <c r="F697" s="16" t="s">
        <v>332</v>
      </c>
      <c r="G697" s="16">
        <v>23</v>
      </c>
      <c r="H697" s="17">
        <v>71.44</v>
      </c>
      <c r="I697" s="17">
        <v>1643.12</v>
      </c>
      <c r="J697" s="16" t="s">
        <v>19</v>
      </c>
      <c r="K697" s="16"/>
      <c r="L697" s="16" t="s">
        <v>164</v>
      </c>
      <c r="M697" s="16" t="s">
        <v>212</v>
      </c>
      <c r="N697" s="16" t="s">
        <v>213</v>
      </c>
      <c r="O697" s="16" t="s">
        <v>214</v>
      </c>
      <c r="P697" s="16" t="s">
        <v>162</v>
      </c>
      <c r="Q697" s="16" t="s">
        <v>157</v>
      </c>
    </row>
    <row r="698" spans="3:17">
      <c r="C698" s="15">
        <v>38012</v>
      </c>
      <c r="D698" s="16">
        <v>10214</v>
      </c>
      <c r="E698" s="16">
        <v>6</v>
      </c>
      <c r="F698" s="16" t="s">
        <v>332</v>
      </c>
      <c r="G698" s="16">
        <v>21</v>
      </c>
      <c r="H698" s="17">
        <v>62.96</v>
      </c>
      <c r="I698" s="17">
        <v>1322.16</v>
      </c>
      <c r="J698" s="16" t="s">
        <v>19</v>
      </c>
      <c r="K698" s="16"/>
      <c r="L698" s="16" t="s">
        <v>136</v>
      </c>
      <c r="M698" s="16" t="s">
        <v>212</v>
      </c>
      <c r="N698" s="16" t="s">
        <v>242</v>
      </c>
      <c r="O698" s="16"/>
      <c r="P698" s="16" t="s">
        <v>134</v>
      </c>
      <c r="Q698" s="16" t="s">
        <v>93</v>
      </c>
    </row>
    <row r="699" spans="3:17">
      <c r="C699" s="15">
        <v>38048</v>
      </c>
      <c r="D699" s="16">
        <v>10227</v>
      </c>
      <c r="E699" s="16">
        <v>9</v>
      </c>
      <c r="F699" s="16" t="s">
        <v>332</v>
      </c>
      <c r="G699" s="16">
        <v>28</v>
      </c>
      <c r="H699" s="17">
        <v>50.85</v>
      </c>
      <c r="I699" s="17">
        <v>1423.8</v>
      </c>
      <c r="J699" s="16" t="s">
        <v>19</v>
      </c>
      <c r="K699" s="16"/>
      <c r="L699" s="16" t="s">
        <v>109</v>
      </c>
      <c r="M699" s="16" t="s">
        <v>212</v>
      </c>
      <c r="N699" s="16" t="s">
        <v>248</v>
      </c>
      <c r="O699" s="16"/>
      <c r="P699" s="16" t="s">
        <v>107</v>
      </c>
      <c r="Q699" s="16" t="s">
        <v>93</v>
      </c>
    </row>
    <row r="700" spans="3:17">
      <c r="C700" s="15">
        <v>38090</v>
      </c>
      <c r="D700" s="16">
        <v>10241</v>
      </c>
      <c r="E700" s="16">
        <v>1</v>
      </c>
      <c r="F700" s="16" t="s">
        <v>332</v>
      </c>
      <c r="G700" s="16">
        <v>33</v>
      </c>
      <c r="H700" s="17">
        <v>72.650000000000006</v>
      </c>
      <c r="I700" s="17">
        <v>2397.4499999999998</v>
      </c>
      <c r="J700" s="16" t="s">
        <v>19</v>
      </c>
      <c r="K700" s="16"/>
      <c r="L700" s="16" t="s">
        <v>113</v>
      </c>
      <c r="M700" s="16" t="s">
        <v>212</v>
      </c>
      <c r="N700" s="16" t="s">
        <v>313</v>
      </c>
      <c r="O700" s="16"/>
      <c r="P700" s="16" t="s">
        <v>107</v>
      </c>
      <c r="Q700" s="16" t="s">
        <v>93</v>
      </c>
    </row>
    <row r="701" spans="3:17">
      <c r="C701" s="15">
        <v>38216</v>
      </c>
      <c r="D701" s="16">
        <v>10280</v>
      </c>
      <c r="E701" s="16">
        <v>15</v>
      </c>
      <c r="F701" s="16" t="s">
        <v>332</v>
      </c>
      <c r="G701" s="16">
        <v>25</v>
      </c>
      <c r="H701" s="17">
        <v>62.96</v>
      </c>
      <c r="I701" s="17">
        <v>1574</v>
      </c>
      <c r="J701" s="16" t="s">
        <v>19</v>
      </c>
      <c r="K701" s="16"/>
      <c r="L701" s="16" t="s">
        <v>129</v>
      </c>
      <c r="M701" s="16" t="s">
        <v>212</v>
      </c>
      <c r="N701" s="16" t="s">
        <v>255</v>
      </c>
      <c r="O701" s="16"/>
      <c r="P701" s="16" t="s">
        <v>126</v>
      </c>
      <c r="Q701" s="16" t="s">
        <v>93</v>
      </c>
    </row>
    <row r="702" spans="3:17">
      <c r="C702" s="15">
        <v>38231</v>
      </c>
      <c r="D702" s="16">
        <v>10288</v>
      </c>
      <c r="E702" s="16">
        <v>4</v>
      </c>
      <c r="F702" s="16" t="s">
        <v>332</v>
      </c>
      <c r="G702" s="16">
        <v>28</v>
      </c>
      <c r="H702" s="17">
        <v>61.75</v>
      </c>
      <c r="I702" s="17">
        <v>1729</v>
      </c>
      <c r="J702" s="16" t="s">
        <v>19</v>
      </c>
      <c r="K702" s="16"/>
      <c r="L702" s="16" t="s">
        <v>92</v>
      </c>
      <c r="M702" s="16" t="s">
        <v>212</v>
      </c>
      <c r="N702" s="16" t="s">
        <v>91</v>
      </c>
      <c r="O702" s="16"/>
      <c r="P702" s="16" t="s">
        <v>91</v>
      </c>
      <c r="Q702" s="16" t="s">
        <v>84</v>
      </c>
    </row>
    <row r="703" spans="3:17">
      <c r="C703" s="15">
        <v>38266</v>
      </c>
      <c r="D703" s="16">
        <v>10303</v>
      </c>
      <c r="E703" s="16">
        <v>2</v>
      </c>
      <c r="F703" s="16" t="s">
        <v>332</v>
      </c>
      <c r="G703" s="16">
        <v>46</v>
      </c>
      <c r="H703" s="17">
        <v>49.04</v>
      </c>
      <c r="I703" s="17">
        <v>2255.84</v>
      </c>
      <c r="J703" s="16" t="s">
        <v>19</v>
      </c>
      <c r="K703" s="16"/>
      <c r="L703" s="16" t="s">
        <v>138</v>
      </c>
      <c r="M703" s="16" t="s">
        <v>212</v>
      </c>
      <c r="N703" s="16" t="s">
        <v>310</v>
      </c>
      <c r="O703" s="16"/>
      <c r="P703" s="16" t="s">
        <v>134</v>
      </c>
      <c r="Q703" s="16" t="s">
        <v>93</v>
      </c>
    </row>
    <row r="704" spans="3:17">
      <c r="C704" s="15">
        <v>38281</v>
      </c>
      <c r="D704" s="16">
        <v>10312</v>
      </c>
      <c r="E704" s="16">
        <v>16</v>
      </c>
      <c r="F704" s="16" t="s">
        <v>332</v>
      </c>
      <c r="G704" s="16">
        <v>30</v>
      </c>
      <c r="H704" s="17">
        <v>61.15</v>
      </c>
      <c r="I704" s="17">
        <v>1834.5</v>
      </c>
      <c r="J704" s="16" t="s">
        <v>19</v>
      </c>
      <c r="K704" s="16"/>
      <c r="L704" s="16" t="s">
        <v>163</v>
      </c>
      <c r="M704" s="16" t="s">
        <v>212</v>
      </c>
      <c r="N704" s="16" t="s">
        <v>258</v>
      </c>
      <c r="O704" s="16" t="s">
        <v>218</v>
      </c>
      <c r="P704" s="16" t="s">
        <v>162</v>
      </c>
      <c r="Q704" s="16" t="s">
        <v>157</v>
      </c>
    </row>
    <row r="705" spans="3:17">
      <c r="C705" s="15">
        <v>38308</v>
      </c>
      <c r="D705" s="16">
        <v>10332</v>
      </c>
      <c r="E705" s="16">
        <v>9</v>
      </c>
      <c r="F705" s="16" t="s">
        <v>332</v>
      </c>
      <c r="G705" s="16">
        <v>38</v>
      </c>
      <c r="H705" s="17">
        <v>84.25</v>
      </c>
      <c r="I705" s="17">
        <v>3201.5</v>
      </c>
      <c r="J705" s="16" t="s">
        <v>19</v>
      </c>
      <c r="K705" s="16"/>
      <c r="L705" s="16" t="s">
        <v>146</v>
      </c>
      <c r="M705" s="16" t="s">
        <v>212</v>
      </c>
      <c r="N705" s="16" t="s">
        <v>299</v>
      </c>
      <c r="O705" s="16"/>
      <c r="P705" s="16" t="s">
        <v>145</v>
      </c>
      <c r="Q705" s="16" t="s">
        <v>93</v>
      </c>
    </row>
    <row r="706" spans="3:17">
      <c r="C706" s="15">
        <v>38316</v>
      </c>
      <c r="D706" s="16">
        <v>10344</v>
      </c>
      <c r="E706" s="16">
        <v>2</v>
      </c>
      <c r="F706" s="16" t="s">
        <v>332</v>
      </c>
      <c r="G706" s="16">
        <v>40</v>
      </c>
      <c r="H706" s="17">
        <v>56.91</v>
      </c>
      <c r="I706" s="17">
        <v>2276.4</v>
      </c>
      <c r="J706" s="16" t="s">
        <v>19</v>
      </c>
      <c r="K706" s="16"/>
      <c r="L706" s="16" t="s">
        <v>115</v>
      </c>
      <c r="M706" s="16" t="s">
        <v>212</v>
      </c>
      <c r="N706" s="16" t="s">
        <v>291</v>
      </c>
      <c r="O706" s="16"/>
      <c r="P706" s="16" t="s">
        <v>107</v>
      </c>
      <c r="Q706" s="16" t="s">
        <v>93</v>
      </c>
    </row>
    <row r="707" spans="3:17">
      <c r="C707" s="15">
        <v>38364</v>
      </c>
      <c r="D707" s="16">
        <v>10367</v>
      </c>
      <c r="E707" s="16">
        <v>4</v>
      </c>
      <c r="F707" s="16" t="s">
        <v>332</v>
      </c>
      <c r="G707" s="16">
        <v>45</v>
      </c>
      <c r="H707" s="17">
        <v>100</v>
      </c>
      <c r="I707" s="17">
        <v>8884.7999999999993</v>
      </c>
      <c r="J707" s="16" t="s">
        <v>19</v>
      </c>
      <c r="K707" s="16"/>
      <c r="L707" s="16" t="s">
        <v>172</v>
      </c>
      <c r="M707" s="16" t="s">
        <v>287</v>
      </c>
      <c r="N707" s="16" t="s">
        <v>217</v>
      </c>
      <c r="O707" s="16" t="s">
        <v>218</v>
      </c>
      <c r="P707" s="16" t="s">
        <v>162</v>
      </c>
      <c r="Q707" s="16" t="s">
        <v>157</v>
      </c>
    </row>
    <row r="708" spans="3:17">
      <c r="C708" s="15">
        <v>38393</v>
      </c>
      <c r="D708" s="16">
        <v>10379</v>
      </c>
      <c r="E708" s="16">
        <v>1</v>
      </c>
      <c r="F708" s="16" t="s">
        <v>332</v>
      </c>
      <c r="G708" s="16">
        <v>27</v>
      </c>
      <c r="H708" s="17">
        <v>49.3</v>
      </c>
      <c r="I708" s="17">
        <v>1331.1</v>
      </c>
      <c r="J708" s="16" t="s">
        <v>19</v>
      </c>
      <c r="K708" s="16"/>
      <c r="L708" s="16" t="s">
        <v>135</v>
      </c>
      <c r="M708" s="16" t="s">
        <v>212</v>
      </c>
      <c r="N708" s="16" t="s">
        <v>242</v>
      </c>
      <c r="O708" s="16"/>
      <c r="P708" s="16" t="s">
        <v>134</v>
      </c>
      <c r="Q708" s="16" t="s">
        <v>93</v>
      </c>
    </row>
    <row r="709" spans="3:17">
      <c r="C709" s="15">
        <v>38464</v>
      </c>
      <c r="D709" s="16">
        <v>10407</v>
      </c>
      <c r="E709" s="16">
        <v>1</v>
      </c>
      <c r="F709" s="16" t="s">
        <v>332</v>
      </c>
      <c r="G709" s="16">
        <v>42</v>
      </c>
      <c r="H709" s="17">
        <v>72.650000000000006</v>
      </c>
      <c r="I709" s="17">
        <v>3051.3</v>
      </c>
      <c r="J709" s="16" t="s">
        <v>19</v>
      </c>
      <c r="K709" s="16"/>
      <c r="L709" s="16" t="s">
        <v>166</v>
      </c>
      <c r="M709" s="16" t="s">
        <v>285</v>
      </c>
      <c r="N709" s="16" t="s">
        <v>284</v>
      </c>
      <c r="O709" s="16" t="s">
        <v>218</v>
      </c>
      <c r="P709" s="16" t="s">
        <v>162</v>
      </c>
      <c r="Q709" s="16" t="s">
        <v>157</v>
      </c>
    </row>
    <row r="710" spans="3:17">
      <c r="C710" s="15">
        <v>38501</v>
      </c>
      <c r="D710" s="16">
        <v>10420</v>
      </c>
      <c r="E710" s="16">
        <v>4</v>
      </c>
      <c r="F710" s="16" t="s">
        <v>332</v>
      </c>
      <c r="G710" s="16">
        <v>36</v>
      </c>
      <c r="H710" s="17">
        <v>63.57</v>
      </c>
      <c r="I710" s="17">
        <v>2288.52</v>
      </c>
      <c r="J710" s="16" t="s">
        <v>19</v>
      </c>
      <c r="K710" s="16"/>
      <c r="L710" s="16" t="s">
        <v>88</v>
      </c>
      <c r="M710" s="16" t="s">
        <v>265</v>
      </c>
      <c r="N710" s="16" t="s">
        <v>237</v>
      </c>
      <c r="O710" s="16" t="s">
        <v>238</v>
      </c>
      <c r="P710" s="16" t="s">
        <v>85</v>
      </c>
      <c r="Q710" s="16" t="s">
        <v>84</v>
      </c>
    </row>
    <row r="711" spans="3:17">
      <c r="C711" s="15">
        <v>37652</v>
      </c>
      <c r="D711" s="16">
        <v>10104</v>
      </c>
      <c r="E711" s="16">
        <v>12</v>
      </c>
      <c r="F711" s="16" t="s">
        <v>333</v>
      </c>
      <c r="G711" s="16">
        <v>29</v>
      </c>
      <c r="H711" s="17">
        <v>100</v>
      </c>
      <c r="I711" s="17">
        <v>3772.61</v>
      </c>
      <c r="J711" s="16" t="s">
        <v>302</v>
      </c>
      <c r="K711" s="16"/>
      <c r="L711" s="16" t="s">
        <v>135</v>
      </c>
      <c r="M711" s="16" t="s">
        <v>212</v>
      </c>
      <c r="N711" s="16" t="s">
        <v>242</v>
      </c>
      <c r="O711" s="16"/>
      <c r="P711" s="16" t="s">
        <v>134</v>
      </c>
      <c r="Q711" s="16" t="s">
        <v>93</v>
      </c>
    </row>
    <row r="712" spans="3:17">
      <c r="C712" s="15">
        <v>37712</v>
      </c>
      <c r="D712" s="16">
        <v>10114</v>
      </c>
      <c r="E712" s="16">
        <v>3</v>
      </c>
      <c r="F712" s="16" t="s">
        <v>333</v>
      </c>
      <c r="G712" s="16">
        <v>39</v>
      </c>
      <c r="H712" s="17">
        <v>100</v>
      </c>
      <c r="I712" s="17">
        <v>4164.42</v>
      </c>
      <c r="J712" s="16" t="s">
        <v>302</v>
      </c>
      <c r="K712" s="16"/>
      <c r="L712" s="16" t="s">
        <v>111</v>
      </c>
      <c r="M712" s="16" t="s">
        <v>212</v>
      </c>
      <c r="N712" s="16" t="s">
        <v>216</v>
      </c>
      <c r="O712" s="16"/>
      <c r="P712" s="16" t="s">
        <v>107</v>
      </c>
      <c r="Q712" s="16" t="s">
        <v>93</v>
      </c>
    </row>
    <row r="713" spans="3:17">
      <c r="C713" s="15">
        <v>37775</v>
      </c>
      <c r="D713" s="16">
        <v>10127</v>
      </c>
      <c r="E713" s="16">
        <v>14</v>
      </c>
      <c r="F713" s="16" t="s">
        <v>333</v>
      </c>
      <c r="G713" s="16">
        <v>45</v>
      </c>
      <c r="H713" s="17">
        <v>100</v>
      </c>
      <c r="I713" s="17">
        <v>6295.95</v>
      </c>
      <c r="J713" s="16" t="s">
        <v>302</v>
      </c>
      <c r="K713" s="16"/>
      <c r="L713" s="16" t="s">
        <v>164</v>
      </c>
      <c r="M713" s="16" t="s">
        <v>212</v>
      </c>
      <c r="N713" s="16" t="s">
        <v>213</v>
      </c>
      <c r="O713" s="16" t="s">
        <v>214</v>
      </c>
      <c r="P713" s="16" t="s">
        <v>162</v>
      </c>
      <c r="Q713" s="16" t="s">
        <v>157</v>
      </c>
    </row>
    <row r="714" spans="3:17">
      <c r="C714" s="15">
        <v>37834</v>
      </c>
      <c r="D714" s="16">
        <v>10141</v>
      </c>
      <c r="E714" s="16">
        <v>8</v>
      </c>
      <c r="F714" s="16" t="s">
        <v>333</v>
      </c>
      <c r="G714" s="16">
        <v>47</v>
      </c>
      <c r="H714" s="17">
        <v>100</v>
      </c>
      <c r="I714" s="17">
        <v>6287.66</v>
      </c>
      <c r="J714" s="16" t="s">
        <v>302</v>
      </c>
      <c r="K714" s="16"/>
      <c r="L714" s="16" t="s">
        <v>104</v>
      </c>
      <c r="M714" s="16" t="s">
        <v>212</v>
      </c>
      <c r="N714" s="16" t="s">
        <v>296</v>
      </c>
      <c r="O714" s="16"/>
      <c r="P714" s="16" t="s">
        <v>103</v>
      </c>
      <c r="Q714" s="16" t="s">
        <v>93</v>
      </c>
    </row>
    <row r="715" spans="3:17">
      <c r="C715" s="15">
        <v>37885</v>
      </c>
      <c r="D715" s="16">
        <v>10151</v>
      </c>
      <c r="E715" s="16">
        <v>6</v>
      </c>
      <c r="F715" s="16" t="s">
        <v>333</v>
      </c>
      <c r="G715" s="16">
        <v>49</v>
      </c>
      <c r="H715" s="17">
        <v>100</v>
      </c>
      <c r="I715" s="17">
        <v>5412.54</v>
      </c>
      <c r="J715" s="16" t="s">
        <v>302</v>
      </c>
      <c r="K715" s="16"/>
      <c r="L715" s="16" t="s">
        <v>106</v>
      </c>
      <c r="M715" s="16" t="s">
        <v>212</v>
      </c>
      <c r="N715" s="16" t="s">
        <v>283</v>
      </c>
      <c r="O715" s="16"/>
      <c r="P715" s="16" t="s">
        <v>103</v>
      </c>
      <c r="Q715" s="16" t="s">
        <v>93</v>
      </c>
    </row>
    <row r="716" spans="3:17">
      <c r="C716" s="15">
        <v>37916</v>
      </c>
      <c r="D716" s="16">
        <v>10165</v>
      </c>
      <c r="E716" s="16">
        <v>15</v>
      </c>
      <c r="F716" s="16" t="s">
        <v>333</v>
      </c>
      <c r="G716" s="16">
        <v>46</v>
      </c>
      <c r="H716" s="17">
        <v>100</v>
      </c>
      <c r="I716" s="17">
        <v>5984.14</v>
      </c>
      <c r="J716" s="16" t="s">
        <v>302</v>
      </c>
      <c r="K716" s="16"/>
      <c r="L716" s="16" t="s">
        <v>156</v>
      </c>
      <c r="M716" s="16" t="s">
        <v>212</v>
      </c>
      <c r="N716" s="16" t="s">
        <v>91</v>
      </c>
      <c r="O716" s="16"/>
      <c r="P716" s="16" t="s">
        <v>91</v>
      </c>
      <c r="Q716" s="16" t="s">
        <v>151</v>
      </c>
    </row>
    <row r="717" spans="3:17">
      <c r="C717" s="15">
        <v>37931</v>
      </c>
      <c r="D717" s="16">
        <v>10175</v>
      </c>
      <c r="E717" s="16">
        <v>4</v>
      </c>
      <c r="F717" s="16" t="s">
        <v>333</v>
      </c>
      <c r="G717" s="16">
        <v>48</v>
      </c>
      <c r="H717" s="17">
        <v>100</v>
      </c>
      <c r="I717" s="17">
        <v>5891.04</v>
      </c>
      <c r="J717" s="16" t="s">
        <v>302</v>
      </c>
      <c r="K717" s="16"/>
      <c r="L717" s="16" t="s">
        <v>148</v>
      </c>
      <c r="M717" s="16" t="s">
        <v>212</v>
      </c>
      <c r="N717" s="16" t="s">
        <v>272</v>
      </c>
      <c r="O717" s="16"/>
      <c r="P717" s="16" t="s">
        <v>145</v>
      </c>
      <c r="Q717" s="16" t="s">
        <v>93</v>
      </c>
    </row>
    <row r="718" spans="3:17">
      <c r="C718" s="15">
        <v>37939</v>
      </c>
      <c r="D718" s="16">
        <v>10184</v>
      </c>
      <c r="E718" s="16">
        <v>9</v>
      </c>
      <c r="F718" s="16" t="s">
        <v>333</v>
      </c>
      <c r="G718" s="16">
        <v>46</v>
      </c>
      <c r="H718" s="17">
        <v>100</v>
      </c>
      <c r="I718" s="17">
        <v>5984.14</v>
      </c>
      <c r="J718" s="16" t="s">
        <v>302</v>
      </c>
      <c r="K718" s="16"/>
      <c r="L718" s="16" t="s">
        <v>138</v>
      </c>
      <c r="M718" s="16" t="s">
        <v>212</v>
      </c>
      <c r="N718" s="16" t="s">
        <v>310</v>
      </c>
      <c r="O718" s="16"/>
      <c r="P718" s="16" t="s">
        <v>134</v>
      </c>
      <c r="Q718" s="16" t="s">
        <v>93</v>
      </c>
    </row>
    <row r="719" spans="3:17">
      <c r="C719" s="15">
        <v>37950</v>
      </c>
      <c r="D719" s="16">
        <v>10195</v>
      </c>
      <c r="E719" s="16">
        <v>9</v>
      </c>
      <c r="F719" s="16" t="s">
        <v>333</v>
      </c>
      <c r="G719" s="16">
        <v>35</v>
      </c>
      <c r="H719" s="17">
        <v>100</v>
      </c>
      <c r="I719" s="17">
        <v>3608.15</v>
      </c>
      <c r="J719" s="16" t="s">
        <v>302</v>
      </c>
      <c r="K719" s="16"/>
      <c r="L719" s="16" t="s">
        <v>178</v>
      </c>
      <c r="M719" s="16" t="s">
        <v>212</v>
      </c>
      <c r="N719" s="16" t="s">
        <v>268</v>
      </c>
      <c r="O719" s="16" t="s">
        <v>214</v>
      </c>
      <c r="P719" s="16" t="s">
        <v>162</v>
      </c>
      <c r="Q719" s="16" t="s">
        <v>157</v>
      </c>
    </row>
    <row r="720" spans="3:17">
      <c r="C720" s="15">
        <v>37964</v>
      </c>
      <c r="D720" s="16">
        <v>10207</v>
      </c>
      <c r="E720" s="16">
        <v>10</v>
      </c>
      <c r="F720" s="16" t="s">
        <v>333</v>
      </c>
      <c r="G720" s="16">
        <v>43</v>
      </c>
      <c r="H720" s="17">
        <v>100</v>
      </c>
      <c r="I720" s="17">
        <v>5752.54</v>
      </c>
      <c r="J720" s="16" t="s">
        <v>302</v>
      </c>
      <c r="K720" s="16"/>
      <c r="L720" s="16" t="s">
        <v>187</v>
      </c>
      <c r="M720" s="16" t="s">
        <v>212</v>
      </c>
      <c r="N720" s="16" t="s">
        <v>280</v>
      </c>
      <c r="O720" s="16" t="s">
        <v>231</v>
      </c>
      <c r="P720" s="16" t="s">
        <v>162</v>
      </c>
      <c r="Q720" s="16" t="s">
        <v>157</v>
      </c>
    </row>
    <row r="721" spans="3:17">
      <c r="C721" s="15">
        <v>38057</v>
      </c>
      <c r="D721" s="16">
        <v>10229</v>
      </c>
      <c r="E721" s="16">
        <v>4</v>
      </c>
      <c r="F721" s="16" t="s">
        <v>333</v>
      </c>
      <c r="G721" s="16">
        <v>26</v>
      </c>
      <c r="H721" s="17">
        <v>100</v>
      </c>
      <c r="I721" s="17">
        <v>3765.32</v>
      </c>
      <c r="J721" s="16" t="s">
        <v>302</v>
      </c>
      <c r="K721" s="16"/>
      <c r="L721" s="16" t="s">
        <v>163</v>
      </c>
      <c r="M721" s="16" t="s">
        <v>212</v>
      </c>
      <c r="N721" s="16" t="s">
        <v>258</v>
      </c>
      <c r="O721" s="16" t="s">
        <v>218</v>
      </c>
      <c r="P721" s="16" t="s">
        <v>162</v>
      </c>
      <c r="Q721" s="16" t="s">
        <v>157</v>
      </c>
    </row>
    <row r="722" spans="3:17">
      <c r="C722" s="15">
        <v>38112</v>
      </c>
      <c r="D722" s="16">
        <v>10246</v>
      </c>
      <c r="E722" s="16">
        <v>8</v>
      </c>
      <c r="F722" s="16" t="s">
        <v>333</v>
      </c>
      <c r="G722" s="16">
        <v>22</v>
      </c>
      <c r="H722" s="17">
        <v>98.18</v>
      </c>
      <c r="I722" s="17">
        <v>2159.96</v>
      </c>
      <c r="J722" s="16" t="s">
        <v>302</v>
      </c>
      <c r="K722" s="16"/>
      <c r="L722" s="16" t="s">
        <v>135</v>
      </c>
      <c r="M722" s="16" t="s">
        <v>212</v>
      </c>
      <c r="N722" s="16" t="s">
        <v>242</v>
      </c>
      <c r="O722" s="16"/>
      <c r="P722" s="16" t="s">
        <v>134</v>
      </c>
      <c r="Q722" s="16" t="s">
        <v>93</v>
      </c>
    </row>
    <row r="723" spans="3:17">
      <c r="C723" s="15">
        <v>38153</v>
      </c>
      <c r="D723" s="16">
        <v>10259</v>
      </c>
      <c r="E723" s="16">
        <v>7</v>
      </c>
      <c r="F723" s="16" t="s">
        <v>333</v>
      </c>
      <c r="G723" s="16">
        <v>34</v>
      </c>
      <c r="H723" s="17">
        <v>99.41</v>
      </c>
      <c r="I723" s="17">
        <v>3379.94</v>
      </c>
      <c r="J723" s="16" t="s">
        <v>302</v>
      </c>
      <c r="K723" s="16"/>
      <c r="L723" s="16" t="s">
        <v>92</v>
      </c>
      <c r="M723" s="16" t="s">
        <v>212</v>
      </c>
      <c r="N723" s="16" t="s">
        <v>91</v>
      </c>
      <c r="O723" s="16"/>
      <c r="P723" s="16" t="s">
        <v>91</v>
      </c>
      <c r="Q723" s="16" t="s">
        <v>84</v>
      </c>
    </row>
    <row r="724" spans="3:17">
      <c r="C724" s="15">
        <v>38188</v>
      </c>
      <c r="D724" s="16">
        <v>10271</v>
      </c>
      <c r="E724" s="16">
        <v>8</v>
      </c>
      <c r="F724" s="16" t="s">
        <v>333</v>
      </c>
      <c r="G724" s="16">
        <v>50</v>
      </c>
      <c r="H724" s="17">
        <v>100</v>
      </c>
      <c r="I724" s="17">
        <v>5093.5</v>
      </c>
      <c r="J724" s="16" t="s">
        <v>302</v>
      </c>
      <c r="K724" s="16"/>
      <c r="L724" s="16" t="s">
        <v>163</v>
      </c>
      <c r="M724" s="16" t="s">
        <v>212</v>
      </c>
      <c r="N724" s="16" t="s">
        <v>258</v>
      </c>
      <c r="O724" s="16" t="s">
        <v>218</v>
      </c>
      <c r="P724" s="16" t="s">
        <v>162</v>
      </c>
      <c r="Q724" s="16" t="s">
        <v>157</v>
      </c>
    </row>
    <row r="725" spans="3:17">
      <c r="C725" s="15">
        <v>38218</v>
      </c>
      <c r="D725" s="16">
        <v>10281</v>
      </c>
      <c r="E725" s="16">
        <v>4</v>
      </c>
      <c r="F725" s="16" t="s">
        <v>333</v>
      </c>
      <c r="G725" s="16">
        <v>48</v>
      </c>
      <c r="H725" s="17">
        <v>100</v>
      </c>
      <c r="I725" s="17">
        <v>5773.44</v>
      </c>
      <c r="J725" s="16" t="s">
        <v>302</v>
      </c>
      <c r="K725" s="16"/>
      <c r="L725" s="16" t="s">
        <v>169</v>
      </c>
      <c r="M725" s="16" t="s">
        <v>212</v>
      </c>
      <c r="N725" s="16" t="s">
        <v>234</v>
      </c>
      <c r="O725" s="16" t="s">
        <v>235</v>
      </c>
      <c r="P725" s="16" t="s">
        <v>162</v>
      </c>
      <c r="Q725" s="16" t="s">
        <v>157</v>
      </c>
    </row>
    <row r="726" spans="3:17">
      <c r="C726" s="15">
        <v>38238</v>
      </c>
      <c r="D726" s="16">
        <v>10292</v>
      </c>
      <c r="E726" s="16">
        <v>11</v>
      </c>
      <c r="F726" s="16" t="s">
        <v>333</v>
      </c>
      <c r="G726" s="16">
        <v>41</v>
      </c>
      <c r="H726" s="17">
        <v>100</v>
      </c>
      <c r="I726" s="17">
        <v>4528.8599999999997</v>
      </c>
      <c r="J726" s="16" t="s">
        <v>302</v>
      </c>
      <c r="K726" s="16"/>
      <c r="L726" s="16" t="s">
        <v>165</v>
      </c>
      <c r="M726" s="16" t="s">
        <v>212</v>
      </c>
      <c r="N726" s="16" t="s">
        <v>213</v>
      </c>
      <c r="O726" s="16" t="s">
        <v>214</v>
      </c>
      <c r="P726" s="16" t="s">
        <v>162</v>
      </c>
      <c r="Q726" s="16" t="s">
        <v>157</v>
      </c>
    </row>
    <row r="727" spans="3:17">
      <c r="C727" s="15">
        <v>38273</v>
      </c>
      <c r="D727" s="16">
        <v>10305</v>
      </c>
      <c r="E727" s="16">
        <v>8</v>
      </c>
      <c r="F727" s="16" t="s">
        <v>333</v>
      </c>
      <c r="G727" s="16">
        <v>36</v>
      </c>
      <c r="H727" s="17">
        <v>100</v>
      </c>
      <c r="I727" s="17">
        <v>4816.08</v>
      </c>
      <c r="J727" s="16" t="s">
        <v>302</v>
      </c>
      <c r="K727" s="16"/>
      <c r="L727" s="16" t="s">
        <v>173</v>
      </c>
      <c r="M727" s="16" t="s">
        <v>212</v>
      </c>
      <c r="N727" s="16" t="s">
        <v>230</v>
      </c>
      <c r="O727" s="16" t="s">
        <v>231</v>
      </c>
      <c r="P727" s="16" t="s">
        <v>162</v>
      </c>
      <c r="Q727" s="16" t="s">
        <v>157</v>
      </c>
    </row>
    <row r="728" spans="3:17">
      <c r="C728" s="15">
        <v>38282</v>
      </c>
      <c r="D728" s="16">
        <v>10313</v>
      </c>
      <c r="E728" s="16">
        <v>2</v>
      </c>
      <c r="F728" s="16" t="s">
        <v>333</v>
      </c>
      <c r="G728" s="16">
        <v>29</v>
      </c>
      <c r="H728" s="17">
        <v>100</v>
      </c>
      <c r="I728" s="17">
        <v>3416.78</v>
      </c>
      <c r="J728" s="16" t="s">
        <v>302</v>
      </c>
      <c r="K728" s="16"/>
      <c r="L728" s="16" t="s">
        <v>159</v>
      </c>
      <c r="M728" s="16" t="s">
        <v>212</v>
      </c>
      <c r="N728" s="16" t="s">
        <v>249</v>
      </c>
      <c r="O728" s="16" t="s">
        <v>250</v>
      </c>
      <c r="P728" s="16" t="s">
        <v>158</v>
      </c>
      <c r="Q728" s="16" t="s">
        <v>157</v>
      </c>
    </row>
    <row r="729" spans="3:17">
      <c r="C729" s="15">
        <v>38296</v>
      </c>
      <c r="D729" s="16">
        <v>10324</v>
      </c>
      <c r="E729" s="16">
        <v>10</v>
      </c>
      <c r="F729" s="16" t="s">
        <v>333</v>
      </c>
      <c r="G729" s="16">
        <v>33</v>
      </c>
      <c r="H729" s="17">
        <v>37.479999999999997</v>
      </c>
      <c r="I729" s="17">
        <v>1236.8399999999999</v>
      </c>
      <c r="J729" s="16" t="s">
        <v>302</v>
      </c>
      <c r="K729" s="16"/>
      <c r="L729" s="16" t="s">
        <v>176</v>
      </c>
      <c r="M729" s="16" t="s">
        <v>212</v>
      </c>
      <c r="N729" s="16" t="s">
        <v>213</v>
      </c>
      <c r="O729" s="16" t="s">
        <v>214</v>
      </c>
      <c r="P729" s="16" t="s">
        <v>162</v>
      </c>
      <c r="Q729" s="16" t="s">
        <v>157</v>
      </c>
    </row>
    <row r="730" spans="3:17">
      <c r="C730" s="15">
        <v>38310</v>
      </c>
      <c r="D730" s="16">
        <v>10334</v>
      </c>
      <c r="E730" s="16">
        <v>6</v>
      </c>
      <c r="F730" s="16" t="s">
        <v>333</v>
      </c>
      <c r="G730" s="16">
        <v>46</v>
      </c>
      <c r="H730" s="17">
        <v>100</v>
      </c>
      <c r="I730" s="17">
        <v>5814.86</v>
      </c>
      <c r="J730" s="16" t="s">
        <v>302</v>
      </c>
      <c r="K730" s="16"/>
      <c r="L730" s="16" t="s">
        <v>142</v>
      </c>
      <c r="M730" s="16" t="s">
        <v>285</v>
      </c>
      <c r="N730" s="16" t="s">
        <v>244</v>
      </c>
      <c r="O730" s="16"/>
      <c r="P730" s="16" t="s">
        <v>140</v>
      </c>
      <c r="Q730" s="16" t="s">
        <v>93</v>
      </c>
    </row>
    <row r="731" spans="3:17">
      <c r="C731" s="15">
        <v>38322</v>
      </c>
      <c r="D731" s="16">
        <v>10349</v>
      </c>
      <c r="E731" s="16">
        <v>7</v>
      </c>
      <c r="F731" s="16" t="s">
        <v>333</v>
      </c>
      <c r="G731" s="16">
        <v>38</v>
      </c>
      <c r="H731" s="17">
        <v>100</v>
      </c>
      <c r="I731" s="17">
        <v>5223.4799999999996</v>
      </c>
      <c r="J731" s="16" t="s">
        <v>302</v>
      </c>
      <c r="K731" s="16"/>
      <c r="L731" s="16" t="s">
        <v>164</v>
      </c>
      <c r="M731" s="16" t="s">
        <v>212</v>
      </c>
      <c r="N731" s="16" t="s">
        <v>213</v>
      </c>
      <c r="O731" s="16" t="s">
        <v>214</v>
      </c>
      <c r="P731" s="16" t="s">
        <v>162</v>
      </c>
      <c r="Q731" s="16" t="s">
        <v>157</v>
      </c>
    </row>
    <row r="732" spans="3:17">
      <c r="C732" s="15">
        <v>38331</v>
      </c>
      <c r="D732" s="16">
        <v>10358</v>
      </c>
      <c r="E732" s="16">
        <v>11</v>
      </c>
      <c r="F732" s="16" t="s">
        <v>333</v>
      </c>
      <c r="G732" s="16">
        <v>20</v>
      </c>
      <c r="H732" s="17">
        <v>36.42</v>
      </c>
      <c r="I732" s="17">
        <v>728.4</v>
      </c>
      <c r="J732" s="16" t="s">
        <v>302</v>
      </c>
      <c r="K732" s="16"/>
      <c r="L732" s="16" t="s">
        <v>135</v>
      </c>
      <c r="M732" s="16" t="s">
        <v>212</v>
      </c>
      <c r="N732" s="16" t="s">
        <v>242</v>
      </c>
      <c r="O732" s="16"/>
      <c r="P732" s="16" t="s">
        <v>134</v>
      </c>
      <c r="Q732" s="16" t="s">
        <v>93</v>
      </c>
    </row>
    <row r="733" spans="3:17">
      <c r="C733" s="15">
        <v>38372</v>
      </c>
      <c r="D733" s="16">
        <v>10370</v>
      </c>
      <c r="E733" s="16">
        <v>5</v>
      </c>
      <c r="F733" s="16" t="s">
        <v>333</v>
      </c>
      <c r="G733" s="16">
        <v>22</v>
      </c>
      <c r="H733" s="17">
        <v>100</v>
      </c>
      <c r="I733" s="17">
        <v>3949</v>
      </c>
      <c r="J733" s="16" t="s">
        <v>302</v>
      </c>
      <c r="K733" s="16"/>
      <c r="L733" s="16" t="s">
        <v>87</v>
      </c>
      <c r="M733" s="16" t="s">
        <v>212</v>
      </c>
      <c r="N733" s="16" t="s">
        <v>262</v>
      </c>
      <c r="O733" s="16" t="s">
        <v>238</v>
      </c>
      <c r="P733" s="16" t="s">
        <v>85</v>
      </c>
      <c r="Q733" s="16" t="s">
        <v>84</v>
      </c>
    </row>
    <row r="734" spans="3:17">
      <c r="C734" s="15">
        <v>38405</v>
      </c>
      <c r="D734" s="16">
        <v>10383</v>
      </c>
      <c r="E734" s="16">
        <v>11</v>
      </c>
      <c r="F734" s="16" t="s">
        <v>333</v>
      </c>
      <c r="G734" s="16">
        <v>27</v>
      </c>
      <c r="H734" s="17">
        <v>100</v>
      </c>
      <c r="I734" s="17">
        <v>3843.99</v>
      </c>
      <c r="J734" s="16" t="s">
        <v>302</v>
      </c>
      <c r="K734" s="16"/>
      <c r="L734" s="16" t="s">
        <v>135</v>
      </c>
      <c r="M734" s="16" t="s">
        <v>212</v>
      </c>
      <c r="N734" s="16" t="s">
        <v>242</v>
      </c>
      <c r="O734" s="16"/>
      <c r="P734" s="16" t="s">
        <v>134</v>
      </c>
      <c r="Q734" s="16" t="s">
        <v>93</v>
      </c>
    </row>
    <row r="735" spans="3:17">
      <c r="C735" s="15">
        <v>38475</v>
      </c>
      <c r="D735" s="16">
        <v>10412</v>
      </c>
      <c r="E735" s="16">
        <v>8</v>
      </c>
      <c r="F735" s="16" t="s">
        <v>333</v>
      </c>
      <c r="G735" s="16">
        <v>56</v>
      </c>
      <c r="H735" s="17">
        <v>98.18</v>
      </c>
      <c r="I735" s="17">
        <v>5498.08</v>
      </c>
      <c r="J735" s="16" t="s">
        <v>302</v>
      </c>
      <c r="K735" s="16"/>
      <c r="L735" s="16" t="s">
        <v>135</v>
      </c>
      <c r="M735" s="16" t="s">
        <v>212</v>
      </c>
      <c r="N735" s="16" t="s">
        <v>242</v>
      </c>
      <c r="O735" s="16"/>
      <c r="P735" s="16" t="s">
        <v>134</v>
      </c>
      <c r="Q735" s="16" t="s">
        <v>93</v>
      </c>
    </row>
    <row r="736" spans="3:17">
      <c r="C736" s="15">
        <v>38503</v>
      </c>
      <c r="D736" s="16">
        <v>10425</v>
      </c>
      <c r="E736" s="16">
        <v>7</v>
      </c>
      <c r="F736" s="16" t="s">
        <v>333</v>
      </c>
      <c r="G736" s="16">
        <v>38</v>
      </c>
      <c r="H736" s="17">
        <v>99.41</v>
      </c>
      <c r="I736" s="17">
        <v>3777.58</v>
      </c>
      <c r="J736" s="16" t="s">
        <v>302</v>
      </c>
      <c r="K736" s="16"/>
      <c r="L736" s="16" t="s">
        <v>108</v>
      </c>
      <c r="M736" s="16" t="s">
        <v>265</v>
      </c>
      <c r="N736" s="16" t="s">
        <v>229</v>
      </c>
      <c r="O736" s="16"/>
      <c r="P736" s="16" t="s">
        <v>107</v>
      </c>
      <c r="Q736" s="16" t="s">
        <v>93</v>
      </c>
    </row>
    <row r="737" spans="3:17">
      <c r="C737" s="15">
        <v>37630</v>
      </c>
      <c r="D737" s="16">
        <v>10101</v>
      </c>
      <c r="E737" s="16">
        <v>4</v>
      </c>
      <c r="F737" s="16" t="s">
        <v>334</v>
      </c>
      <c r="G737" s="16">
        <v>25</v>
      </c>
      <c r="H737" s="17">
        <v>100</v>
      </c>
      <c r="I737" s="17">
        <v>3782</v>
      </c>
      <c r="J737" s="16" t="s">
        <v>19</v>
      </c>
      <c r="K737" s="16"/>
      <c r="L737" s="16" t="s">
        <v>122</v>
      </c>
      <c r="M737" s="16" t="s">
        <v>212</v>
      </c>
      <c r="N737" s="16" t="s">
        <v>295</v>
      </c>
      <c r="O737" s="16"/>
      <c r="P737" s="16" t="s">
        <v>120</v>
      </c>
      <c r="Q737" s="16" t="s">
        <v>93</v>
      </c>
    </row>
    <row r="738" spans="3:17">
      <c r="C738" s="15">
        <v>37698</v>
      </c>
      <c r="D738" s="16">
        <v>10110</v>
      </c>
      <c r="E738" s="16">
        <v>4</v>
      </c>
      <c r="F738" s="16" t="s">
        <v>334</v>
      </c>
      <c r="G738" s="16">
        <v>33</v>
      </c>
      <c r="H738" s="17">
        <v>100</v>
      </c>
      <c r="I738" s="17">
        <v>3859.68</v>
      </c>
      <c r="J738" s="16" t="s">
        <v>19</v>
      </c>
      <c r="K738" s="16"/>
      <c r="L738" s="16" t="s">
        <v>146</v>
      </c>
      <c r="M738" s="16" t="s">
        <v>212</v>
      </c>
      <c r="N738" s="16" t="s">
        <v>299</v>
      </c>
      <c r="O738" s="16"/>
      <c r="P738" s="16" t="s">
        <v>145</v>
      </c>
      <c r="Q738" s="16" t="s">
        <v>93</v>
      </c>
    </row>
    <row r="739" spans="3:17">
      <c r="C739" s="15">
        <v>37762</v>
      </c>
      <c r="D739" s="16">
        <v>10124</v>
      </c>
      <c r="E739" s="16">
        <v>3</v>
      </c>
      <c r="F739" s="16" t="s">
        <v>334</v>
      </c>
      <c r="G739" s="16">
        <v>42</v>
      </c>
      <c r="H739" s="17">
        <v>100</v>
      </c>
      <c r="I739" s="17">
        <v>4431.84</v>
      </c>
      <c r="J739" s="16" t="s">
        <v>19</v>
      </c>
      <c r="K739" s="16"/>
      <c r="L739" s="16" t="s">
        <v>182</v>
      </c>
      <c r="M739" s="16" t="s">
        <v>212</v>
      </c>
      <c r="N739" s="16" t="s">
        <v>316</v>
      </c>
      <c r="O739" s="16" t="s">
        <v>317</v>
      </c>
      <c r="P739" s="16" t="s">
        <v>162</v>
      </c>
      <c r="Q739" s="16" t="s">
        <v>157</v>
      </c>
    </row>
    <row r="740" spans="3:17">
      <c r="C740" s="15">
        <v>37876</v>
      </c>
      <c r="D740" s="16">
        <v>10149</v>
      </c>
      <c r="E740" s="16">
        <v>8</v>
      </c>
      <c r="F740" s="16" t="s">
        <v>334</v>
      </c>
      <c r="G740" s="16">
        <v>33</v>
      </c>
      <c r="H740" s="17">
        <v>100</v>
      </c>
      <c r="I740" s="17">
        <v>4950.33</v>
      </c>
      <c r="J740" s="16" t="s">
        <v>19</v>
      </c>
      <c r="K740" s="16"/>
      <c r="L740" s="16" t="s">
        <v>191</v>
      </c>
      <c r="M740" s="16" t="s">
        <v>212</v>
      </c>
      <c r="N740" s="16" t="s">
        <v>311</v>
      </c>
      <c r="O740" s="16" t="s">
        <v>218</v>
      </c>
      <c r="P740" s="16" t="s">
        <v>162</v>
      </c>
      <c r="Q740" s="16" t="s">
        <v>157</v>
      </c>
    </row>
    <row r="741" spans="3:17">
      <c r="C741" s="15">
        <v>37912</v>
      </c>
      <c r="D741" s="16">
        <v>10162</v>
      </c>
      <c r="E741" s="16">
        <v>6</v>
      </c>
      <c r="F741" s="16" t="s">
        <v>334</v>
      </c>
      <c r="G741" s="16">
        <v>38</v>
      </c>
      <c r="H741" s="17">
        <v>100</v>
      </c>
      <c r="I741" s="17">
        <v>4299.7</v>
      </c>
      <c r="J741" s="16" t="s">
        <v>19</v>
      </c>
      <c r="K741" s="16"/>
      <c r="L741" s="16" t="s">
        <v>167</v>
      </c>
      <c r="M741" s="16" t="s">
        <v>212</v>
      </c>
      <c r="N741" s="16" t="s">
        <v>219</v>
      </c>
      <c r="O741" s="16" t="s">
        <v>218</v>
      </c>
      <c r="P741" s="16" t="s">
        <v>162</v>
      </c>
      <c r="Q741" s="16" t="s">
        <v>157</v>
      </c>
    </row>
    <row r="742" spans="3:17">
      <c r="C742" s="15">
        <v>37930</v>
      </c>
      <c r="D742" s="16">
        <v>10173</v>
      </c>
      <c r="E742" s="16">
        <v>10</v>
      </c>
      <c r="F742" s="16" t="s">
        <v>334</v>
      </c>
      <c r="G742" s="16">
        <v>31</v>
      </c>
      <c r="H742" s="17">
        <v>100</v>
      </c>
      <c r="I742" s="17">
        <v>4492.83</v>
      </c>
      <c r="J742" s="16" t="s">
        <v>19</v>
      </c>
      <c r="K742" s="16"/>
      <c r="L742" s="16" t="s">
        <v>128</v>
      </c>
      <c r="M742" s="16" t="s">
        <v>212</v>
      </c>
      <c r="N742" s="16" t="s">
        <v>320</v>
      </c>
      <c r="O742" s="16"/>
      <c r="P742" s="16" t="s">
        <v>126</v>
      </c>
      <c r="Q742" s="16" t="s">
        <v>93</v>
      </c>
    </row>
    <row r="743" spans="3:17">
      <c r="C743" s="15">
        <v>37937</v>
      </c>
      <c r="D743" s="16">
        <v>10182</v>
      </c>
      <c r="E743" s="16">
        <v>7</v>
      </c>
      <c r="F743" s="16" t="s">
        <v>334</v>
      </c>
      <c r="G743" s="16">
        <v>20</v>
      </c>
      <c r="H743" s="17">
        <v>100</v>
      </c>
      <c r="I743" s="17">
        <v>2212</v>
      </c>
      <c r="J743" s="16" t="s">
        <v>19</v>
      </c>
      <c r="K743" s="16"/>
      <c r="L743" s="16" t="s">
        <v>163</v>
      </c>
      <c r="M743" s="16" t="s">
        <v>212</v>
      </c>
      <c r="N743" s="16" t="s">
        <v>258</v>
      </c>
      <c r="O743" s="16" t="s">
        <v>218</v>
      </c>
      <c r="P743" s="16" t="s">
        <v>162</v>
      </c>
      <c r="Q743" s="16" t="s">
        <v>157</v>
      </c>
    </row>
    <row r="744" spans="3:17">
      <c r="C744" s="15">
        <v>37946</v>
      </c>
      <c r="D744" s="16">
        <v>10193</v>
      </c>
      <c r="E744" s="16">
        <v>11</v>
      </c>
      <c r="F744" s="16" t="s">
        <v>334</v>
      </c>
      <c r="G744" s="16">
        <v>44</v>
      </c>
      <c r="H744" s="17">
        <v>100</v>
      </c>
      <c r="I744" s="17">
        <v>4642.88</v>
      </c>
      <c r="J744" s="16" t="s">
        <v>19</v>
      </c>
      <c r="K744" s="16"/>
      <c r="L744" s="16" t="s">
        <v>89</v>
      </c>
      <c r="M744" s="16" t="s">
        <v>212</v>
      </c>
      <c r="N744" s="16" t="s">
        <v>321</v>
      </c>
      <c r="O744" s="16" t="s">
        <v>224</v>
      </c>
      <c r="P744" s="16" t="s">
        <v>85</v>
      </c>
      <c r="Q744" s="16" t="s">
        <v>84</v>
      </c>
    </row>
    <row r="745" spans="3:17">
      <c r="C745" s="15">
        <v>37957</v>
      </c>
      <c r="D745" s="16">
        <v>10204</v>
      </c>
      <c r="E745" s="16">
        <v>1</v>
      </c>
      <c r="F745" s="16" t="s">
        <v>334</v>
      </c>
      <c r="G745" s="16">
        <v>26</v>
      </c>
      <c r="H745" s="17">
        <v>100</v>
      </c>
      <c r="I745" s="17">
        <v>3206.32</v>
      </c>
      <c r="J745" s="16" t="s">
        <v>19</v>
      </c>
      <c r="K745" s="16"/>
      <c r="L745" s="16" t="s">
        <v>164</v>
      </c>
      <c r="M745" s="16" t="s">
        <v>212</v>
      </c>
      <c r="N745" s="16" t="s">
        <v>213</v>
      </c>
      <c r="O745" s="16" t="s">
        <v>214</v>
      </c>
      <c r="P745" s="16" t="s">
        <v>162</v>
      </c>
      <c r="Q745" s="16" t="s">
        <v>157</v>
      </c>
    </row>
    <row r="746" spans="3:17">
      <c r="C746" s="15">
        <v>38012</v>
      </c>
      <c r="D746" s="16">
        <v>10214</v>
      </c>
      <c r="E746" s="16">
        <v>4</v>
      </c>
      <c r="F746" s="16" t="s">
        <v>334</v>
      </c>
      <c r="G746" s="16">
        <v>27</v>
      </c>
      <c r="H746" s="17">
        <v>100</v>
      </c>
      <c r="I746" s="17">
        <v>3604.23</v>
      </c>
      <c r="J746" s="16" t="s">
        <v>19</v>
      </c>
      <c r="K746" s="16"/>
      <c r="L746" s="16" t="s">
        <v>136</v>
      </c>
      <c r="M746" s="16" t="s">
        <v>212</v>
      </c>
      <c r="N746" s="16" t="s">
        <v>242</v>
      </c>
      <c r="O746" s="16"/>
      <c r="P746" s="16" t="s">
        <v>134</v>
      </c>
      <c r="Q746" s="16" t="s">
        <v>93</v>
      </c>
    </row>
    <row r="747" spans="3:17">
      <c r="C747" s="15">
        <v>38048</v>
      </c>
      <c r="D747" s="16">
        <v>10227</v>
      </c>
      <c r="E747" s="16">
        <v>7</v>
      </c>
      <c r="F747" s="16" t="s">
        <v>334</v>
      </c>
      <c r="G747" s="16">
        <v>46</v>
      </c>
      <c r="H747" s="17">
        <v>100</v>
      </c>
      <c r="I747" s="17">
        <v>7017.76</v>
      </c>
      <c r="J747" s="16" t="s">
        <v>19</v>
      </c>
      <c r="K747" s="16"/>
      <c r="L747" s="16" t="s">
        <v>109</v>
      </c>
      <c r="M747" s="16" t="s">
        <v>212</v>
      </c>
      <c r="N747" s="16" t="s">
        <v>248</v>
      </c>
      <c r="O747" s="16"/>
      <c r="P747" s="16" t="s">
        <v>107</v>
      </c>
      <c r="Q747" s="16" t="s">
        <v>93</v>
      </c>
    </row>
    <row r="748" spans="3:17">
      <c r="C748" s="15">
        <v>38103</v>
      </c>
      <c r="D748" s="16">
        <v>10243</v>
      </c>
      <c r="E748" s="16">
        <v>2</v>
      </c>
      <c r="F748" s="16" t="s">
        <v>334</v>
      </c>
      <c r="G748" s="16">
        <v>47</v>
      </c>
      <c r="H748" s="17">
        <v>100</v>
      </c>
      <c r="I748" s="17">
        <v>6154.18</v>
      </c>
      <c r="J748" s="16" t="s">
        <v>19</v>
      </c>
      <c r="K748" s="16"/>
      <c r="L748" s="16" t="s">
        <v>187</v>
      </c>
      <c r="M748" s="16" t="s">
        <v>212</v>
      </c>
      <c r="N748" s="16" t="s">
        <v>280</v>
      </c>
      <c r="O748" s="16" t="s">
        <v>231</v>
      </c>
      <c r="P748" s="16" t="s">
        <v>162</v>
      </c>
      <c r="Q748" s="16" t="s">
        <v>157</v>
      </c>
    </row>
    <row r="749" spans="3:17">
      <c r="C749" s="15">
        <v>38216</v>
      </c>
      <c r="D749" s="16">
        <v>10280</v>
      </c>
      <c r="E749" s="16">
        <v>13</v>
      </c>
      <c r="F749" s="16" t="s">
        <v>334</v>
      </c>
      <c r="G749" s="16">
        <v>37</v>
      </c>
      <c r="H749" s="17">
        <v>100</v>
      </c>
      <c r="I749" s="17">
        <v>4750.8</v>
      </c>
      <c r="J749" s="16" t="s">
        <v>19</v>
      </c>
      <c r="K749" s="16"/>
      <c r="L749" s="16" t="s">
        <v>129</v>
      </c>
      <c r="M749" s="16" t="s">
        <v>212</v>
      </c>
      <c r="N749" s="16" t="s">
        <v>255</v>
      </c>
      <c r="O749" s="16"/>
      <c r="P749" s="16" t="s">
        <v>126</v>
      </c>
      <c r="Q749" s="16" t="s">
        <v>93</v>
      </c>
    </row>
    <row r="750" spans="3:17">
      <c r="C750" s="15">
        <v>38231</v>
      </c>
      <c r="D750" s="16">
        <v>10288</v>
      </c>
      <c r="E750" s="16">
        <v>2</v>
      </c>
      <c r="F750" s="16" t="s">
        <v>334</v>
      </c>
      <c r="G750" s="16">
        <v>31</v>
      </c>
      <c r="H750" s="17">
        <v>100</v>
      </c>
      <c r="I750" s="17">
        <v>3822.92</v>
      </c>
      <c r="J750" s="16" t="s">
        <v>19</v>
      </c>
      <c r="K750" s="16"/>
      <c r="L750" s="16" t="s">
        <v>92</v>
      </c>
      <c r="M750" s="16" t="s">
        <v>212</v>
      </c>
      <c r="N750" s="16" t="s">
        <v>91</v>
      </c>
      <c r="O750" s="16"/>
      <c r="P750" s="16" t="s">
        <v>91</v>
      </c>
      <c r="Q750" s="16" t="s">
        <v>84</v>
      </c>
    </row>
    <row r="751" spans="3:17">
      <c r="C751" s="15">
        <v>38271</v>
      </c>
      <c r="D751" s="16">
        <v>10304</v>
      </c>
      <c r="E751" s="16">
        <v>17</v>
      </c>
      <c r="F751" s="16" t="s">
        <v>334</v>
      </c>
      <c r="G751" s="16">
        <v>24</v>
      </c>
      <c r="H751" s="17">
        <v>100</v>
      </c>
      <c r="I751" s="17">
        <v>2440.8000000000002</v>
      </c>
      <c r="J751" s="16" t="s">
        <v>19</v>
      </c>
      <c r="K751" s="16"/>
      <c r="L751" s="16" t="s">
        <v>118</v>
      </c>
      <c r="M751" s="16" t="s">
        <v>212</v>
      </c>
      <c r="N751" s="16" t="s">
        <v>257</v>
      </c>
      <c r="O751" s="16"/>
      <c r="P751" s="16" t="s">
        <v>107</v>
      </c>
      <c r="Q751" s="16" t="s">
        <v>93</v>
      </c>
    </row>
    <row r="752" spans="3:17">
      <c r="C752" s="15">
        <v>38281</v>
      </c>
      <c r="D752" s="16">
        <v>10312</v>
      </c>
      <c r="E752" s="16">
        <v>14</v>
      </c>
      <c r="F752" s="16" t="s">
        <v>334</v>
      </c>
      <c r="G752" s="16">
        <v>31</v>
      </c>
      <c r="H752" s="17">
        <v>100</v>
      </c>
      <c r="I752" s="17">
        <v>4729.3599999999997</v>
      </c>
      <c r="J752" s="16" t="s">
        <v>19</v>
      </c>
      <c r="K752" s="16"/>
      <c r="L752" s="16" t="s">
        <v>163</v>
      </c>
      <c r="M752" s="16" t="s">
        <v>212</v>
      </c>
      <c r="N752" s="16" t="s">
        <v>258</v>
      </c>
      <c r="O752" s="16" t="s">
        <v>218</v>
      </c>
      <c r="P752" s="16" t="s">
        <v>162</v>
      </c>
      <c r="Q752" s="16" t="s">
        <v>157</v>
      </c>
    </row>
    <row r="753" spans="3:17">
      <c r="C753" s="15">
        <v>38295</v>
      </c>
      <c r="D753" s="16">
        <v>10322</v>
      </c>
      <c r="E753" s="16">
        <v>6</v>
      </c>
      <c r="F753" s="16" t="s">
        <v>334</v>
      </c>
      <c r="G753" s="16">
        <v>50</v>
      </c>
      <c r="H753" s="17">
        <v>100</v>
      </c>
      <c r="I753" s="17">
        <v>12536.5</v>
      </c>
      <c r="J753" s="16" t="s">
        <v>19</v>
      </c>
      <c r="K753" s="16"/>
      <c r="L753" s="16" t="s">
        <v>168</v>
      </c>
      <c r="M753" s="16" t="s">
        <v>212</v>
      </c>
      <c r="N753" s="16" t="s">
        <v>259</v>
      </c>
      <c r="O753" s="16" t="s">
        <v>260</v>
      </c>
      <c r="P753" s="16" t="s">
        <v>162</v>
      </c>
      <c r="Q753" s="16" t="s">
        <v>157</v>
      </c>
    </row>
    <row r="754" spans="3:17">
      <c r="C754" s="15">
        <v>38308</v>
      </c>
      <c r="D754" s="16">
        <v>10332</v>
      </c>
      <c r="E754" s="16">
        <v>8</v>
      </c>
      <c r="F754" s="16" t="s">
        <v>334</v>
      </c>
      <c r="G754" s="16">
        <v>35</v>
      </c>
      <c r="H754" s="17">
        <v>64.69</v>
      </c>
      <c r="I754" s="17">
        <v>2264.15</v>
      </c>
      <c r="J754" s="16" t="s">
        <v>19</v>
      </c>
      <c r="K754" s="16"/>
      <c r="L754" s="16" t="s">
        <v>146</v>
      </c>
      <c r="M754" s="16" t="s">
        <v>212</v>
      </c>
      <c r="N754" s="16" t="s">
        <v>299</v>
      </c>
      <c r="O754" s="16"/>
      <c r="P754" s="16" t="s">
        <v>145</v>
      </c>
      <c r="Q754" s="16" t="s">
        <v>93</v>
      </c>
    </row>
    <row r="755" spans="3:17">
      <c r="C755" s="15">
        <v>38316</v>
      </c>
      <c r="D755" s="16">
        <v>10344</v>
      </c>
      <c r="E755" s="16">
        <v>3</v>
      </c>
      <c r="F755" s="16" t="s">
        <v>334</v>
      </c>
      <c r="G755" s="16">
        <v>30</v>
      </c>
      <c r="H755" s="17">
        <v>100</v>
      </c>
      <c r="I755" s="17">
        <v>3928.2</v>
      </c>
      <c r="J755" s="16" t="s">
        <v>19</v>
      </c>
      <c r="K755" s="16"/>
      <c r="L755" s="16" t="s">
        <v>115</v>
      </c>
      <c r="M755" s="16" t="s">
        <v>212</v>
      </c>
      <c r="N755" s="16" t="s">
        <v>291</v>
      </c>
      <c r="O755" s="16"/>
      <c r="P755" s="16" t="s">
        <v>107</v>
      </c>
      <c r="Q755" s="16" t="s">
        <v>93</v>
      </c>
    </row>
    <row r="756" spans="3:17">
      <c r="C756" s="15">
        <v>38330</v>
      </c>
      <c r="D756" s="16">
        <v>10356</v>
      </c>
      <c r="E756" s="16">
        <v>3</v>
      </c>
      <c r="F756" s="16" t="s">
        <v>334</v>
      </c>
      <c r="G756" s="16">
        <v>29</v>
      </c>
      <c r="H756" s="17">
        <v>100</v>
      </c>
      <c r="I756" s="17">
        <v>3630.22</v>
      </c>
      <c r="J756" s="16" t="s">
        <v>19</v>
      </c>
      <c r="K756" s="16"/>
      <c r="L756" s="16" t="s">
        <v>114</v>
      </c>
      <c r="M756" s="16" t="s">
        <v>212</v>
      </c>
      <c r="N756" s="16" t="s">
        <v>216</v>
      </c>
      <c r="O756" s="16"/>
      <c r="P756" s="16" t="s">
        <v>107</v>
      </c>
      <c r="Q756" s="16" t="s">
        <v>93</v>
      </c>
    </row>
    <row r="757" spans="3:17">
      <c r="C757" s="15">
        <v>38364</v>
      </c>
      <c r="D757" s="16">
        <v>10367</v>
      </c>
      <c r="E757" s="16">
        <v>5</v>
      </c>
      <c r="F757" s="16" t="s">
        <v>334</v>
      </c>
      <c r="G757" s="16">
        <v>27</v>
      </c>
      <c r="H757" s="17">
        <v>100</v>
      </c>
      <c r="I757" s="17">
        <v>4196.07</v>
      </c>
      <c r="J757" s="16" t="s">
        <v>19</v>
      </c>
      <c r="K757" s="16"/>
      <c r="L757" s="16" t="s">
        <v>172</v>
      </c>
      <c r="M757" s="16" t="s">
        <v>287</v>
      </c>
      <c r="N757" s="16" t="s">
        <v>217</v>
      </c>
      <c r="O757" s="16" t="s">
        <v>218</v>
      </c>
      <c r="P757" s="16" t="s">
        <v>162</v>
      </c>
      <c r="Q757" s="16" t="s">
        <v>157</v>
      </c>
    </row>
    <row r="758" spans="3:17">
      <c r="C758" s="15">
        <v>38399</v>
      </c>
      <c r="D758" s="16">
        <v>10380</v>
      </c>
      <c r="E758" s="16">
        <v>10</v>
      </c>
      <c r="F758" s="16" t="s">
        <v>334</v>
      </c>
      <c r="G758" s="16">
        <v>40</v>
      </c>
      <c r="H758" s="17">
        <v>100</v>
      </c>
      <c r="I758" s="17">
        <v>4931.6000000000004</v>
      </c>
      <c r="J758" s="16" t="s">
        <v>19</v>
      </c>
      <c r="K758" s="16"/>
      <c r="L758" s="16" t="s">
        <v>135</v>
      </c>
      <c r="M758" s="16" t="s">
        <v>212</v>
      </c>
      <c r="N758" s="16" t="s">
        <v>242</v>
      </c>
      <c r="O758" s="16"/>
      <c r="P758" s="16" t="s">
        <v>134</v>
      </c>
      <c r="Q758" s="16" t="s">
        <v>93</v>
      </c>
    </row>
    <row r="759" spans="3:17">
      <c r="C759" s="15">
        <v>38415</v>
      </c>
      <c r="D759" s="16">
        <v>10390</v>
      </c>
      <c r="E759" s="16">
        <v>16</v>
      </c>
      <c r="F759" s="16" t="s">
        <v>334</v>
      </c>
      <c r="G759" s="16">
        <v>31</v>
      </c>
      <c r="H759" s="17">
        <v>98.99</v>
      </c>
      <c r="I759" s="17">
        <v>3068.69</v>
      </c>
      <c r="J759" s="16" t="s">
        <v>19</v>
      </c>
      <c r="K759" s="16"/>
      <c r="L759" s="16" t="s">
        <v>163</v>
      </c>
      <c r="M759" s="16" t="s">
        <v>212</v>
      </c>
      <c r="N759" s="16" t="s">
        <v>258</v>
      </c>
      <c r="O759" s="16" t="s">
        <v>218</v>
      </c>
      <c r="P759" s="16" t="s">
        <v>162</v>
      </c>
      <c r="Q759" s="16" t="s">
        <v>157</v>
      </c>
    </row>
    <row r="760" spans="3:17">
      <c r="C760" s="15">
        <v>38465</v>
      </c>
      <c r="D760" s="16">
        <v>10409</v>
      </c>
      <c r="E760" s="16">
        <v>2</v>
      </c>
      <c r="F760" s="16" t="s">
        <v>334</v>
      </c>
      <c r="G760" s="16">
        <v>6</v>
      </c>
      <c r="H760" s="17">
        <v>100</v>
      </c>
      <c r="I760" s="17">
        <v>785.64</v>
      </c>
      <c r="J760" s="16" t="s">
        <v>19</v>
      </c>
      <c r="K760" s="16"/>
      <c r="L760" s="16" t="s">
        <v>92</v>
      </c>
      <c r="M760" s="16" t="s">
        <v>212</v>
      </c>
      <c r="N760" s="16" t="s">
        <v>91</v>
      </c>
      <c r="O760" s="16"/>
      <c r="P760" s="16" t="s">
        <v>91</v>
      </c>
      <c r="Q760" s="16" t="s">
        <v>84</v>
      </c>
    </row>
    <row r="761" spans="3:17">
      <c r="C761" s="15">
        <v>38501</v>
      </c>
      <c r="D761" s="16">
        <v>10420</v>
      </c>
      <c r="E761" s="16">
        <v>2</v>
      </c>
      <c r="F761" s="16" t="s">
        <v>334</v>
      </c>
      <c r="G761" s="16">
        <v>45</v>
      </c>
      <c r="H761" s="17">
        <v>100</v>
      </c>
      <c r="I761" s="17">
        <v>4977</v>
      </c>
      <c r="J761" s="16" t="s">
        <v>19</v>
      </c>
      <c r="K761" s="16"/>
      <c r="L761" s="16" t="s">
        <v>88</v>
      </c>
      <c r="M761" s="16" t="s">
        <v>265</v>
      </c>
      <c r="N761" s="16" t="s">
        <v>237</v>
      </c>
      <c r="O761" s="16" t="s">
        <v>238</v>
      </c>
      <c r="P761" s="16" t="s">
        <v>85</v>
      </c>
      <c r="Q761" s="16" t="s">
        <v>84</v>
      </c>
    </row>
    <row r="762" spans="3:17">
      <c r="C762" s="15">
        <v>37650</v>
      </c>
      <c r="D762" s="16">
        <v>10103</v>
      </c>
      <c r="E762" s="16">
        <v>2</v>
      </c>
      <c r="F762" s="16" t="s">
        <v>335</v>
      </c>
      <c r="G762" s="16">
        <v>22</v>
      </c>
      <c r="H762" s="17">
        <v>54.09</v>
      </c>
      <c r="I762" s="17">
        <v>1189.98</v>
      </c>
      <c r="J762" s="16" t="s">
        <v>302</v>
      </c>
      <c r="K762" s="16"/>
      <c r="L762" s="16" t="s">
        <v>131</v>
      </c>
      <c r="M762" s="16" t="s">
        <v>212</v>
      </c>
      <c r="N762" s="16" t="s">
        <v>233</v>
      </c>
      <c r="O762" s="16"/>
      <c r="P762" s="16" t="s">
        <v>130</v>
      </c>
      <c r="Q762" s="16" t="s">
        <v>93</v>
      </c>
    </row>
    <row r="763" spans="3:17">
      <c r="C763" s="15">
        <v>37712</v>
      </c>
      <c r="D763" s="16">
        <v>10114</v>
      </c>
      <c r="E763" s="16">
        <v>6</v>
      </c>
      <c r="F763" s="16" t="s">
        <v>335</v>
      </c>
      <c r="G763" s="16">
        <v>45</v>
      </c>
      <c r="H763" s="17">
        <v>68.67</v>
      </c>
      <c r="I763" s="17">
        <v>3090.15</v>
      </c>
      <c r="J763" s="16" t="s">
        <v>302</v>
      </c>
      <c r="K763" s="16"/>
      <c r="L763" s="16" t="s">
        <v>111</v>
      </c>
      <c r="M763" s="16" t="s">
        <v>212</v>
      </c>
      <c r="N763" s="16" t="s">
        <v>216</v>
      </c>
      <c r="O763" s="16"/>
      <c r="P763" s="16" t="s">
        <v>107</v>
      </c>
      <c r="Q763" s="16" t="s">
        <v>93</v>
      </c>
    </row>
    <row r="764" spans="3:17">
      <c r="C764" s="15">
        <v>37769</v>
      </c>
      <c r="D764" s="16">
        <v>10126</v>
      </c>
      <c r="E764" s="16">
        <v>2</v>
      </c>
      <c r="F764" s="16" t="s">
        <v>335</v>
      </c>
      <c r="G764" s="16">
        <v>43</v>
      </c>
      <c r="H764" s="17">
        <v>65.02</v>
      </c>
      <c r="I764" s="17">
        <v>2795.86</v>
      </c>
      <c r="J764" s="16" t="s">
        <v>302</v>
      </c>
      <c r="K764" s="16"/>
      <c r="L764" s="16" t="s">
        <v>136</v>
      </c>
      <c r="M764" s="16" t="s">
        <v>212</v>
      </c>
      <c r="N764" s="16" t="s">
        <v>242</v>
      </c>
      <c r="O764" s="16"/>
      <c r="P764" s="16" t="s">
        <v>134</v>
      </c>
      <c r="Q764" s="16" t="s">
        <v>93</v>
      </c>
    </row>
    <row r="765" spans="3:17">
      <c r="C765" s="15">
        <v>37826</v>
      </c>
      <c r="D765" s="16">
        <v>10140</v>
      </c>
      <c r="E765" s="16">
        <v>2</v>
      </c>
      <c r="F765" s="16" t="s">
        <v>335</v>
      </c>
      <c r="G765" s="16">
        <v>46</v>
      </c>
      <c r="H765" s="17">
        <v>61.99</v>
      </c>
      <c r="I765" s="17">
        <v>2851.54</v>
      </c>
      <c r="J765" s="16" t="s">
        <v>302</v>
      </c>
      <c r="K765" s="16"/>
      <c r="L765" s="16" t="s">
        <v>170</v>
      </c>
      <c r="M765" s="16" t="s">
        <v>212</v>
      </c>
      <c r="N765" s="16" t="s">
        <v>220</v>
      </c>
      <c r="O765" s="16" t="s">
        <v>218</v>
      </c>
      <c r="P765" s="16" t="s">
        <v>162</v>
      </c>
      <c r="Q765" s="16" t="s">
        <v>157</v>
      </c>
    </row>
    <row r="766" spans="3:17">
      <c r="C766" s="15">
        <v>37885</v>
      </c>
      <c r="D766" s="16">
        <v>10151</v>
      </c>
      <c r="E766" s="16">
        <v>9</v>
      </c>
      <c r="F766" s="16" t="s">
        <v>335</v>
      </c>
      <c r="G766" s="16">
        <v>39</v>
      </c>
      <c r="H766" s="17">
        <v>69.28</v>
      </c>
      <c r="I766" s="17">
        <v>2701.92</v>
      </c>
      <c r="J766" s="16" t="s">
        <v>302</v>
      </c>
      <c r="K766" s="16"/>
      <c r="L766" s="16" t="s">
        <v>106</v>
      </c>
      <c r="M766" s="16" t="s">
        <v>212</v>
      </c>
      <c r="N766" s="16" t="s">
        <v>283</v>
      </c>
      <c r="O766" s="16"/>
      <c r="P766" s="16" t="s">
        <v>103</v>
      </c>
      <c r="Q766" s="16" t="s">
        <v>93</v>
      </c>
    </row>
    <row r="767" spans="3:17">
      <c r="C767" s="15">
        <v>37916</v>
      </c>
      <c r="D767" s="16">
        <v>10165</v>
      </c>
      <c r="E767" s="16">
        <v>18</v>
      </c>
      <c r="F767" s="16" t="s">
        <v>335</v>
      </c>
      <c r="G767" s="16">
        <v>31</v>
      </c>
      <c r="H767" s="17">
        <v>71.099999999999994</v>
      </c>
      <c r="I767" s="17">
        <v>2204.1</v>
      </c>
      <c r="J767" s="16" t="s">
        <v>302</v>
      </c>
      <c r="K767" s="16"/>
      <c r="L767" s="16" t="s">
        <v>156</v>
      </c>
      <c r="M767" s="16" t="s">
        <v>212</v>
      </c>
      <c r="N767" s="16" t="s">
        <v>91</v>
      </c>
      <c r="O767" s="16"/>
      <c r="P767" s="16" t="s">
        <v>91</v>
      </c>
      <c r="Q767" s="16" t="s">
        <v>151</v>
      </c>
    </row>
    <row r="768" spans="3:17">
      <c r="C768" s="15">
        <v>37931</v>
      </c>
      <c r="D768" s="16">
        <v>10175</v>
      </c>
      <c r="E768" s="16">
        <v>7</v>
      </c>
      <c r="F768" s="16" t="s">
        <v>335</v>
      </c>
      <c r="G768" s="16">
        <v>41</v>
      </c>
      <c r="H768" s="17">
        <v>69.28</v>
      </c>
      <c r="I768" s="17">
        <v>2840.48</v>
      </c>
      <c r="J768" s="16" t="s">
        <v>302</v>
      </c>
      <c r="K768" s="16"/>
      <c r="L768" s="16" t="s">
        <v>148</v>
      </c>
      <c r="M768" s="16" t="s">
        <v>212</v>
      </c>
      <c r="N768" s="16" t="s">
        <v>272</v>
      </c>
      <c r="O768" s="16"/>
      <c r="P768" s="16" t="s">
        <v>145</v>
      </c>
      <c r="Q768" s="16" t="s">
        <v>93</v>
      </c>
    </row>
    <row r="769" spans="3:17">
      <c r="C769" s="15">
        <v>37939</v>
      </c>
      <c r="D769" s="16">
        <v>10184</v>
      </c>
      <c r="E769" s="16">
        <v>12</v>
      </c>
      <c r="F769" s="16" t="s">
        <v>335</v>
      </c>
      <c r="G769" s="16">
        <v>44</v>
      </c>
      <c r="H769" s="17">
        <v>60.16</v>
      </c>
      <c r="I769" s="17">
        <v>2647.04</v>
      </c>
      <c r="J769" s="16" t="s">
        <v>302</v>
      </c>
      <c r="K769" s="16"/>
      <c r="L769" s="16" t="s">
        <v>138</v>
      </c>
      <c r="M769" s="16" t="s">
        <v>212</v>
      </c>
      <c r="N769" s="16" t="s">
        <v>310</v>
      </c>
      <c r="O769" s="16"/>
      <c r="P769" s="16" t="s">
        <v>134</v>
      </c>
      <c r="Q769" s="16" t="s">
        <v>93</v>
      </c>
    </row>
    <row r="770" spans="3:17">
      <c r="C770" s="15">
        <v>37950</v>
      </c>
      <c r="D770" s="16">
        <v>10194</v>
      </c>
      <c r="E770" s="16">
        <v>2</v>
      </c>
      <c r="F770" s="16" t="s">
        <v>335</v>
      </c>
      <c r="G770" s="16">
        <v>45</v>
      </c>
      <c r="H770" s="17">
        <v>70.489999999999995</v>
      </c>
      <c r="I770" s="17">
        <v>3172.05</v>
      </c>
      <c r="J770" s="16" t="s">
        <v>302</v>
      </c>
      <c r="K770" s="16"/>
      <c r="L770" s="16" t="s">
        <v>109</v>
      </c>
      <c r="M770" s="16" t="s">
        <v>212</v>
      </c>
      <c r="N770" s="16" t="s">
        <v>248</v>
      </c>
      <c r="O770" s="16"/>
      <c r="P770" s="16" t="s">
        <v>107</v>
      </c>
      <c r="Q770" s="16" t="s">
        <v>93</v>
      </c>
    </row>
    <row r="771" spans="3:17">
      <c r="C771" s="15">
        <v>37964</v>
      </c>
      <c r="D771" s="16">
        <v>10207</v>
      </c>
      <c r="E771" s="16">
        <v>13</v>
      </c>
      <c r="F771" s="16" t="s">
        <v>335</v>
      </c>
      <c r="G771" s="16">
        <v>37</v>
      </c>
      <c r="H771" s="17">
        <v>69.89</v>
      </c>
      <c r="I771" s="17">
        <v>2585.9299999999998</v>
      </c>
      <c r="J771" s="16" t="s">
        <v>302</v>
      </c>
      <c r="K771" s="16"/>
      <c r="L771" s="16" t="s">
        <v>187</v>
      </c>
      <c r="M771" s="16" t="s">
        <v>212</v>
      </c>
      <c r="N771" s="16" t="s">
        <v>280</v>
      </c>
      <c r="O771" s="16" t="s">
        <v>231</v>
      </c>
      <c r="P771" s="16" t="s">
        <v>162</v>
      </c>
      <c r="Q771" s="16" t="s">
        <v>157</v>
      </c>
    </row>
    <row r="772" spans="3:17">
      <c r="C772" s="15">
        <v>38021</v>
      </c>
      <c r="D772" s="16">
        <v>10217</v>
      </c>
      <c r="E772" s="16">
        <v>2</v>
      </c>
      <c r="F772" s="16" t="s">
        <v>335</v>
      </c>
      <c r="G772" s="16">
        <v>35</v>
      </c>
      <c r="H772" s="17">
        <v>61.38</v>
      </c>
      <c r="I772" s="17">
        <v>2148.3000000000002</v>
      </c>
      <c r="J772" s="16" t="s">
        <v>302</v>
      </c>
      <c r="K772" s="16"/>
      <c r="L772" s="16" t="s">
        <v>92</v>
      </c>
      <c r="M772" s="16" t="s">
        <v>212</v>
      </c>
      <c r="N772" s="16" t="s">
        <v>91</v>
      </c>
      <c r="O772" s="16"/>
      <c r="P772" s="16" t="s">
        <v>91</v>
      </c>
      <c r="Q772" s="16" t="s">
        <v>84</v>
      </c>
    </row>
    <row r="773" spans="3:17">
      <c r="C773" s="15">
        <v>38057</v>
      </c>
      <c r="D773" s="16">
        <v>10229</v>
      </c>
      <c r="E773" s="16">
        <v>7</v>
      </c>
      <c r="F773" s="16" t="s">
        <v>335</v>
      </c>
      <c r="G773" s="16">
        <v>28</v>
      </c>
      <c r="H773" s="17">
        <v>59.55</v>
      </c>
      <c r="I773" s="17">
        <v>1667.4</v>
      </c>
      <c r="J773" s="16" t="s">
        <v>302</v>
      </c>
      <c r="K773" s="16"/>
      <c r="L773" s="16" t="s">
        <v>163</v>
      </c>
      <c r="M773" s="16" t="s">
        <v>212</v>
      </c>
      <c r="N773" s="16" t="s">
        <v>258</v>
      </c>
      <c r="O773" s="16" t="s">
        <v>218</v>
      </c>
      <c r="P773" s="16" t="s">
        <v>162</v>
      </c>
      <c r="Q773" s="16" t="s">
        <v>157</v>
      </c>
    </row>
    <row r="774" spans="3:17">
      <c r="C774" s="15">
        <v>38112</v>
      </c>
      <c r="D774" s="16">
        <v>10246</v>
      </c>
      <c r="E774" s="16">
        <v>11</v>
      </c>
      <c r="F774" s="16" t="s">
        <v>335</v>
      </c>
      <c r="G774" s="16">
        <v>30</v>
      </c>
      <c r="H774" s="17">
        <v>61.99</v>
      </c>
      <c r="I774" s="17">
        <v>1859.7</v>
      </c>
      <c r="J774" s="16" t="s">
        <v>302</v>
      </c>
      <c r="K774" s="16"/>
      <c r="L774" s="16" t="s">
        <v>135</v>
      </c>
      <c r="M774" s="16" t="s">
        <v>212</v>
      </c>
      <c r="N774" s="16" t="s">
        <v>242</v>
      </c>
      <c r="O774" s="16"/>
      <c r="P774" s="16" t="s">
        <v>134</v>
      </c>
      <c r="Q774" s="16" t="s">
        <v>93</v>
      </c>
    </row>
    <row r="775" spans="3:17">
      <c r="C775" s="15">
        <v>38153</v>
      </c>
      <c r="D775" s="16">
        <v>10259</v>
      </c>
      <c r="E775" s="16">
        <v>10</v>
      </c>
      <c r="F775" s="16" t="s">
        <v>335</v>
      </c>
      <c r="G775" s="16">
        <v>30</v>
      </c>
      <c r="H775" s="17">
        <v>49.22</v>
      </c>
      <c r="I775" s="17">
        <v>1476.6</v>
      </c>
      <c r="J775" s="16" t="s">
        <v>302</v>
      </c>
      <c r="K775" s="16"/>
      <c r="L775" s="16" t="s">
        <v>92</v>
      </c>
      <c r="M775" s="16" t="s">
        <v>212</v>
      </c>
      <c r="N775" s="16" t="s">
        <v>91</v>
      </c>
      <c r="O775" s="16"/>
      <c r="P775" s="16" t="s">
        <v>91</v>
      </c>
      <c r="Q775" s="16" t="s">
        <v>84</v>
      </c>
    </row>
    <row r="776" spans="3:17">
      <c r="C776" s="15">
        <v>38188</v>
      </c>
      <c r="D776" s="16">
        <v>10271</v>
      </c>
      <c r="E776" s="16">
        <v>11</v>
      </c>
      <c r="F776" s="16" t="s">
        <v>335</v>
      </c>
      <c r="G776" s="16">
        <v>25</v>
      </c>
      <c r="H776" s="17">
        <v>69.28</v>
      </c>
      <c r="I776" s="17">
        <v>1732</v>
      </c>
      <c r="J776" s="16" t="s">
        <v>302</v>
      </c>
      <c r="K776" s="16"/>
      <c r="L776" s="16" t="s">
        <v>163</v>
      </c>
      <c r="M776" s="16" t="s">
        <v>212</v>
      </c>
      <c r="N776" s="16" t="s">
        <v>258</v>
      </c>
      <c r="O776" s="16" t="s">
        <v>218</v>
      </c>
      <c r="P776" s="16" t="s">
        <v>162</v>
      </c>
      <c r="Q776" s="16" t="s">
        <v>157</v>
      </c>
    </row>
    <row r="777" spans="3:17">
      <c r="C777" s="15">
        <v>38218</v>
      </c>
      <c r="D777" s="16">
        <v>10281</v>
      </c>
      <c r="E777" s="16">
        <v>7</v>
      </c>
      <c r="F777" s="16" t="s">
        <v>335</v>
      </c>
      <c r="G777" s="16">
        <v>29</v>
      </c>
      <c r="H777" s="17">
        <v>57.73</v>
      </c>
      <c r="I777" s="17">
        <v>1674.17</v>
      </c>
      <c r="J777" s="16" t="s">
        <v>302</v>
      </c>
      <c r="K777" s="16"/>
      <c r="L777" s="16" t="s">
        <v>169</v>
      </c>
      <c r="M777" s="16" t="s">
        <v>212</v>
      </c>
      <c r="N777" s="16" t="s">
        <v>234</v>
      </c>
      <c r="O777" s="16" t="s">
        <v>235</v>
      </c>
      <c r="P777" s="16" t="s">
        <v>162</v>
      </c>
      <c r="Q777" s="16" t="s">
        <v>157</v>
      </c>
    </row>
    <row r="778" spans="3:17">
      <c r="C778" s="15">
        <v>38238</v>
      </c>
      <c r="D778" s="16">
        <v>10291</v>
      </c>
      <c r="E778" s="16">
        <v>2</v>
      </c>
      <c r="F778" s="16" t="s">
        <v>335</v>
      </c>
      <c r="G778" s="16">
        <v>26</v>
      </c>
      <c r="H778" s="17">
        <v>57.73</v>
      </c>
      <c r="I778" s="17">
        <v>1500.98</v>
      </c>
      <c r="J778" s="16" t="s">
        <v>302</v>
      </c>
      <c r="K778" s="16"/>
      <c r="L778" s="16" t="s">
        <v>141</v>
      </c>
      <c r="M778" s="16" t="s">
        <v>212</v>
      </c>
      <c r="N778" s="16" t="s">
        <v>256</v>
      </c>
      <c r="O778" s="16"/>
      <c r="P778" s="16" t="s">
        <v>140</v>
      </c>
      <c r="Q778" s="16" t="s">
        <v>93</v>
      </c>
    </row>
    <row r="779" spans="3:17">
      <c r="C779" s="15">
        <v>38273</v>
      </c>
      <c r="D779" s="16">
        <v>10305</v>
      </c>
      <c r="E779" s="16">
        <v>11</v>
      </c>
      <c r="F779" s="16" t="s">
        <v>335</v>
      </c>
      <c r="G779" s="16">
        <v>41</v>
      </c>
      <c r="H779" s="17">
        <v>53.48</v>
      </c>
      <c r="I779" s="17">
        <v>2192.6799999999998</v>
      </c>
      <c r="J779" s="16" t="s">
        <v>302</v>
      </c>
      <c r="K779" s="16"/>
      <c r="L779" s="16" t="s">
        <v>173</v>
      </c>
      <c r="M779" s="16" t="s">
        <v>212</v>
      </c>
      <c r="N779" s="16" t="s">
        <v>230</v>
      </c>
      <c r="O779" s="16" t="s">
        <v>231</v>
      </c>
      <c r="P779" s="16" t="s">
        <v>162</v>
      </c>
      <c r="Q779" s="16" t="s">
        <v>157</v>
      </c>
    </row>
    <row r="780" spans="3:17">
      <c r="C780" s="15">
        <v>38282</v>
      </c>
      <c r="D780" s="16">
        <v>10313</v>
      </c>
      <c r="E780" s="16">
        <v>5</v>
      </c>
      <c r="F780" s="16" t="s">
        <v>335</v>
      </c>
      <c r="G780" s="16">
        <v>34</v>
      </c>
      <c r="H780" s="17">
        <v>52.87</v>
      </c>
      <c r="I780" s="17">
        <v>1797.58</v>
      </c>
      <c r="J780" s="16" t="s">
        <v>302</v>
      </c>
      <c r="K780" s="16"/>
      <c r="L780" s="16" t="s">
        <v>159</v>
      </c>
      <c r="M780" s="16" t="s">
        <v>212</v>
      </c>
      <c r="N780" s="16" t="s">
        <v>249</v>
      </c>
      <c r="O780" s="16" t="s">
        <v>250</v>
      </c>
      <c r="P780" s="16" t="s">
        <v>158</v>
      </c>
      <c r="Q780" s="16" t="s">
        <v>157</v>
      </c>
    </row>
    <row r="781" spans="3:17">
      <c r="C781" s="15">
        <v>38295</v>
      </c>
      <c r="D781" s="16">
        <v>10322</v>
      </c>
      <c r="E781" s="16">
        <v>11</v>
      </c>
      <c r="F781" s="16" t="s">
        <v>335</v>
      </c>
      <c r="G781" s="16">
        <v>35</v>
      </c>
      <c r="H781" s="17">
        <v>61.21</v>
      </c>
      <c r="I781" s="17">
        <v>2142.35</v>
      </c>
      <c r="J781" s="16" t="s">
        <v>302</v>
      </c>
      <c r="K781" s="16"/>
      <c r="L781" s="16" t="s">
        <v>168</v>
      </c>
      <c r="M781" s="16" t="s">
        <v>212</v>
      </c>
      <c r="N781" s="16" t="s">
        <v>259</v>
      </c>
      <c r="O781" s="16" t="s">
        <v>260</v>
      </c>
      <c r="P781" s="16" t="s">
        <v>162</v>
      </c>
      <c r="Q781" s="16" t="s">
        <v>157</v>
      </c>
    </row>
    <row r="782" spans="3:17">
      <c r="C782" s="15">
        <v>38310</v>
      </c>
      <c r="D782" s="16">
        <v>10334</v>
      </c>
      <c r="E782" s="16">
        <v>1</v>
      </c>
      <c r="F782" s="16" t="s">
        <v>335</v>
      </c>
      <c r="G782" s="16">
        <v>34</v>
      </c>
      <c r="H782" s="17">
        <v>61.38</v>
      </c>
      <c r="I782" s="17">
        <v>2086.92</v>
      </c>
      <c r="J782" s="16" t="s">
        <v>302</v>
      </c>
      <c r="K782" s="16"/>
      <c r="L782" s="16" t="s">
        <v>142</v>
      </c>
      <c r="M782" s="16" t="s">
        <v>285</v>
      </c>
      <c r="N782" s="16" t="s">
        <v>244</v>
      </c>
      <c r="O782" s="16"/>
      <c r="P782" s="16" t="s">
        <v>140</v>
      </c>
      <c r="Q782" s="16" t="s">
        <v>93</v>
      </c>
    </row>
    <row r="783" spans="3:17">
      <c r="C783" s="15">
        <v>38320</v>
      </c>
      <c r="D783" s="16">
        <v>10347</v>
      </c>
      <c r="E783" s="16">
        <v>8</v>
      </c>
      <c r="F783" s="16" t="s">
        <v>335</v>
      </c>
      <c r="G783" s="16">
        <v>50</v>
      </c>
      <c r="H783" s="17">
        <v>100</v>
      </c>
      <c r="I783" s="17">
        <v>6834.5</v>
      </c>
      <c r="J783" s="16" t="s">
        <v>302</v>
      </c>
      <c r="K783" s="16"/>
      <c r="L783" s="16" t="s">
        <v>86</v>
      </c>
      <c r="M783" s="16" t="s">
        <v>212</v>
      </c>
      <c r="N783" s="16" t="s">
        <v>223</v>
      </c>
      <c r="O783" s="16" t="s">
        <v>224</v>
      </c>
      <c r="P783" s="16" t="s">
        <v>85</v>
      </c>
      <c r="Q783" s="16" t="s">
        <v>84</v>
      </c>
    </row>
    <row r="784" spans="3:17">
      <c r="C784" s="15">
        <v>38331</v>
      </c>
      <c r="D784" s="16">
        <v>10357</v>
      </c>
      <c r="E784" s="16">
        <v>7</v>
      </c>
      <c r="F784" s="16" t="s">
        <v>335</v>
      </c>
      <c r="G784" s="16">
        <v>41</v>
      </c>
      <c r="H784" s="17">
        <v>61.99</v>
      </c>
      <c r="I784" s="17">
        <v>2541.59</v>
      </c>
      <c r="J784" s="16" t="s">
        <v>302</v>
      </c>
      <c r="K784" s="16"/>
      <c r="L784" s="16" t="s">
        <v>163</v>
      </c>
      <c r="M784" s="16" t="s">
        <v>212</v>
      </c>
      <c r="N784" s="16" t="s">
        <v>258</v>
      </c>
      <c r="O784" s="16" t="s">
        <v>218</v>
      </c>
      <c r="P784" s="16" t="s">
        <v>162</v>
      </c>
      <c r="Q784" s="16" t="s">
        <v>157</v>
      </c>
    </row>
    <row r="785" spans="3:17">
      <c r="C785" s="15">
        <v>38372</v>
      </c>
      <c r="D785" s="16">
        <v>10370</v>
      </c>
      <c r="E785" s="16">
        <v>7</v>
      </c>
      <c r="F785" s="16" t="s">
        <v>335</v>
      </c>
      <c r="G785" s="16">
        <v>22</v>
      </c>
      <c r="H785" s="17">
        <v>96.86</v>
      </c>
      <c r="I785" s="17">
        <v>2130.92</v>
      </c>
      <c r="J785" s="16" t="s">
        <v>302</v>
      </c>
      <c r="K785" s="16"/>
      <c r="L785" s="16" t="s">
        <v>87</v>
      </c>
      <c r="M785" s="16" t="s">
        <v>212</v>
      </c>
      <c r="N785" s="16" t="s">
        <v>262</v>
      </c>
      <c r="O785" s="16" t="s">
        <v>238</v>
      </c>
      <c r="P785" s="16" t="s">
        <v>85</v>
      </c>
      <c r="Q785" s="16" t="s">
        <v>84</v>
      </c>
    </row>
    <row r="786" spans="3:17">
      <c r="C786" s="15">
        <v>38400</v>
      </c>
      <c r="D786" s="16">
        <v>10381</v>
      </c>
      <c r="E786" s="16">
        <v>7</v>
      </c>
      <c r="F786" s="16" t="s">
        <v>335</v>
      </c>
      <c r="G786" s="16">
        <v>35</v>
      </c>
      <c r="H786" s="17">
        <v>48.62</v>
      </c>
      <c r="I786" s="17">
        <v>1701.7</v>
      </c>
      <c r="J786" s="16" t="s">
        <v>302</v>
      </c>
      <c r="K786" s="16"/>
      <c r="L786" s="16" t="s">
        <v>167</v>
      </c>
      <c r="M786" s="16" t="s">
        <v>212</v>
      </c>
      <c r="N786" s="16" t="s">
        <v>219</v>
      </c>
      <c r="O786" s="16" t="s">
        <v>218</v>
      </c>
      <c r="P786" s="16" t="s">
        <v>162</v>
      </c>
      <c r="Q786" s="16" t="s">
        <v>157</v>
      </c>
    </row>
    <row r="787" spans="3:17">
      <c r="C787" s="15">
        <v>38420</v>
      </c>
      <c r="D787" s="16">
        <v>10391</v>
      </c>
      <c r="E787" s="16">
        <v>5</v>
      </c>
      <c r="F787" s="16" t="s">
        <v>335</v>
      </c>
      <c r="G787" s="16">
        <v>44</v>
      </c>
      <c r="H787" s="17">
        <v>38.5</v>
      </c>
      <c r="I787" s="17">
        <v>1694</v>
      </c>
      <c r="J787" s="16" t="s">
        <v>302</v>
      </c>
      <c r="K787" s="16"/>
      <c r="L787" s="16" t="s">
        <v>87</v>
      </c>
      <c r="M787" s="16" t="s">
        <v>212</v>
      </c>
      <c r="N787" s="16" t="s">
        <v>262</v>
      </c>
      <c r="O787" s="16" t="s">
        <v>238</v>
      </c>
      <c r="P787" s="16" t="s">
        <v>85</v>
      </c>
      <c r="Q787" s="16" t="s">
        <v>84</v>
      </c>
    </row>
    <row r="788" spans="3:17">
      <c r="C788" s="15">
        <v>38475</v>
      </c>
      <c r="D788" s="16">
        <v>10412</v>
      </c>
      <c r="E788" s="16">
        <v>11</v>
      </c>
      <c r="F788" s="16" t="s">
        <v>335</v>
      </c>
      <c r="G788" s="16">
        <v>47</v>
      </c>
      <c r="H788" s="17">
        <v>61.99</v>
      </c>
      <c r="I788" s="17">
        <v>2913.53</v>
      </c>
      <c r="J788" s="16" t="s">
        <v>302</v>
      </c>
      <c r="K788" s="16"/>
      <c r="L788" s="16" t="s">
        <v>135</v>
      </c>
      <c r="M788" s="16" t="s">
        <v>212</v>
      </c>
      <c r="N788" s="16" t="s">
        <v>242</v>
      </c>
      <c r="O788" s="16"/>
      <c r="P788" s="16" t="s">
        <v>134</v>
      </c>
      <c r="Q788" s="16" t="s">
        <v>93</v>
      </c>
    </row>
    <row r="789" spans="3:17">
      <c r="C789" s="15">
        <v>38503</v>
      </c>
      <c r="D789" s="16">
        <v>10425</v>
      </c>
      <c r="E789" s="16">
        <v>10</v>
      </c>
      <c r="F789" s="16" t="s">
        <v>335</v>
      </c>
      <c r="G789" s="16">
        <v>19</v>
      </c>
      <c r="H789" s="17">
        <v>49.22</v>
      </c>
      <c r="I789" s="17">
        <v>935.18</v>
      </c>
      <c r="J789" s="16" t="s">
        <v>302</v>
      </c>
      <c r="K789" s="16"/>
      <c r="L789" s="16" t="s">
        <v>108</v>
      </c>
      <c r="M789" s="16" t="s">
        <v>265</v>
      </c>
      <c r="N789" s="16" t="s">
        <v>229</v>
      </c>
      <c r="O789" s="16"/>
      <c r="P789" s="16" t="s">
        <v>107</v>
      </c>
      <c r="Q789" s="16" t="s">
        <v>93</v>
      </c>
    </row>
    <row r="790" spans="3:17">
      <c r="C790" s="15">
        <v>37669</v>
      </c>
      <c r="D790" s="16">
        <v>10106</v>
      </c>
      <c r="E790" s="16">
        <v>2</v>
      </c>
      <c r="F790" s="16" t="s">
        <v>336</v>
      </c>
      <c r="G790" s="16">
        <v>34</v>
      </c>
      <c r="H790" s="17">
        <v>90.39</v>
      </c>
      <c r="I790" s="17">
        <v>3073.26</v>
      </c>
      <c r="J790" s="16" t="s">
        <v>325</v>
      </c>
      <c r="K790" s="16"/>
      <c r="L790" s="16" t="s">
        <v>128</v>
      </c>
      <c r="M790" s="16" t="s">
        <v>212</v>
      </c>
      <c r="N790" s="16" t="s">
        <v>320</v>
      </c>
      <c r="O790" s="16"/>
      <c r="P790" s="16" t="s">
        <v>126</v>
      </c>
      <c r="Q790" s="16" t="s">
        <v>93</v>
      </c>
    </row>
    <row r="791" spans="3:17">
      <c r="C791" s="15">
        <v>37740</v>
      </c>
      <c r="D791" s="16">
        <v>10120</v>
      </c>
      <c r="E791" s="16">
        <v>8</v>
      </c>
      <c r="F791" s="16" t="s">
        <v>336</v>
      </c>
      <c r="G791" s="16">
        <v>29</v>
      </c>
      <c r="H791" s="17">
        <v>71.81</v>
      </c>
      <c r="I791" s="17">
        <v>2082.4899999999998</v>
      </c>
      <c r="J791" s="16" t="s">
        <v>325</v>
      </c>
      <c r="K791" s="16"/>
      <c r="L791" s="16" t="s">
        <v>86</v>
      </c>
      <c r="M791" s="16" t="s">
        <v>212</v>
      </c>
      <c r="N791" s="16" t="s">
        <v>223</v>
      </c>
      <c r="O791" s="16" t="s">
        <v>224</v>
      </c>
      <c r="P791" s="16" t="s">
        <v>85</v>
      </c>
      <c r="Q791" s="16" t="s">
        <v>84</v>
      </c>
    </row>
    <row r="792" spans="3:17">
      <c r="C792" s="15">
        <v>37799</v>
      </c>
      <c r="D792" s="16">
        <v>10133</v>
      </c>
      <c r="E792" s="16">
        <v>3</v>
      </c>
      <c r="F792" s="16" t="s">
        <v>336</v>
      </c>
      <c r="G792" s="16">
        <v>49</v>
      </c>
      <c r="H792" s="17">
        <v>69.27</v>
      </c>
      <c r="I792" s="17">
        <v>3394.23</v>
      </c>
      <c r="J792" s="16" t="s">
        <v>325</v>
      </c>
      <c r="K792" s="16"/>
      <c r="L792" s="16" t="s">
        <v>135</v>
      </c>
      <c r="M792" s="16" t="s">
        <v>212</v>
      </c>
      <c r="N792" s="16" t="s">
        <v>242</v>
      </c>
      <c r="O792" s="16"/>
      <c r="P792" s="16" t="s">
        <v>134</v>
      </c>
      <c r="Q792" s="16" t="s">
        <v>93</v>
      </c>
    </row>
    <row r="793" spans="3:17">
      <c r="C793" s="15">
        <v>37858</v>
      </c>
      <c r="D793" s="16">
        <v>10145</v>
      </c>
      <c r="E793" s="16">
        <v>14</v>
      </c>
      <c r="F793" s="16" t="s">
        <v>336</v>
      </c>
      <c r="G793" s="16">
        <v>30</v>
      </c>
      <c r="H793" s="17">
        <v>85.32</v>
      </c>
      <c r="I793" s="17">
        <v>2559.6</v>
      </c>
      <c r="J793" s="16" t="s">
        <v>325</v>
      </c>
      <c r="K793" s="16"/>
      <c r="L793" s="16" t="s">
        <v>172</v>
      </c>
      <c r="M793" s="16" t="s">
        <v>212</v>
      </c>
      <c r="N793" s="16" t="s">
        <v>217</v>
      </c>
      <c r="O793" s="16" t="s">
        <v>218</v>
      </c>
      <c r="P793" s="16" t="s">
        <v>162</v>
      </c>
      <c r="Q793" s="16" t="s">
        <v>157</v>
      </c>
    </row>
    <row r="794" spans="3:17">
      <c r="C794" s="15">
        <v>37922</v>
      </c>
      <c r="D794" s="16">
        <v>10168</v>
      </c>
      <c r="E794" s="16">
        <v>9</v>
      </c>
      <c r="F794" s="16" t="s">
        <v>336</v>
      </c>
      <c r="G794" s="16">
        <v>21</v>
      </c>
      <c r="H794" s="17">
        <v>70.959999999999994</v>
      </c>
      <c r="I794" s="17">
        <v>1490.16</v>
      </c>
      <c r="J794" s="16" t="s">
        <v>325</v>
      </c>
      <c r="K794" s="16"/>
      <c r="L794" s="16" t="s">
        <v>170</v>
      </c>
      <c r="M794" s="16" t="s">
        <v>212</v>
      </c>
      <c r="N794" s="16" t="s">
        <v>220</v>
      </c>
      <c r="O794" s="16" t="s">
        <v>218</v>
      </c>
      <c r="P794" s="16" t="s">
        <v>162</v>
      </c>
      <c r="Q794" s="16" t="s">
        <v>157</v>
      </c>
    </row>
    <row r="795" spans="3:17">
      <c r="C795" s="15">
        <v>37998</v>
      </c>
      <c r="D795" s="16">
        <v>10210</v>
      </c>
      <c r="E795" s="16">
        <v>7</v>
      </c>
      <c r="F795" s="16" t="s">
        <v>336</v>
      </c>
      <c r="G795" s="16">
        <v>50</v>
      </c>
      <c r="H795" s="17">
        <v>76.88</v>
      </c>
      <c r="I795" s="17">
        <v>3844</v>
      </c>
      <c r="J795" s="16" t="s">
        <v>325</v>
      </c>
      <c r="K795" s="16"/>
      <c r="L795" s="16" t="s">
        <v>153</v>
      </c>
      <c r="M795" s="16" t="s">
        <v>212</v>
      </c>
      <c r="N795" s="16" t="s">
        <v>267</v>
      </c>
      <c r="O795" s="16" t="s">
        <v>267</v>
      </c>
      <c r="P795" s="16" t="s">
        <v>151</v>
      </c>
      <c r="Q795" s="16" t="s">
        <v>151</v>
      </c>
    </row>
    <row r="796" spans="3:17">
      <c r="C796" s="15">
        <v>38037</v>
      </c>
      <c r="D796" s="16">
        <v>10223</v>
      </c>
      <c r="E796" s="16">
        <v>9</v>
      </c>
      <c r="F796" s="16" t="s">
        <v>336</v>
      </c>
      <c r="G796" s="16">
        <v>47</v>
      </c>
      <c r="H796" s="17">
        <v>100</v>
      </c>
      <c r="I796" s="17">
        <v>4724.91</v>
      </c>
      <c r="J796" s="16" t="s">
        <v>325</v>
      </c>
      <c r="K796" s="16"/>
      <c r="L796" s="16" t="s">
        <v>86</v>
      </c>
      <c r="M796" s="16" t="s">
        <v>212</v>
      </c>
      <c r="N796" s="16" t="s">
        <v>223</v>
      </c>
      <c r="O796" s="16" t="s">
        <v>224</v>
      </c>
      <c r="P796" s="16" t="s">
        <v>85</v>
      </c>
      <c r="Q796" s="16" t="s">
        <v>84</v>
      </c>
    </row>
    <row r="797" spans="3:17">
      <c r="C797" s="15">
        <v>38079</v>
      </c>
      <c r="D797" s="16">
        <v>10235</v>
      </c>
      <c r="E797" s="16">
        <v>3</v>
      </c>
      <c r="F797" s="16" t="s">
        <v>336</v>
      </c>
      <c r="G797" s="16">
        <v>24</v>
      </c>
      <c r="H797" s="17">
        <v>76.03</v>
      </c>
      <c r="I797" s="17">
        <v>1824.72</v>
      </c>
      <c r="J797" s="16" t="s">
        <v>325</v>
      </c>
      <c r="K797" s="16"/>
      <c r="L797" s="16" t="s">
        <v>160</v>
      </c>
      <c r="M797" s="16" t="s">
        <v>212</v>
      </c>
      <c r="N797" s="16" t="s">
        <v>279</v>
      </c>
      <c r="O797" s="16" t="s">
        <v>250</v>
      </c>
      <c r="P797" s="16" t="s">
        <v>158</v>
      </c>
      <c r="Q797" s="16" t="s">
        <v>157</v>
      </c>
    </row>
    <row r="798" spans="3:17">
      <c r="C798" s="15">
        <v>38118</v>
      </c>
      <c r="D798" s="16">
        <v>10250</v>
      </c>
      <c r="E798" s="16">
        <v>4</v>
      </c>
      <c r="F798" s="16" t="s">
        <v>336</v>
      </c>
      <c r="G798" s="16">
        <v>27</v>
      </c>
      <c r="H798" s="17">
        <v>98.84</v>
      </c>
      <c r="I798" s="17">
        <v>2668.68</v>
      </c>
      <c r="J798" s="16" t="s">
        <v>325</v>
      </c>
      <c r="K798" s="16"/>
      <c r="L798" s="16" t="s">
        <v>166</v>
      </c>
      <c r="M798" s="16" t="s">
        <v>212</v>
      </c>
      <c r="N798" s="16" t="s">
        <v>284</v>
      </c>
      <c r="O798" s="16" t="s">
        <v>218</v>
      </c>
      <c r="P798" s="16" t="s">
        <v>162</v>
      </c>
      <c r="Q798" s="16" t="s">
        <v>157</v>
      </c>
    </row>
    <row r="799" spans="3:17">
      <c r="C799" s="15">
        <v>38166</v>
      </c>
      <c r="D799" s="16">
        <v>10263</v>
      </c>
      <c r="E799" s="16">
        <v>10</v>
      </c>
      <c r="F799" s="16" t="s">
        <v>336</v>
      </c>
      <c r="G799" s="16">
        <v>33</v>
      </c>
      <c r="H799" s="17">
        <v>86.17</v>
      </c>
      <c r="I799" s="17">
        <v>2843.61</v>
      </c>
      <c r="J799" s="16" t="s">
        <v>325</v>
      </c>
      <c r="K799" s="16"/>
      <c r="L799" s="16" t="s">
        <v>174</v>
      </c>
      <c r="M799" s="16" t="s">
        <v>212</v>
      </c>
      <c r="N799" s="16" t="s">
        <v>227</v>
      </c>
      <c r="O799" s="16" t="s">
        <v>228</v>
      </c>
      <c r="P799" s="16" t="s">
        <v>162</v>
      </c>
      <c r="Q799" s="16" t="s">
        <v>157</v>
      </c>
    </row>
    <row r="800" spans="3:17">
      <c r="C800" s="15">
        <v>38191</v>
      </c>
      <c r="D800" s="16">
        <v>10275</v>
      </c>
      <c r="E800" s="16">
        <v>9</v>
      </c>
      <c r="F800" s="16" t="s">
        <v>336</v>
      </c>
      <c r="G800" s="16">
        <v>35</v>
      </c>
      <c r="H800" s="17">
        <v>90.39</v>
      </c>
      <c r="I800" s="17">
        <v>3163.65</v>
      </c>
      <c r="J800" s="16" t="s">
        <v>325</v>
      </c>
      <c r="K800" s="16"/>
      <c r="L800" s="16" t="s">
        <v>108</v>
      </c>
      <c r="M800" s="16" t="s">
        <v>212</v>
      </c>
      <c r="N800" s="16" t="s">
        <v>229</v>
      </c>
      <c r="O800" s="16"/>
      <c r="P800" s="16" t="s">
        <v>107</v>
      </c>
      <c r="Q800" s="16" t="s">
        <v>93</v>
      </c>
    </row>
    <row r="801" spans="3:17">
      <c r="C801" s="15">
        <v>38220</v>
      </c>
      <c r="D801" s="16">
        <v>10284</v>
      </c>
      <c r="E801" s="16">
        <v>1</v>
      </c>
      <c r="F801" s="16" t="s">
        <v>336</v>
      </c>
      <c r="G801" s="16">
        <v>31</v>
      </c>
      <c r="H801" s="17">
        <v>71.81</v>
      </c>
      <c r="I801" s="17">
        <v>2226.11</v>
      </c>
      <c r="J801" s="16" t="s">
        <v>325</v>
      </c>
      <c r="K801" s="16"/>
      <c r="L801" s="16" t="s">
        <v>133</v>
      </c>
      <c r="M801" s="16" t="s">
        <v>212</v>
      </c>
      <c r="N801" s="16" t="s">
        <v>318</v>
      </c>
      <c r="O801" s="16"/>
      <c r="P801" s="16" t="s">
        <v>130</v>
      </c>
      <c r="Q801" s="16" t="s">
        <v>93</v>
      </c>
    </row>
    <row r="802" spans="3:17">
      <c r="C802" s="15">
        <v>38246</v>
      </c>
      <c r="D802" s="16">
        <v>10297</v>
      </c>
      <c r="E802" s="16">
        <v>4</v>
      </c>
      <c r="F802" s="16" t="s">
        <v>336</v>
      </c>
      <c r="G802" s="16">
        <v>25</v>
      </c>
      <c r="H802" s="17">
        <v>82.79</v>
      </c>
      <c r="I802" s="17">
        <v>2069.75</v>
      </c>
      <c r="J802" s="16" t="s">
        <v>325</v>
      </c>
      <c r="K802" s="16"/>
      <c r="L802" s="16" t="s">
        <v>125</v>
      </c>
      <c r="M802" s="16" t="s">
        <v>212</v>
      </c>
      <c r="N802" s="16" t="s">
        <v>298</v>
      </c>
      <c r="O802" s="16"/>
      <c r="P802" s="16" t="s">
        <v>124</v>
      </c>
      <c r="Q802" s="16" t="s">
        <v>93</v>
      </c>
    </row>
    <row r="803" spans="3:17">
      <c r="C803" s="15">
        <v>38275</v>
      </c>
      <c r="D803" s="16">
        <v>10308</v>
      </c>
      <c r="E803" s="16">
        <v>7</v>
      </c>
      <c r="F803" s="16" t="s">
        <v>336</v>
      </c>
      <c r="G803" s="16">
        <v>27</v>
      </c>
      <c r="H803" s="17">
        <v>82.79</v>
      </c>
      <c r="I803" s="17">
        <v>2235.33</v>
      </c>
      <c r="J803" s="16" t="s">
        <v>325</v>
      </c>
      <c r="K803" s="16"/>
      <c r="L803" s="16" t="s">
        <v>178</v>
      </c>
      <c r="M803" s="16" t="s">
        <v>212</v>
      </c>
      <c r="N803" s="16" t="s">
        <v>268</v>
      </c>
      <c r="O803" s="16" t="s">
        <v>214</v>
      </c>
      <c r="P803" s="16" t="s">
        <v>162</v>
      </c>
      <c r="Q803" s="16" t="s">
        <v>157</v>
      </c>
    </row>
    <row r="804" spans="3:17">
      <c r="C804" s="15">
        <v>38293</v>
      </c>
      <c r="D804" s="16">
        <v>10318</v>
      </c>
      <c r="E804" s="16">
        <v>9</v>
      </c>
      <c r="F804" s="16" t="s">
        <v>336</v>
      </c>
      <c r="G804" s="16">
        <v>31</v>
      </c>
      <c r="H804" s="17">
        <v>100</v>
      </c>
      <c r="I804" s="17">
        <v>3116.43</v>
      </c>
      <c r="J804" s="16" t="s">
        <v>325</v>
      </c>
      <c r="K804" s="16"/>
      <c r="L804" s="16" t="s">
        <v>169</v>
      </c>
      <c r="M804" s="16" t="s">
        <v>212</v>
      </c>
      <c r="N804" s="16" t="s">
        <v>234</v>
      </c>
      <c r="O804" s="16" t="s">
        <v>235</v>
      </c>
      <c r="P804" s="16" t="s">
        <v>162</v>
      </c>
      <c r="Q804" s="16" t="s">
        <v>157</v>
      </c>
    </row>
    <row r="805" spans="3:17">
      <c r="C805" s="15">
        <v>38301</v>
      </c>
      <c r="D805" s="16">
        <v>10327</v>
      </c>
      <c r="E805" s="16">
        <v>8</v>
      </c>
      <c r="F805" s="16" t="s">
        <v>336</v>
      </c>
      <c r="G805" s="16">
        <v>45</v>
      </c>
      <c r="H805" s="17">
        <v>100</v>
      </c>
      <c r="I805" s="17">
        <v>4781.7</v>
      </c>
      <c r="J805" s="16" t="s">
        <v>325</v>
      </c>
      <c r="K805" s="16"/>
      <c r="L805" s="16" t="s">
        <v>101</v>
      </c>
      <c r="M805" s="16" t="s">
        <v>287</v>
      </c>
      <c r="N805" s="16" t="s">
        <v>271</v>
      </c>
      <c r="O805" s="16"/>
      <c r="P805" s="16" t="s">
        <v>100</v>
      </c>
      <c r="Q805" s="16" t="s">
        <v>93</v>
      </c>
    </row>
    <row r="806" spans="3:17">
      <c r="C806" s="15">
        <v>38314</v>
      </c>
      <c r="D806" s="16">
        <v>10339</v>
      </c>
      <c r="E806" s="16">
        <v>2</v>
      </c>
      <c r="F806" s="16" t="s">
        <v>336</v>
      </c>
      <c r="G806" s="16">
        <v>27</v>
      </c>
      <c r="H806" s="17">
        <v>100</v>
      </c>
      <c r="I806" s="17">
        <v>2810.7</v>
      </c>
      <c r="J806" s="16" t="s">
        <v>325</v>
      </c>
      <c r="K806" s="16"/>
      <c r="L806" s="16" t="s">
        <v>152</v>
      </c>
      <c r="M806" s="16" t="s">
        <v>212</v>
      </c>
      <c r="N806" s="16" t="s">
        <v>253</v>
      </c>
      <c r="O806" s="16" t="s">
        <v>254</v>
      </c>
      <c r="P806" s="16" t="s">
        <v>151</v>
      </c>
      <c r="Q806" s="16" t="s">
        <v>151</v>
      </c>
    </row>
    <row r="807" spans="3:17">
      <c r="C807" s="15">
        <v>38325</v>
      </c>
      <c r="D807" s="16">
        <v>10353</v>
      </c>
      <c r="E807" s="16">
        <v>1</v>
      </c>
      <c r="F807" s="16" t="s">
        <v>336</v>
      </c>
      <c r="G807" s="16">
        <v>27</v>
      </c>
      <c r="H807" s="17">
        <v>100</v>
      </c>
      <c r="I807" s="17">
        <v>3515.67</v>
      </c>
      <c r="J807" s="16" t="s">
        <v>325</v>
      </c>
      <c r="K807" s="16"/>
      <c r="L807" s="16" t="s">
        <v>189</v>
      </c>
      <c r="M807" s="16" t="s">
        <v>212</v>
      </c>
      <c r="N807" s="16" t="s">
        <v>306</v>
      </c>
      <c r="O807" s="16" t="s">
        <v>228</v>
      </c>
      <c r="P807" s="16" t="s">
        <v>162</v>
      </c>
      <c r="Q807" s="16" t="s">
        <v>157</v>
      </c>
    </row>
    <row r="808" spans="3:17">
      <c r="C808" s="15">
        <v>38385</v>
      </c>
      <c r="D808" s="16">
        <v>10374</v>
      </c>
      <c r="E808" s="16">
        <v>2</v>
      </c>
      <c r="F808" s="16" t="s">
        <v>336</v>
      </c>
      <c r="G808" s="16">
        <v>42</v>
      </c>
      <c r="H808" s="17">
        <v>69.27</v>
      </c>
      <c r="I808" s="17">
        <v>2909.34</v>
      </c>
      <c r="J808" s="16" t="s">
        <v>325</v>
      </c>
      <c r="K808" s="16"/>
      <c r="L808" s="16" t="s">
        <v>90</v>
      </c>
      <c r="M808" s="16" t="s">
        <v>212</v>
      </c>
      <c r="N808" s="16" t="s">
        <v>245</v>
      </c>
      <c r="O808" s="16" t="s">
        <v>246</v>
      </c>
      <c r="P808" s="16" t="s">
        <v>85</v>
      </c>
      <c r="Q808" s="16" t="s">
        <v>84</v>
      </c>
    </row>
    <row r="809" spans="3:17">
      <c r="C809" s="15">
        <v>38412</v>
      </c>
      <c r="D809" s="16">
        <v>10386</v>
      </c>
      <c r="E809" s="16">
        <v>18</v>
      </c>
      <c r="F809" s="16" t="s">
        <v>336</v>
      </c>
      <c r="G809" s="16">
        <v>21</v>
      </c>
      <c r="H809" s="17">
        <v>74.77</v>
      </c>
      <c r="I809" s="17">
        <v>1570.17</v>
      </c>
      <c r="J809" s="16" t="s">
        <v>325</v>
      </c>
      <c r="K809" s="16"/>
      <c r="L809" s="16" t="s">
        <v>135</v>
      </c>
      <c r="M809" s="16" t="s">
        <v>287</v>
      </c>
      <c r="N809" s="16" t="s">
        <v>242</v>
      </c>
      <c r="O809" s="16"/>
      <c r="P809" s="16" t="s">
        <v>134</v>
      </c>
      <c r="Q809" s="16" t="s">
        <v>93</v>
      </c>
    </row>
    <row r="810" spans="3:17">
      <c r="C810" s="15">
        <v>38441</v>
      </c>
      <c r="D810" s="16">
        <v>10398</v>
      </c>
      <c r="E810" s="16">
        <v>15</v>
      </c>
      <c r="F810" s="16" t="s">
        <v>336</v>
      </c>
      <c r="G810" s="16">
        <v>34</v>
      </c>
      <c r="H810" s="17">
        <v>76.88</v>
      </c>
      <c r="I810" s="17">
        <v>2613.92</v>
      </c>
      <c r="J810" s="16" t="s">
        <v>325</v>
      </c>
      <c r="K810" s="16"/>
      <c r="L810" s="16" t="s">
        <v>110</v>
      </c>
      <c r="M810" s="16" t="s">
        <v>212</v>
      </c>
      <c r="N810" s="16" t="s">
        <v>215</v>
      </c>
      <c r="O810" s="16"/>
      <c r="P810" s="16" t="s">
        <v>107</v>
      </c>
      <c r="Q810" s="16" t="s">
        <v>93</v>
      </c>
    </row>
    <row r="811" spans="3:17">
      <c r="C811" s="15">
        <v>38445</v>
      </c>
      <c r="D811" s="16">
        <v>10401</v>
      </c>
      <c r="E811" s="16">
        <v>3</v>
      </c>
      <c r="F811" s="16" t="s">
        <v>336</v>
      </c>
      <c r="G811" s="16">
        <v>42</v>
      </c>
      <c r="H811" s="17">
        <v>76.03</v>
      </c>
      <c r="I811" s="17">
        <v>3193.26</v>
      </c>
      <c r="J811" s="16" t="s">
        <v>325</v>
      </c>
      <c r="K811" s="16"/>
      <c r="L811" s="16" t="s">
        <v>180</v>
      </c>
      <c r="M811" s="16" t="s">
        <v>285</v>
      </c>
      <c r="N811" s="16" t="s">
        <v>225</v>
      </c>
      <c r="O811" s="16" t="s">
        <v>226</v>
      </c>
      <c r="P811" s="16" t="s">
        <v>162</v>
      </c>
      <c r="Q811" s="16" t="s">
        <v>157</v>
      </c>
    </row>
    <row r="812" spans="3:17">
      <c r="C812" s="15">
        <v>38482</v>
      </c>
      <c r="D812" s="16">
        <v>10416</v>
      </c>
      <c r="E812" s="16">
        <v>4</v>
      </c>
      <c r="F812" s="16" t="s">
        <v>336</v>
      </c>
      <c r="G812" s="16">
        <v>15</v>
      </c>
      <c r="H812" s="17">
        <v>98.84</v>
      </c>
      <c r="I812" s="17">
        <v>1482.6</v>
      </c>
      <c r="J812" s="16" t="s">
        <v>325</v>
      </c>
      <c r="K812" s="16"/>
      <c r="L812" s="16" t="s">
        <v>127</v>
      </c>
      <c r="M812" s="16" t="s">
        <v>212</v>
      </c>
      <c r="N812" s="16" t="s">
        <v>294</v>
      </c>
      <c r="O812" s="16"/>
      <c r="P812" s="16" t="s">
        <v>126</v>
      </c>
      <c r="Q812" s="16" t="s">
        <v>93</v>
      </c>
    </row>
    <row r="813" spans="3:17">
      <c r="C813" s="15">
        <v>37676</v>
      </c>
      <c r="D813" s="16">
        <v>10107</v>
      </c>
      <c r="E813" s="16">
        <v>6</v>
      </c>
      <c r="F813" s="16" t="s">
        <v>337</v>
      </c>
      <c r="G813" s="16">
        <v>29</v>
      </c>
      <c r="H813" s="17">
        <v>70.87</v>
      </c>
      <c r="I813" s="17">
        <v>2055.23</v>
      </c>
      <c r="J813" s="16" t="s">
        <v>16</v>
      </c>
      <c r="K813" s="16"/>
      <c r="L813" s="16" t="s">
        <v>165</v>
      </c>
      <c r="M813" s="16" t="s">
        <v>212</v>
      </c>
      <c r="N813" s="16" t="s">
        <v>213</v>
      </c>
      <c r="O813" s="16" t="s">
        <v>214</v>
      </c>
      <c r="P813" s="16" t="s">
        <v>162</v>
      </c>
      <c r="Q813" s="16" t="s">
        <v>157</v>
      </c>
    </row>
    <row r="814" spans="3:17">
      <c r="C814" s="15">
        <v>37740</v>
      </c>
      <c r="D814" s="16">
        <v>10120</v>
      </c>
      <c r="E814" s="16">
        <v>4</v>
      </c>
      <c r="F814" s="16" t="s">
        <v>337</v>
      </c>
      <c r="G814" s="16">
        <v>46</v>
      </c>
      <c r="H814" s="17">
        <v>58.15</v>
      </c>
      <c r="I814" s="17">
        <v>2674.9</v>
      </c>
      <c r="J814" s="16" t="s">
        <v>16</v>
      </c>
      <c r="K814" s="16"/>
      <c r="L814" s="16" t="s">
        <v>86</v>
      </c>
      <c r="M814" s="16" t="s">
        <v>212</v>
      </c>
      <c r="N814" s="16" t="s">
        <v>223</v>
      </c>
      <c r="O814" s="16" t="s">
        <v>224</v>
      </c>
      <c r="P814" s="16" t="s">
        <v>85</v>
      </c>
      <c r="Q814" s="16" t="s">
        <v>84</v>
      </c>
    </row>
    <row r="815" spans="3:17">
      <c r="C815" s="15">
        <v>37803</v>
      </c>
      <c r="D815" s="16">
        <v>10134</v>
      </c>
      <c r="E815" s="16">
        <v>6</v>
      </c>
      <c r="F815" s="16" t="s">
        <v>337</v>
      </c>
      <c r="G815" s="16">
        <v>30</v>
      </c>
      <c r="H815" s="17">
        <v>61.78</v>
      </c>
      <c r="I815" s="17">
        <v>1853.4</v>
      </c>
      <c r="J815" s="16" t="s">
        <v>16</v>
      </c>
      <c r="K815" s="16"/>
      <c r="L815" s="16" t="s">
        <v>114</v>
      </c>
      <c r="M815" s="16" t="s">
        <v>212</v>
      </c>
      <c r="N815" s="16" t="s">
        <v>216</v>
      </c>
      <c r="O815" s="16"/>
      <c r="P815" s="16" t="s">
        <v>107</v>
      </c>
      <c r="Q815" s="16" t="s">
        <v>93</v>
      </c>
    </row>
    <row r="816" spans="3:17">
      <c r="C816" s="15">
        <v>37858</v>
      </c>
      <c r="D816" s="16">
        <v>10145</v>
      </c>
      <c r="E816" s="16">
        <v>10</v>
      </c>
      <c r="F816" s="16" t="s">
        <v>337</v>
      </c>
      <c r="G816" s="16">
        <v>30</v>
      </c>
      <c r="H816" s="17">
        <v>49.67</v>
      </c>
      <c r="I816" s="17">
        <v>1490.1</v>
      </c>
      <c r="J816" s="16" t="s">
        <v>16</v>
      </c>
      <c r="K816" s="16"/>
      <c r="L816" s="16" t="s">
        <v>172</v>
      </c>
      <c r="M816" s="16" t="s">
        <v>212</v>
      </c>
      <c r="N816" s="16" t="s">
        <v>217</v>
      </c>
      <c r="O816" s="16" t="s">
        <v>218</v>
      </c>
      <c r="P816" s="16" t="s">
        <v>162</v>
      </c>
      <c r="Q816" s="16" t="s">
        <v>157</v>
      </c>
    </row>
    <row r="817" spans="3:17">
      <c r="C817" s="15">
        <v>37904</v>
      </c>
      <c r="D817" s="16">
        <v>10159</v>
      </c>
      <c r="E817" s="16">
        <v>18</v>
      </c>
      <c r="F817" s="16" t="s">
        <v>337</v>
      </c>
      <c r="G817" s="16">
        <v>42</v>
      </c>
      <c r="H817" s="17">
        <v>51.48</v>
      </c>
      <c r="I817" s="17">
        <v>2162.16</v>
      </c>
      <c r="J817" s="16" t="s">
        <v>16</v>
      </c>
      <c r="K817" s="16"/>
      <c r="L817" s="16" t="s">
        <v>167</v>
      </c>
      <c r="M817" s="16" t="s">
        <v>212</v>
      </c>
      <c r="N817" s="16" t="s">
        <v>219</v>
      </c>
      <c r="O817" s="16" t="s">
        <v>218</v>
      </c>
      <c r="P817" s="16" t="s">
        <v>162</v>
      </c>
      <c r="Q817" s="16" t="s">
        <v>157</v>
      </c>
    </row>
    <row r="818" spans="3:17">
      <c r="C818" s="15">
        <v>37922</v>
      </c>
      <c r="D818" s="16">
        <v>10168</v>
      </c>
      <c r="E818" s="16">
        <v>5</v>
      </c>
      <c r="F818" s="16" t="s">
        <v>337</v>
      </c>
      <c r="G818" s="16">
        <v>46</v>
      </c>
      <c r="H818" s="17">
        <v>61.18</v>
      </c>
      <c r="I818" s="17">
        <v>2814.28</v>
      </c>
      <c r="J818" s="16" t="s">
        <v>16</v>
      </c>
      <c r="K818" s="16"/>
      <c r="L818" s="16" t="s">
        <v>170</v>
      </c>
      <c r="M818" s="16" t="s">
        <v>212</v>
      </c>
      <c r="N818" s="16" t="s">
        <v>220</v>
      </c>
      <c r="O818" s="16" t="s">
        <v>218</v>
      </c>
      <c r="P818" s="16" t="s">
        <v>162</v>
      </c>
      <c r="Q818" s="16" t="s">
        <v>157</v>
      </c>
    </row>
    <row r="819" spans="3:17">
      <c r="C819" s="15">
        <v>37936</v>
      </c>
      <c r="D819" s="16">
        <v>10180</v>
      </c>
      <c r="E819" s="16">
        <v>13</v>
      </c>
      <c r="F819" s="16" t="s">
        <v>337</v>
      </c>
      <c r="G819" s="16">
        <v>25</v>
      </c>
      <c r="H819" s="17">
        <v>64.2</v>
      </c>
      <c r="I819" s="17">
        <v>1605</v>
      </c>
      <c r="J819" s="16" t="s">
        <v>16</v>
      </c>
      <c r="K819" s="16"/>
      <c r="L819" s="16" t="s">
        <v>117</v>
      </c>
      <c r="M819" s="16" t="s">
        <v>212</v>
      </c>
      <c r="N819" s="16" t="s">
        <v>221</v>
      </c>
      <c r="O819" s="16"/>
      <c r="P819" s="16" t="s">
        <v>107</v>
      </c>
      <c r="Q819" s="16" t="s">
        <v>93</v>
      </c>
    </row>
    <row r="820" spans="3:17">
      <c r="C820" s="15">
        <v>37943</v>
      </c>
      <c r="D820" s="16">
        <v>10188</v>
      </c>
      <c r="E820" s="16">
        <v>5</v>
      </c>
      <c r="F820" s="16" t="s">
        <v>337</v>
      </c>
      <c r="G820" s="16">
        <v>32</v>
      </c>
      <c r="H820" s="17">
        <v>65.42</v>
      </c>
      <c r="I820" s="17">
        <v>2093.44</v>
      </c>
      <c r="J820" s="16" t="s">
        <v>16</v>
      </c>
      <c r="K820" s="16"/>
      <c r="L820" s="16" t="s">
        <v>132</v>
      </c>
      <c r="M820" s="16" t="s">
        <v>212</v>
      </c>
      <c r="N820" s="16" t="s">
        <v>222</v>
      </c>
      <c r="O820" s="16"/>
      <c r="P820" s="16" t="s">
        <v>130</v>
      </c>
      <c r="Q820" s="16" t="s">
        <v>93</v>
      </c>
    </row>
    <row r="821" spans="3:17">
      <c r="C821" s="15">
        <v>37956</v>
      </c>
      <c r="D821" s="16">
        <v>10201</v>
      </c>
      <c r="E821" s="16">
        <v>6</v>
      </c>
      <c r="F821" s="16" t="s">
        <v>337</v>
      </c>
      <c r="G821" s="16">
        <v>30</v>
      </c>
      <c r="H821" s="17">
        <v>64.81</v>
      </c>
      <c r="I821" s="17">
        <v>1944.3</v>
      </c>
      <c r="J821" s="16" t="s">
        <v>16</v>
      </c>
      <c r="K821" s="16"/>
      <c r="L821" s="16" t="s">
        <v>186</v>
      </c>
      <c r="M821" s="16" t="s">
        <v>212</v>
      </c>
      <c r="N821" s="16" t="s">
        <v>219</v>
      </c>
      <c r="O821" s="16" t="s">
        <v>218</v>
      </c>
      <c r="P821" s="16" t="s">
        <v>162</v>
      </c>
      <c r="Q821" s="16" t="s">
        <v>157</v>
      </c>
    </row>
    <row r="822" spans="3:17">
      <c r="C822" s="15">
        <v>37998</v>
      </c>
      <c r="D822" s="16">
        <v>10210</v>
      </c>
      <c r="E822" s="16">
        <v>3</v>
      </c>
      <c r="F822" s="16" t="s">
        <v>337</v>
      </c>
      <c r="G822" s="16">
        <v>40</v>
      </c>
      <c r="H822" s="17">
        <v>49.67</v>
      </c>
      <c r="I822" s="17">
        <v>1986.8</v>
      </c>
      <c r="J822" s="16" t="s">
        <v>16</v>
      </c>
      <c r="K822" s="16"/>
      <c r="L822" s="16" t="s">
        <v>153</v>
      </c>
      <c r="M822" s="16" t="s">
        <v>212</v>
      </c>
      <c r="N822" s="16" t="s">
        <v>267</v>
      </c>
      <c r="O822" s="16" t="s">
        <v>267</v>
      </c>
      <c r="P822" s="16" t="s">
        <v>151</v>
      </c>
      <c r="Q822" s="16" t="s">
        <v>151</v>
      </c>
    </row>
    <row r="823" spans="3:17">
      <c r="C823" s="15">
        <v>38037</v>
      </c>
      <c r="D823" s="16">
        <v>10223</v>
      </c>
      <c r="E823" s="16">
        <v>5</v>
      </c>
      <c r="F823" s="16" t="s">
        <v>337</v>
      </c>
      <c r="G823" s="16">
        <v>28</v>
      </c>
      <c r="H823" s="17">
        <v>60.57</v>
      </c>
      <c r="I823" s="17">
        <v>1695.96</v>
      </c>
      <c r="J823" s="16" t="s">
        <v>16</v>
      </c>
      <c r="K823" s="16"/>
      <c r="L823" s="16" t="s">
        <v>86</v>
      </c>
      <c r="M823" s="16" t="s">
        <v>212</v>
      </c>
      <c r="N823" s="16" t="s">
        <v>223</v>
      </c>
      <c r="O823" s="16" t="s">
        <v>224</v>
      </c>
      <c r="P823" s="16" t="s">
        <v>85</v>
      </c>
      <c r="Q823" s="16" t="s">
        <v>84</v>
      </c>
    </row>
    <row r="824" spans="3:17">
      <c r="C824" s="15">
        <v>38080</v>
      </c>
      <c r="D824" s="16">
        <v>10236</v>
      </c>
      <c r="E824" s="16">
        <v>2</v>
      </c>
      <c r="F824" s="16" t="s">
        <v>337</v>
      </c>
      <c r="G824" s="16">
        <v>23</v>
      </c>
      <c r="H824" s="17">
        <v>55.72</v>
      </c>
      <c r="I824" s="17">
        <v>1281.56</v>
      </c>
      <c r="J824" s="16" t="s">
        <v>16</v>
      </c>
      <c r="K824" s="16"/>
      <c r="L824" s="16" t="s">
        <v>179</v>
      </c>
      <c r="M824" s="16" t="s">
        <v>212</v>
      </c>
      <c r="N824" s="16" t="s">
        <v>247</v>
      </c>
      <c r="O824" s="16" t="s">
        <v>235</v>
      </c>
      <c r="P824" s="16" t="s">
        <v>162</v>
      </c>
      <c r="Q824" s="16" t="s">
        <v>157</v>
      </c>
    </row>
    <row r="825" spans="3:17">
      <c r="C825" s="15">
        <v>38125</v>
      </c>
      <c r="D825" s="16">
        <v>10251</v>
      </c>
      <c r="E825" s="16">
        <v>6</v>
      </c>
      <c r="F825" s="16" t="s">
        <v>337</v>
      </c>
      <c r="G825" s="16">
        <v>29</v>
      </c>
      <c r="H825" s="17">
        <v>61.18</v>
      </c>
      <c r="I825" s="17">
        <v>1774.22</v>
      </c>
      <c r="J825" s="16" t="s">
        <v>16</v>
      </c>
      <c r="K825" s="16"/>
      <c r="L825" s="16" t="s">
        <v>180</v>
      </c>
      <c r="M825" s="16" t="s">
        <v>212</v>
      </c>
      <c r="N825" s="16" t="s">
        <v>225</v>
      </c>
      <c r="O825" s="16" t="s">
        <v>226</v>
      </c>
      <c r="P825" s="16" t="s">
        <v>162</v>
      </c>
      <c r="Q825" s="16" t="s">
        <v>157</v>
      </c>
    </row>
    <row r="826" spans="3:17">
      <c r="C826" s="15">
        <v>38166</v>
      </c>
      <c r="D826" s="16">
        <v>10263</v>
      </c>
      <c r="E826" s="16">
        <v>6</v>
      </c>
      <c r="F826" s="16" t="s">
        <v>337</v>
      </c>
      <c r="G826" s="16">
        <v>34</v>
      </c>
      <c r="H826" s="17">
        <v>58.75</v>
      </c>
      <c r="I826" s="17">
        <v>1997.5</v>
      </c>
      <c r="J826" s="16" t="s">
        <v>16</v>
      </c>
      <c r="K826" s="16"/>
      <c r="L826" s="16" t="s">
        <v>174</v>
      </c>
      <c r="M826" s="16" t="s">
        <v>212</v>
      </c>
      <c r="N826" s="16" t="s">
        <v>227</v>
      </c>
      <c r="O826" s="16" t="s">
        <v>228</v>
      </c>
      <c r="P826" s="16" t="s">
        <v>162</v>
      </c>
      <c r="Q826" s="16" t="s">
        <v>157</v>
      </c>
    </row>
    <row r="827" spans="3:17">
      <c r="C827" s="15">
        <v>38191</v>
      </c>
      <c r="D827" s="16">
        <v>10275</v>
      </c>
      <c r="E827" s="16">
        <v>5</v>
      </c>
      <c r="F827" s="16" t="s">
        <v>337</v>
      </c>
      <c r="G827" s="16">
        <v>37</v>
      </c>
      <c r="H827" s="17">
        <v>63.6</v>
      </c>
      <c r="I827" s="17">
        <v>2353.1999999999998</v>
      </c>
      <c r="J827" s="16" t="s">
        <v>16</v>
      </c>
      <c r="K827" s="16"/>
      <c r="L827" s="16" t="s">
        <v>108</v>
      </c>
      <c r="M827" s="16" t="s">
        <v>212</v>
      </c>
      <c r="N827" s="16" t="s">
        <v>229</v>
      </c>
      <c r="O827" s="16"/>
      <c r="P827" s="16" t="s">
        <v>107</v>
      </c>
      <c r="Q827" s="16" t="s">
        <v>93</v>
      </c>
    </row>
    <row r="828" spans="3:17">
      <c r="C828" s="15">
        <v>38226</v>
      </c>
      <c r="D828" s="16">
        <v>10285</v>
      </c>
      <c r="E828" s="16">
        <v>10</v>
      </c>
      <c r="F828" s="16" t="s">
        <v>337</v>
      </c>
      <c r="G828" s="16">
        <v>20</v>
      </c>
      <c r="H828" s="17">
        <v>49.06</v>
      </c>
      <c r="I828" s="17">
        <v>981.2</v>
      </c>
      <c r="J828" s="16" t="s">
        <v>16</v>
      </c>
      <c r="K828" s="16"/>
      <c r="L828" s="16" t="s">
        <v>173</v>
      </c>
      <c r="M828" s="16" t="s">
        <v>212</v>
      </c>
      <c r="N828" s="16" t="s">
        <v>230</v>
      </c>
      <c r="O828" s="16" t="s">
        <v>231</v>
      </c>
      <c r="P828" s="16" t="s">
        <v>162</v>
      </c>
      <c r="Q828" s="16" t="s">
        <v>157</v>
      </c>
    </row>
    <row r="829" spans="3:17">
      <c r="C829" s="15">
        <v>38257</v>
      </c>
      <c r="D829" s="16">
        <v>10298</v>
      </c>
      <c r="E829" s="16">
        <v>2</v>
      </c>
      <c r="F829" s="16" t="s">
        <v>337</v>
      </c>
      <c r="G829" s="16">
        <v>32</v>
      </c>
      <c r="H829" s="17">
        <v>48.46</v>
      </c>
      <c r="I829" s="17">
        <v>1550.72</v>
      </c>
      <c r="J829" s="16" t="s">
        <v>16</v>
      </c>
      <c r="K829" s="16"/>
      <c r="L829" s="16" t="s">
        <v>119</v>
      </c>
      <c r="M829" s="16" t="s">
        <v>212</v>
      </c>
      <c r="N829" s="16" t="s">
        <v>229</v>
      </c>
      <c r="O829" s="16"/>
      <c r="P829" s="16" t="s">
        <v>107</v>
      </c>
      <c r="Q829" s="16" t="s">
        <v>93</v>
      </c>
    </row>
    <row r="830" spans="3:17">
      <c r="C830" s="15">
        <v>38275</v>
      </c>
      <c r="D830" s="16">
        <v>10308</v>
      </c>
      <c r="E830" s="16">
        <v>3</v>
      </c>
      <c r="F830" s="16" t="s">
        <v>337</v>
      </c>
      <c r="G830" s="16">
        <v>34</v>
      </c>
      <c r="H830" s="17">
        <v>52.09</v>
      </c>
      <c r="I830" s="17">
        <v>1771.06</v>
      </c>
      <c r="J830" s="16" t="s">
        <v>16</v>
      </c>
      <c r="K830" s="16"/>
      <c r="L830" s="16" t="s">
        <v>178</v>
      </c>
      <c r="M830" s="16" t="s">
        <v>212</v>
      </c>
      <c r="N830" s="16" t="s">
        <v>268</v>
      </c>
      <c r="O830" s="16" t="s">
        <v>214</v>
      </c>
      <c r="P830" s="16" t="s">
        <v>162</v>
      </c>
      <c r="Q830" s="16" t="s">
        <v>157</v>
      </c>
    </row>
    <row r="831" spans="3:17">
      <c r="C831" s="15">
        <v>38293</v>
      </c>
      <c r="D831" s="16">
        <v>10318</v>
      </c>
      <c r="E831" s="16">
        <v>5</v>
      </c>
      <c r="F831" s="16" t="s">
        <v>337</v>
      </c>
      <c r="G831" s="16">
        <v>42</v>
      </c>
      <c r="H831" s="17">
        <v>52.7</v>
      </c>
      <c r="I831" s="17">
        <v>2213.4</v>
      </c>
      <c r="J831" s="16" t="s">
        <v>16</v>
      </c>
      <c r="K831" s="16"/>
      <c r="L831" s="16" t="s">
        <v>169</v>
      </c>
      <c r="M831" s="16" t="s">
        <v>212</v>
      </c>
      <c r="N831" s="16" t="s">
        <v>234</v>
      </c>
      <c r="O831" s="16" t="s">
        <v>235</v>
      </c>
      <c r="P831" s="16" t="s">
        <v>162</v>
      </c>
      <c r="Q831" s="16" t="s">
        <v>157</v>
      </c>
    </row>
    <row r="832" spans="3:17">
      <c r="C832" s="15">
        <v>38306</v>
      </c>
      <c r="D832" s="16">
        <v>10329</v>
      </c>
      <c r="E832" s="16">
        <v>12</v>
      </c>
      <c r="F832" s="16" t="s">
        <v>337</v>
      </c>
      <c r="G832" s="16">
        <v>38</v>
      </c>
      <c r="H832" s="17">
        <v>100</v>
      </c>
      <c r="I832" s="17">
        <v>5266.04</v>
      </c>
      <c r="J832" s="16" t="s">
        <v>16</v>
      </c>
      <c r="K832" s="16"/>
      <c r="L832" s="16" t="s">
        <v>165</v>
      </c>
      <c r="M832" s="16" t="s">
        <v>212</v>
      </c>
      <c r="N832" s="16" t="s">
        <v>213</v>
      </c>
      <c r="O832" s="16" t="s">
        <v>214</v>
      </c>
      <c r="P832" s="16" t="s">
        <v>162</v>
      </c>
      <c r="Q832" s="16" t="s">
        <v>157</v>
      </c>
    </row>
    <row r="833" spans="3:17">
      <c r="C833" s="15">
        <v>38314</v>
      </c>
      <c r="D833" s="16">
        <v>10339</v>
      </c>
      <c r="E833" s="16">
        <v>1</v>
      </c>
      <c r="F833" s="16" t="s">
        <v>337</v>
      </c>
      <c r="G833" s="16">
        <v>30</v>
      </c>
      <c r="H833" s="17">
        <v>62.16</v>
      </c>
      <c r="I833" s="17">
        <v>1864.8</v>
      </c>
      <c r="J833" s="16" t="s">
        <v>16</v>
      </c>
      <c r="K833" s="16"/>
      <c r="L833" s="16" t="s">
        <v>152</v>
      </c>
      <c r="M833" s="16" t="s">
        <v>212</v>
      </c>
      <c r="N833" s="16" t="s">
        <v>253</v>
      </c>
      <c r="O833" s="16" t="s">
        <v>254</v>
      </c>
      <c r="P833" s="16" t="s">
        <v>151</v>
      </c>
      <c r="Q833" s="16" t="s">
        <v>151</v>
      </c>
    </row>
    <row r="834" spans="3:17">
      <c r="C834" s="15">
        <v>38357</v>
      </c>
      <c r="D834" s="16">
        <v>10362</v>
      </c>
      <c r="E834" s="16">
        <v>3</v>
      </c>
      <c r="F834" s="16" t="s">
        <v>337</v>
      </c>
      <c r="G834" s="16">
        <v>23</v>
      </c>
      <c r="H834" s="17">
        <v>49.67</v>
      </c>
      <c r="I834" s="17">
        <v>1142.4100000000001</v>
      </c>
      <c r="J834" s="16" t="s">
        <v>16</v>
      </c>
      <c r="K834" s="16"/>
      <c r="L834" s="16" t="s">
        <v>170</v>
      </c>
      <c r="M834" s="16" t="s">
        <v>212</v>
      </c>
      <c r="N834" s="16" t="s">
        <v>220</v>
      </c>
      <c r="O834" s="16" t="s">
        <v>218</v>
      </c>
      <c r="P834" s="16" t="s">
        <v>162</v>
      </c>
      <c r="Q834" s="16" t="s">
        <v>157</v>
      </c>
    </row>
    <row r="835" spans="3:17">
      <c r="C835" s="15">
        <v>38385</v>
      </c>
      <c r="D835" s="16">
        <v>10374</v>
      </c>
      <c r="E835" s="16">
        <v>4</v>
      </c>
      <c r="F835" s="16" t="s">
        <v>337</v>
      </c>
      <c r="G835" s="16">
        <v>22</v>
      </c>
      <c r="H835" s="17">
        <v>53.3</v>
      </c>
      <c r="I835" s="17">
        <v>1172.5999999999999</v>
      </c>
      <c r="J835" s="16" t="s">
        <v>16</v>
      </c>
      <c r="K835" s="16"/>
      <c r="L835" s="16" t="s">
        <v>90</v>
      </c>
      <c r="M835" s="16" t="s">
        <v>212</v>
      </c>
      <c r="N835" s="16" t="s">
        <v>245</v>
      </c>
      <c r="O835" s="16" t="s">
        <v>246</v>
      </c>
      <c r="P835" s="16" t="s">
        <v>85</v>
      </c>
      <c r="Q835" s="16" t="s">
        <v>84</v>
      </c>
    </row>
    <row r="836" spans="3:17">
      <c r="C836" s="15">
        <v>38414</v>
      </c>
      <c r="D836" s="16">
        <v>10389</v>
      </c>
      <c r="E836" s="16">
        <v>5</v>
      </c>
      <c r="F836" s="16" t="s">
        <v>337</v>
      </c>
      <c r="G836" s="16">
        <v>39</v>
      </c>
      <c r="H836" s="17">
        <v>100</v>
      </c>
      <c r="I836" s="17">
        <v>6981</v>
      </c>
      <c r="J836" s="16" t="s">
        <v>16</v>
      </c>
      <c r="K836" s="16"/>
      <c r="L836" s="16" t="s">
        <v>141</v>
      </c>
      <c r="M836" s="16" t="s">
        <v>212</v>
      </c>
      <c r="N836" s="16" t="s">
        <v>256</v>
      </c>
      <c r="O836" s="16"/>
      <c r="P836" s="16" t="s">
        <v>140</v>
      </c>
      <c r="Q836" s="16" t="s">
        <v>93</v>
      </c>
    </row>
    <row r="837" spans="3:17">
      <c r="C837" s="15">
        <v>38449</v>
      </c>
      <c r="D837" s="16">
        <v>10402</v>
      </c>
      <c r="E837" s="16">
        <v>2</v>
      </c>
      <c r="F837" s="16" t="s">
        <v>337</v>
      </c>
      <c r="G837" s="16">
        <v>55</v>
      </c>
      <c r="H837" s="17">
        <v>55.72</v>
      </c>
      <c r="I837" s="17">
        <v>3064.6</v>
      </c>
      <c r="J837" s="16" t="s">
        <v>16</v>
      </c>
      <c r="K837" s="16"/>
      <c r="L837" s="16" t="s">
        <v>112</v>
      </c>
      <c r="M837" s="16" t="s">
        <v>212</v>
      </c>
      <c r="N837" s="16" t="s">
        <v>216</v>
      </c>
      <c r="O837" s="16"/>
      <c r="P837" s="16" t="s">
        <v>107</v>
      </c>
      <c r="Q837" s="16" t="s">
        <v>93</v>
      </c>
    </row>
    <row r="838" spans="3:17">
      <c r="C838" s="15">
        <v>38485</v>
      </c>
      <c r="D838" s="16">
        <v>10417</v>
      </c>
      <c r="E838" s="16">
        <v>6</v>
      </c>
      <c r="F838" s="16" t="s">
        <v>337</v>
      </c>
      <c r="G838" s="16">
        <v>36</v>
      </c>
      <c r="H838" s="17">
        <v>61.18</v>
      </c>
      <c r="I838" s="17">
        <v>2202.48</v>
      </c>
      <c r="J838" s="16" t="s">
        <v>16</v>
      </c>
      <c r="K838" s="16"/>
      <c r="L838" s="16" t="s">
        <v>135</v>
      </c>
      <c r="M838" s="16" t="s">
        <v>241</v>
      </c>
      <c r="N838" s="16" t="s">
        <v>242</v>
      </c>
      <c r="O838" s="16"/>
      <c r="P838" s="16" t="s">
        <v>134</v>
      </c>
      <c r="Q838" s="16" t="s">
        <v>93</v>
      </c>
    </row>
    <row r="839" spans="3:17">
      <c r="C839" s="15">
        <v>37630</v>
      </c>
      <c r="D839" s="16">
        <v>10101</v>
      </c>
      <c r="E839" s="16">
        <v>1</v>
      </c>
      <c r="F839" s="16" t="s">
        <v>338</v>
      </c>
      <c r="G839" s="16">
        <v>26</v>
      </c>
      <c r="H839" s="17">
        <v>100</v>
      </c>
      <c r="I839" s="17">
        <v>3773.38</v>
      </c>
      <c r="J839" s="16" t="s">
        <v>19</v>
      </c>
      <c r="K839" s="16"/>
      <c r="L839" s="16" t="s">
        <v>122</v>
      </c>
      <c r="M839" s="16" t="s">
        <v>212</v>
      </c>
      <c r="N839" s="16" t="s">
        <v>295</v>
      </c>
      <c r="O839" s="16"/>
      <c r="P839" s="16" t="s">
        <v>120</v>
      </c>
      <c r="Q839" s="16" t="s">
        <v>93</v>
      </c>
    </row>
    <row r="840" spans="3:17">
      <c r="C840" s="15">
        <v>37698</v>
      </c>
      <c r="D840" s="16">
        <v>10110</v>
      </c>
      <c r="E840" s="16">
        <v>1</v>
      </c>
      <c r="F840" s="16" t="s">
        <v>338</v>
      </c>
      <c r="G840" s="16">
        <v>31</v>
      </c>
      <c r="H840" s="17">
        <v>100</v>
      </c>
      <c r="I840" s="17">
        <v>5074.3900000000003</v>
      </c>
      <c r="J840" s="16" t="s">
        <v>19</v>
      </c>
      <c r="K840" s="16"/>
      <c r="L840" s="16" t="s">
        <v>146</v>
      </c>
      <c r="M840" s="16" t="s">
        <v>212</v>
      </c>
      <c r="N840" s="16" t="s">
        <v>299</v>
      </c>
      <c r="O840" s="16"/>
      <c r="P840" s="16" t="s">
        <v>145</v>
      </c>
      <c r="Q840" s="16" t="s">
        <v>93</v>
      </c>
    </row>
    <row r="841" spans="3:17">
      <c r="C841" s="15">
        <v>37762</v>
      </c>
      <c r="D841" s="16">
        <v>10125</v>
      </c>
      <c r="E841" s="16">
        <v>2</v>
      </c>
      <c r="F841" s="16" t="s">
        <v>338</v>
      </c>
      <c r="G841" s="16">
        <v>34</v>
      </c>
      <c r="H841" s="17">
        <v>100</v>
      </c>
      <c r="I841" s="17">
        <v>6483.46</v>
      </c>
      <c r="J841" s="16" t="s">
        <v>19</v>
      </c>
      <c r="K841" s="16"/>
      <c r="L841" s="16" t="s">
        <v>86</v>
      </c>
      <c r="M841" s="16" t="s">
        <v>212</v>
      </c>
      <c r="N841" s="16" t="s">
        <v>223</v>
      </c>
      <c r="O841" s="16" t="s">
        <v>224</v>
      </c>
      <c r="P841" s="16" t="s">
        <v>85</v>
      </c>
      <c r="Q841" s="16" t="s">
        <v>84</v>
      </c>
    </row>
    <row r="842" spans="3:17">
      <c r="C842" s="15">
        <v>37818</v>
      </c>
      <c r="D842" s="16">
        <v>10139</v>
      </c>
      <c r="E842" s="16">
        <v>8</v>
      </c>
      <c r="F842" s="16" t="s">
        <v>338</v>
      </c>
      <c r="G842" s="16">
        <v>41</v>
      </c>
      <c r="H842" s="17">
        <v>100</v>
      </c>
      <c r="I842" s="17">
        <v>7956.46</v>
      </c>
      <c r="J842" s="16" t="s">
        <v>19</v>
      </c>
      <c r="K842" s="16"/>
      <c r="L842" s="16" t="s">
        <v>88</v>
      </c>
      <c r="M842" s="16" t="s">
        <v>212</v>
      </c>
      <c r="N842" s="16" t="s">
        <v>237</v>
      </c>
      <c r="O842" s="16" t="s">
        <v>238</v>
      </c>
      <c r="P842" s="16" t="s">
        <v>85</v>
      </c>
      <c r="Q842" s="16" t="s">
        <v>84</v>
      </c>
    </row>
    <row r="843" spans="3:17">
      <c r="C843" s="15">
        <v>37876</v>
      </c>
      <c r="D843" s="16">
        <v>10149</v>
      </c>
      <c r="E843" s="16">
        <v>5</v>
      </c>
      <c r="F843" s="16" t="s">
        <v>338</v>
      </c>
      <c r="G843" s="16">
        <v>23</v>
      </c>
      <c r="H843" s="17">
        <v>100</v>
      </c>
      <c r="I843" s="17">
        <v>4230.62</v>
      </c>
      <c r="J843" s="16" t="s">
        <v>19</v>
      </c>
      <c r="K843" s="16"/>
      <c r="L843" s="16" t="s">
        <v>191</v>
      </c>
      <c r="M843" s="16" t="s">
        <v>212</v>
      </c>
      <c r="N843" s="16" t="s">
        <v>311</v>
      </c>
      <c r="O843" s="16" t="s">
        <v>218</v>
      </c>
      <c r="P843" s="16" t="s">
        <v>162</v>
      </c>
      <c r="Q843" s="16" t="s">
        <v>157</v>
      </c>
    </row>
    <row r="844" spans="3:17">
      <c r="C844" s="15">
        <v>37912</v>
      </c>
      <c r="D844" s="16">
        <v>10162</v>
      </c>
      <c r="E844" s="16">
        <v>3</v>
      </c>
      <c r="F844" s="16" t="s">
        <v>338</v>
      </c>
      <c r="G844" s="16">
        <v>48</v>
      </c>
      <c r="H844" s="17">
        <v>100</v>
      </c>
      <c r="I844" s="17">
        <v>7209.12</v>
      </c>
      <c r="J844" s="16" t="s">
        <v>19</v>
      </c>
      <c r="K844" s="16"/>
      <c r="L844" s="16" t="s">
        <v>167</v>
      </c>
      <c r="M844" s="16" t="s">
        <v>212</v>
      </c>
      <c r="N844" s="16" t="s">
        <v>219</v>
      </c>
      <c r="O844" s="16" t="s">
        <v>218</v>
      </c>
      <c r="P844" s="16" t="s">
        <v>162</v>
      </c>
      <c r="Q844" s="16" t="s">
        <v>157</v>
      </c>
    </row>
    <row r="845" spans="3:17">
      <c r="C845" s="15">
        <v>37930</v>
      </c>
      <c r="D845" s="16">
        <v>10173</v>
      </c>
      <c r="E845" s="16">
        <v>7</v>
      </c>
      <c r="F845" s="16" t="s">
        <v>338</v>
      </c>
      <c r="G845" s="16">
        <v>22</v>
      </c>
      <c r="H845" s="17">
        <v>100</v>
      </c>
      <c r="I845" s="17">
        <v>3452.68</v>
      </c>
      <c r="J845" s="16" t="s">
        <v>19</v>
      </c>
      <c r="K845" s="16"/>
      <c r="L845" s="16" t="s">
        <v>128</v>
      </c>
      <c r="M845" s="16" t="s">
        <v>212</v>
      </c>
      <c r="N845" s="16" t="s">
        <v>320</v>
      </c>
      <c r="O845" s="16"/>
      <c r="P845" s="16" t="s">
        <v>126</v>
      </c>
      <c r="Q845" s="16" t="s">
        <v>93</v>
      </c>
    </row>
    <row r="846" spans="3:17">
      <c r="C846" s="15">
        <v>37937</v>
      </c>
      <c r="D846" s="16">
        <v>10182</v>
      </c>
      <c r="E846" s="16">
        <v>4</v>
      </c>
      <c r="F846" s="16" t="s">
        <v>338</v>
      </c>
      <c r="G846" s="16">
        <v>21</v>
      </c>
      <c r="H846" s="17">
        <v>100</v>
      </c>
      <c r="I846" s="17">
        <v>3047.73</v>
      </c>
      <c r="J846" s="16" t="s">
        <v>19</v>
      </c>
      <c r="K846" s="16"/>
      <c r="L846" s="16" t="s">
        <v>163</v>
      </c>
      <c r="M846" s="16" t="s">
        <v>212</v>
      </c>
      <c r="N846" s="16" t="s">
        <v>258</v>
      </c>
      <c r="O846" s="16" t="s">
        <v>218</v>
      </c>
      <c r="P846" s="16" t="s">
        <v>162</v>
      </c>
      <c r="Q846" s="16" t="s">
        <v>157</v>
      </c>
    </row>
    <row r="847" spans="3:17">
      <c r="C847" s="15">
        <v>37946</v>
      </c>
      <c r="D847" s="16">
        <v>10193</v>
      </c>
      <c r="E847" s="16">
        <v>8</v>
      </c>
      <c r="F847" s="16" t="s">
        <v>338</v>
      </c>
      <c r="G847" s="16">
        <v>22</v>
      </c>
      <c r="H847" s="17">
        <v>100</v>
      </c>
      <c r="I847" s="17">
        <v>3675.32</v>
      </c>
      <c r="J847" s="16" t="s">
        <v>19</v>
      </c>
      <c r="K847" s="16"/>
      <c r="L847" s="16" t="s">
        <v>89</v>
      </c>
      <c r="M847" s="16" t="s">
        <v>212</v>
      </c>
      <c r="N847" s="16" t="s">
        <v>321</v>
      </c>
      <c r="O847" s="16" t="s">
        <v>224</v>
      </c>
      <c r="P847" s="16" t="s">
        <v>85</v>
      </c>
      <c r="Q847" s="16" t="s">
        <v>84</v>
      </c>
    </row>
    <row r="848" spans="3:17">
      <c r="C848" s="15">
        <v>37958</v>
      </c>
      <c r="D848" s="16">
        <v>10205</v>
      </c>
      <c r="E848" s="16">
        <v>3</v>
      </c>
      <c r="F848" s="16" t="s">
        <v>338</v>
      </c>
      <c r="G848" s="16">
        <v>40</v>
      </c>
      <c r="H848" s="17">
        <v>100</v>
      </c>
      <c r="I848" s="17">
        <v>7492.4</v>
      </c>
      <c r="J848" s="16" t="s">
        <v>19</v>
      </c>
      <c r="K848" s="16"/>
      <c r="L848" s="16" t="s">
        <v>135</v>
      </c>
      <c r="M848" s="16" t="s">
        <v>212</v>
      </c>
      <c r="N848" s="16" t="s">
        <v>242</v>
      </c>
      <c r="O848" s="16"/>
      <c r="P848" s="16" t="s">
        <v>134</v>
      </c>
      <c r="Q848" s="16" t="s">
        <v>93</v>
      </c>
    </row>
    <row r="849" spans="3:17">
      <c r="C849" s="15">
        <v>38012</v>
      </c>
      <c r="D849" s="16">
        <v>10214</v>
      </c>
      <c r="E849" s="16">
        <v>1</v>
      </c>
      <c r="F849" s="16" t="s">
        <v>338</v>
      </c>
      <c r="G849" s="16">
        <v>50</v>
      </c>
      <c r="H849" s="17">
        <v>100</v>
      </c>
      <c r="I849" s="17">
        <v>9534.5</v>
      </c>
      <c r="J849" s="16" t="s">
        <v>19</v>
      </c>
      <c r="K849" s="16"/>
      <c r="L849" s="16" t="s">
        <v>136</v>
      </c>
      <c r="M849" s="16" t="s">
        <v>212</v>
      </c>
      <c r="N849" s="16" t="s">
        <v>242</v>
      </c>
      <c r="O849" s="16"/>
      <c r="P849" s="16" t="s">
        <v>134</v>
      </c>
      <c r="Q849" s="16" t="s">
        <v>93</v>
      </c>
    </row>
    <row r="850" spans="3:17">
      <c r="C850" s="15">
        <v>38048</v>
      </c>
      <c r="D850" s="16">
        <v>10227</v>
      </c>
      <c r="E850" s="16">
        <v>4</v>
      </c>
      <c r="F850" s="16" t="s">
        <v>338</v>
      </c>
      <c r="G850" s="16">
        <v>29</v>
      </c>
      <c r="H850" s="17">
        <v>100</v>
      </c>
      <c r="I850" s="17">
        <v>5579.02</v>
      </c>
      <c r="J850" s="16" t="s">
        <v>19</v>
      </c>
      <c r="K850" s="16"/>
      <c r="L850" s="16" t="s">
        <v>109</v>
      </c>
      <c r="M850" s="16" t="s">
        <v>212</v>
      </c>
      <c r="N850" s="16" t="s">
        <v>248</v>
      </c>
      <c r="O850" s="16"/>
      <c r="P850" s="16" t="s">
        <v>107</v>
      </c>
      <c r="Q850" s="16" t="s">
        <v>93</v>
      </c>
    </row>
    <row r="851" spans="3:17">
      <c r="C851" s="15">
        <v>38106</v>
      </c>
      <c r="D851" s="16">
        <v>10244</v>
      </c>
      <c r="E851" s="16">
        <v>8</v>
      </c>
      <c r="F851" s="16" t="s">
        <v>338</v>
      </c>
      <c r="G851" s="16">
        <v>43</v>
      </c>
      <c r="H851" s="17">
        <v>100</v>
      </c>
      <c r="I851" s="17">
        <v>5950.34</v>
      </c>
      <c r="J851" s="16" t="s">
        <v>19</v>
      </c>
      <c r="K851" s="16"/>
      <c r="L851" s="16" t="s">
        <v>135</v>
      </c>
      <c r="M851" s="16" t="s">
        <v>212</v>
      </c>
      <c r="N851" s="16" t="s">
        <v>242</v>
      </c>
      <c r="O851" s="16"/>
      <c r="P851" s="16" t="s">
        <v>134</v>
      </c>
      <c r="Q851" s="16" t="s">
        <v>93</v>
      </c>
    </row>
    <row r="852" spans="3:17">
      <c r="C852" s="15">
        <v>38142</v>
      </c>
      <c r="D852" s="16">
        <v>10255</v>
      </c>
      <c r="E852" s="16">
        <v>1</v>
      </c>
      <c r="F852" s="16" t="s">
        <v>338</v>
      </c>
      <c r="G852" s="16">
        <v>24</v>
      </c>
      <c r="H852" s="17">
        <v>100</v>
      </c>
      <c r="I852" s="17">
        <v>3726</v>
      </c>
      <c r="J852" s="16" t="s">
        <v>19</v>
      </c>
      <c r="K852" s="16"/>
      <c r="L852" s="16" t="s">
        <v>113</v>
      </c>
      <c r="M852" s="16" t="s">
        <v>212</v>
      </c>
      <c r="N852" s="16" t="s">
        <v>313</v>
      </c>
      <c r="O852" s="16"/>
      <c r="P852" s="16" t="s">
        <v>107</v>
      </c>
      <c r="Q852" s="16" t="s">
        <v>93</v>
      </c>
    </row>
    <row r="853" spans="3:17">
      <c r="C853" s="15">
        <v>38216</v>
      </c>
      <c r="D853" s="16">
        <v>10280</v>
      </c>
      <c r="E853" s="16">
        <v>10</v>
      </c>
      <c r="F853" s="16" t="s">
        <v>338</v>
      </c>
      <c r="G853" s="16">
        <v>22</v>
      </c>
      <c r="H853" s="17">
        <v>100</v>
      </c>
      <c r="I853" s="17">
        <v>4455</v>
      </c>
      <c r="J853" s="16" t="s">
        <v>19</v>
      </c>
      <c r="K853" s="16"/>
      <c r="L853" s="16" t="s">
        <v>129</v>
      </c>
      <c r="M853" s="16" t="s">
        <v>212</v>
      </c>
      <c r="N853" s="16" t="s">
        <v>255</v>
      </c>
      <c r="O853" s="16"/>
      <c r="P853" s="16" t="s">
        <v>126</v>
      </c>
      <c r="Q853" s="16" t="s">
        <v>93</v>
      </c>
    </row>
    <row r="854" spans="3:17">
      <c r="C854" s="15">
        <v>38233</v>
      </c>
      <c r="D854" s="16">
        <v>10289</v>
      </c>
      <c r="E854" s="16">
        <v>3</v>
      </c>
      <c r="F854" s="16" t="s">
        <v>338</v>
      </c>
      <c r="G854" s="16">
        <v>43</v>
      </c>
      <c r="H854" s="17">
        <v>100</v>
      </c>
      <c r="I854" s="17">
        <v>8272.34</v>
      </c>
      <c r="J854" s="16" t="s">
        <v>19</v>
      </c>
      <c r="K854" s="16"/>
      <c r="L854" s="16" t="s">
        <v>132</v>
      </c>
      <c r="M854" s="16" t="s">
        <v>212</v>
      </c>
      <c r="N854" s="16" t="s">
        <v>222</v>
      </c>
      <c r="O854" s="16"/>
      <c r="P854" s="16" t="s">
        <v>130</v>
      </c>
      <c r="Q854" s="16" t="s">
        <v>93</v>
      </c>
    </row>
    <row r="855" spans="3:17">
      <c r="C855" s="15">
        <v>38271</v>
      </c>
      <c r="D855" s="16">
        <v>10304</v>
      </c>
      <c r="E855" s="16">
        <v>14</v>
      </c>
      <c r="F855" s="16" t="s">
        <v>338</v>
      </c>
      <c r="G855" s="16">
        <v>20</v>
      </c>
      <c r="H855" s="17">
        <v>100</v>
      </c>
      <c r="I855" s="17">
        <v>3577.6</v>
      </c>
      <c r="J855" s="16" t="s">
        <v>19</v>
      </c>
      <c r="K855" s="16"/>
      <c r="L855" s="16" t="s">
        <v>118</v>
      </c>
      <c r="M855" s="16" t="s">
        <v>212</v>
      </c>
      <c r="N855" s="16" t="s">
        <v>257</v>
      </c>
      <c r="O855" s="16"/>
      <c r="P855" s="16" t="s">
        <v>107</v>
      </c>
      <c r="Q855" s="16" t="s">
        <v>93</v>
      </c>
    </row>
    <row r="856" spans="3:17">
      <c r="C856" s="15">
        <v>38281</v>
      </c>
      <c r="D856" s="16">
        <v>10312</v>
      </c>
      <c r="E856" s="16">
        <v>11</v>
      </c>
      <c r="F856" s="16" t="s">
        <v>338</v>
      </c>
      <c r="G856" s="16">
        <v>25</v>
      </c>
      <c r="H856" s="17">
        <v>100</v>
      </c>
      <c r="I856" s="17">
        <v>3881.25</v>
      </c>
      <c r="J856" s="16" t="s">
        <v>19</v>
      </c>
      <c r="K856" s="16"/>
      <c r="L856" s="16" t="s">
        <v>163</v>
      </c>
      <c r="M856" s="16" t="s">
        <v>212</v>
      </c>
      <c r="N856" s="16" t="s">
        <v>258</v>
      </c>
      <c r="O856" s="16" t="s">
        <v>218</v>
      </c>
      <c r="P856" s="16" t="s">
        <v>162</v>
      </c>
      <c r="Q856" s="16" t="s">
        <v>157</v>
      </c>
    </row>
    <row r="857" spans="3:17">
      <c r="C857" s="15">
        <v>38295</v>
      </c>
      <c r="D857" s="16">
        <v>10322</v>
      </c>
      <c r="E857" s="16">
        <v>2</v>
      </c>
      <c r="F857" s="16" t="s">
        <v>338</v>
      </c>
      <c r="G857" s="16">
        <v>36</v>
      </c>
      <c r="H857" s="17">
        <v>100</v>
      </c>
      <c r="I857" s="17">
        <v>5797.44</v>
      </c>
      <c r="J857" s="16" t="s">
        <v>19</v>
      </c>
      <c r="K857" s="16"/>
      <c r="L857" s="16" t="s">
        <v>168</v>
      </c>
      <c r="M857" s="16" t="s">
        <v>212</v>
      </c>
      <c r="N857" s="16" t="s">
        <v>259</v>
      </c>
      <c r="O857" s="16" t="s">
        <v>260</v>
      </c>
      <c r="P857" s="16" t="s">
        <v>162</v>
      </c>
      <c r="Q857" s="16" t="s">
        <v>157</v>
      </c>
    </row>
    <row r="858" spans="3:17">
      <c r="C858" s="15">
        <v>38308</v>
      </c>
      <c r="D858" s="16">
        <v>10332</v>
      </c>
      <c r="E858" s="16">
        <v>1</v>
      </c>
      <c r="F858" s="16" t="s">
        <v>338</v>
      </c>
      <c r="G858" s="16">
        <v>24</v>
      </c>
      <c r="H858" s="17">
        <v>52.67</v>
      </c>
      <c r="I858" s="17">
        <v>1264.08</v>
      </c>
      <c r="J858" s="16" t="s">
        <v>19</v>
      </c>
      <c r="K858" s="16"/>
      <c r="L858" s="16" t="s">
        <v>146</v>
      </c>
      <c r="M858" s="16" t="s">
        <v>212</v>
      </c>
      <c r="N858" s="16" t="s">
        <v>299</v>
      </c>
      <c r="O858" s="16"/>
      <c r="P858" s="16" t="s">
        <v>145</v>
      </c>
      <c r="Q858" s="16" t="s">
        <v>93</v>
      </c>
    </row>
    <row r="859" spans="3:17">
      <c r="C859" s="15">
        <v>38320</v>
      </c>
      <c r="D859" s="16">
        <v>10347</v>
      </c>
      <c r="E859" s="16">
        <v>6</v>
      </c>
      <c r="F859" s="16" t="s">
        <v>338</v>
      </c>
      <c r="G859" s="16">
        <v>21</v>
      </c>
      <c r="H859" s="17">
        <v>100</v>
      </c>
      <c r="I859" s="17">
        <v>4815.3</v>
      </c>
      <c r="J859" s="16" t="s">
        <v>19</v>
      </c>
      <c r="K859" s="16"/>
      <c r="L859" s="16" t="s">
        <v>86</v>
      </c>
      <c r="M859" s="16" t="s">
        <v>212</v>
      </c>
      <c r="N859" s="16" t="s">
        <v>223</v>
      </c>
      <c r="O859" s="16" t="s">
        <v>224</v>
      </c>
      <c r="P859" s="16" t="s">
        <v>85</v>
      </c>
      <c r="Q859" s="16" t="s">
        <v>84</v>
      </c>
    </row>
    <row r="860" spans="3:17">
      <c r="C860" s="15">
        <v>38330</v>
      </c>
      <c r="D860" s="16">
        <v>10356</v>
      </c>
      <c r="E860" s="16">
        <v>1</v>
      </c>
      <c r="F860" s="16" t="s">
        <v>338</v>
      </c>
      <c r="G860" s="16">
        <v>30</v>
      </c>
      <c r="H860" s="17">
        <v>100</v>
      </c>
      <c r="I860" s="17">
        <v>4462.2</v>
      </c>
      <c r="J860" s="16" t="s">
        <v>19</v>
      </c>
      <c r="K860" s="16"/>
      <c r="L860" s="16" t="s">
        <v>114</v>
      </c>
      <c r="M860" s="16" t="s">
        <v>212</v>
      </c>
      <c r="N860" s="16" t="s">
        <v>216</v>
      </c>
      <c r="O860" s="16"/>
      <c r="P860" s="16" t="s">
        <v>107</v>
      </c>
      <c r="Q860" s="16" t="s">
        <v>93</v>
      </c>
    </row>
    <row r="861" spans="3:17">
      <c r="C861" s="15">
        <v>38364</v>
      </c>
      <c r="D861" s="16">
        <v>10367</v>
      </c>
      <c r="E861" s="16">
        <v>7</v>
      </c>
      <c r="F861" s="16" t="s">
        <v>338</v>
      </c>
      <c r="G861" s="16">
        <v>32</v>
      </c>
      <c r="H861" s="17">
        <v>94.79</v>
      </c>
      <c r="I861" s="17">
        <v>3033.28</v>
      </c>
      <c r="J861" s="16" t="s">
        <v>19</v>
      </c>
      <c r="K861" s="16"/>
      <c r="L861" s="16" t="s">
        <v>172</v>
      </c>
      <c r="M861" s="16" t="s">
        <v>287</v>
      </c>
      <c r="N861" s="16" t="s">
        <v>217</v>
      </c>
      <c r="O861" s="16" t="s">
        <v>218</v>
      </c>
      <c r="P861" s="16" t="s">
        <v>162</v>
      </c>
      <c r="Q861" s="16" t="s">
        <v>157</v>
      </c>
    </row>
    <row r="862" spans="3:17">
      <c r="C862" s="15">
        <v>38399</v>
      </c>
      <c r="D862" s="16">
        <v>10380</v>
      </c>
      <c r="E862" s="16">
        <v>8</v>
      </c>
      <c r="F862" s="16" t="s">
        <v>338</v>
      </c>
      <c r="G862" s="16">
        <v>21</v>
      </c>
      <c r="H862" s="17">
        <v>47.18</v>
      </c>
      <c r="I862" s="17">
        <v>990.78</v>
      </c>
      <c r="J862" s="16" t="s">
        <v>19</v>
      </c>
      <c r="K862" s="16"/>
      <c r="L862" s="16" t="s">
        <v>135</v>
      </c>
      <c r="M862" s="16" t="s">
        <v>212</v>
      </c>
      <c r="N862" s="16" t="s">
        <v>242</v>
      </c>
      <c r="O862" s="16"/>
      <c r="P862" s="16" t="s">
        <v>134</v>
      </c>
      <c r="Q862" s="16" t="s">
        <v>93</v>
      </c>
    </row>
    <row r="863" spans="3:17">
      <c r="C863" s="15">
        <v>38415</v>
      </c>
      <c r="D863" s="16">
        <v>10390</v>
      </c>
      <c r="E863" s="16">
        <v>7</v>
      </c>
      <c r="F863" s="16" t="s">
        <v>338</v>
      </c>
      <c r="G863" s="16">
        <v>26</v>
      </c>
      <c r="H863" s="17">
        <v>78.11</v>
      </c>
      <c r="I863" s="17">
        <v>2030.86</v>
      </c>
      <c r="J863" s="16" t="s">
        <v>19</v>
      </c>
      <c r="K863" s="16"/>
      <c r="L863" s="16" t="s">
        <v>163</v>
      </c>
      <c r="M863" s="16" t="s">
        <v>212</v>
      </c>
      <c r="N863" s="16" t="s">
        <v>258</v>
      </c>
      <c r="O863" s="16" t="s">
        <v>218</v>
      </c>
      <c r="P863" s="16" t="s">
        <v>162</v>
      </c>
      <c r="Q863" s="16" t="s">
        <v>157</v>
      </c>
    </row>
    <row r="864" spans="3:17">
      <c r="C864" s="15">
        <v>38501</v>
      </c>
      <c r="D864" s="16">
        <v>10421</v>
      </c>
      <c r="E864" s="16">
        <v>1</v>
      </c>
      <c r="F864" s="16" t="s">
        <v>338</v>
      </c>
      <c r="G864" s="16">
        <v>35</v>
      </c>
      <c r="H864" s="17">
        <v>100</v>
      </c>
      <c r="I864" s="17">
        <v>5433.75</v>
      </c>
      <c r="J864" s="16" t="s">
        <v>19</v>
      </c>
      <c r="K864" s="16"/>
      <c r="L864" s="16" t="s">
        <v>163</v>
      </c>
      <c r="M864" s="16" t="s">
        <v>265</v>
      </c>
      <c r="N864" s="16" t="s">
        <v>258</v>
      </c>
      <c r="O864" s="16" t="s">
        <v>218</v>
      </c>
      <c r="P864" s="16" t="s">
        <v>162</v>
      </c>
      <c r="Q864" s="16" t="s">
        <v>157</v>
      </c>
    </row>
    <row r="865" spans="3:17">
      <c r="C865" s="15">
        <v>37690</v>
      </c>
      <c r="D865" s="16">
        <v>10109</v>
      </c>
      <c r="E865" s="16">
        <v>1</v>
      </c>
      <c r="F865" s="16" t="s">
        <v>339</v>
      </c>
      <c r="G865" s="16">
        <v>26</v>
      </c>
      <c r="H865" s="17">
        <v>100</v>
      </c>
      <c r="I865" s="17">
        <v>3157.44</v>
      </c>
      <c r="J865" s="16" t="s">
        <v>18</v>
      </c>
      <c r="K865" s="16"/>
      <c r="L865" s="16" t="s">
        <v>179</v>
      </c>
      <c r="M865" s="16" t="s">
        <v>212</v>
      </c>
      <c r="N865" s="16" t="s">
        <v>247</v>
      </c>
      <c r="O865" s="16" t="s">
        <v>235</v>
      </c>
      <c r="P865" s="16" t="s">
        <v>162</v>
      </c>
      <c r="Q865" s="16" t="s">
        <v>157</v>
      </c>
    </row>
    <row r="866" spans="3:17">
      <c r="C866" s="15">
        <v>37761</v>
      </c>
      <c r="D866" s="16">
        <v>10123</v>
      </c>
      <c r="E866" s="16">
        <v>3</v>
      </c>
      <c r="F866" s="16" t="s">
        <v>339</v>
      </c>
      <c r="G866" s="16">
        <v>46</v>
      </c>
      <c r="H866" s="17">
        <v>100</v>
      </c>
      <c r="I866" s="17">
        <v>5161.2</v>
      </c>
      <c r="J866" s="16" t="s">
        <v>18</v>
      </c>
      <c r="K866" s="16"/>
      <c r="L866" s="16" t="s">
        <v>119</v>
      </c>
      <c r="M866" s="16" t="s">
        <v>212</v>
      </c>
      <c r="N866" s="16" t="s">
        <v>229</v>
      </c>
      <c r="O866" s="16"/>
      <c r="P866" s="16" t="s">
        <v>107</v>
      </c>
      <c r="Q866" s="16" t="s">
        <v>93</v>
      </c>
    </row>
    <row r="867" spans="3:17">
      <c r="C867" s="15">
        <v>37812</v>
      </c>
      <c r="D867" s="16">
        <v>10137</v>
      </c>
      <c r="E867" s="16">
        <v>3</v>
      </c>
      <c r="F867" s="16" t="s">
        <v>339</v>
      </c>
      <c r="G867" s="16">
        <v>37</v>
      </c>
      <c r="H867" s="17">
        <v>100</v>
      </c>
      <c r="I867" s="17">
        <v>4346.76</v>
      </c>
      <c r="J867" s="16" t="s">
        <v>18</v>
      </c>
      <c r="K867" s="16"/>
      <c r="L867" s="16" t="s">
        <v>110</v>
      </c>
      <c r="M867" s="16" t="s">
        <v>212</v>
      </c>
      <c r="N867" s="16" t="s">
        <v>215</v>
      </c>
      <c r="O867" s="16"/>
      <c r="P867" s="16" t="s">
        <v>107</v>
      </c>
      <c r="Q867" s="16" t="s">
        <v>93</v>
      </c>
    </row>
    <row r="868" spans="3:17">
      <c r="C868" s="15">
        <v>37875</v>
      </c>
      <c r="D868" s="16">
        <v>10148</v>
      </c>
      <c r="E868" s="16">
        <v>10</v>
      </c>
      <c r="F868" s="16" t="s">
        <v>339</v>
      </c>
      <c r="G868" s="16">
        <v>27</v>
      </c>
      <c r="H868" s="17">
        <v>100</v>
      </c>
      <c r="I868" s="17">
        <v>3528.36</v>
      </c>
      <c r="J868" s="16" t="s">
        <v>18</v>
      </c>
      <c r="K868" s="16"/>
      <c r="L868" s="16" t="s">
        <v>87</v>
      </c>
      <c r="M868" s="16" t="s">
        <v>212</v>
      </c>
      <c r="N868" s="16" t="s">
        <v>262</v>
      </c>
      <c r="O868" s="16" t="s">
        <v>238</v>
      </c>
      <c r="P868" s="16" t="s">
        <v>85</v>
      </c>
      <c r="Q868" s="16" t="s">
        <v>84</v>
      </c>
    </row>
    <row r="869" spans="3:17">
      <c r="C869" s="15">
        <v>37911</v>
      </c>
      <c r="D869" s="16">
        <v>10161</v>
      </c>
      <c r="E869" s="16">
        <v>9</v>
      </c>
      <c r="F869" s="16" t="s">
        <v>339</v>
      </c>
      <c r="G869" s="16">
        <v>23</v>
      </c>
      <c r="H869" s="17">
        <v>100</v>
      </c>
      <c r="I869" s="17">
        <v>3187.8</v>
      </c>
      <c r="J869" s="16" t="s">
        <v>18</v>
      </c>
      <c r="K869" s="16"/>
      <c r="L869" s="16" t="s">
        <v>102</v>
      </c>
      <c r="M869" s="16" t="s">
        <v>212</v>
      </c>
      <c r="N869" s="16" t="s">
        <v>300</v>
      </c>
      <c r="O869" s="16"/>
      <c r="P869" s="16" t="s">
        <v>100</v>
      </c>
      <c r="Q869" s="16" t="s">
        <v>93</v>
      </c>
    </row>
    <row r="870" spans="3:17">
      <c r="C870" s="15">
        <v>37930</v>
      </c>
      <c r="D870" s="16">
        <v>10172</v>
      </c>
      <c r="E870" s="16">
        <v>7</v>
      </c>
      <c r="F870" s="16" t="s">
        <v>339</v>
      </c>
      <c r="G870" s="16">
        <v>39</v>
      </c>
      <c r="H870" s="17">
        <v>100</v>
      </c>
      <c r="I870" s="17">
        <v>6023.16</v>
      </c>
      <c r="J870" s="16" t="s">
        <v>18</v>
      </c>
      <c r="K870" s="16"/>
      <c r="L870" s="16" t="s">
        <v>174</v>
      </c>
      <c r="M870" s="16" t="s">
        <v>212</v>
      </c>
      <c r="N870" s="16" t="s">
        <v>227</v>
      </c>
      <c r="O870" s="16" t="s">
        <v>228</v>
      </c>
      <c r="P870" s="16" t="s">
        <v>162</v>
      </c>
      <c r="Q870" s="16" t="s">
        <v>157</v>
      </c>
    </row>
    <row r="871" spans="3:17">
      <c r="C871" s="15">
        <v>37937</v>
      </c>
      <c r="D871" s="16">
        <v>10181</v>
      </c>
      <c r="E871" s="16">
        <v>3</v>
      </c>
      <c r="F871" s="16" t="s">
        <v>339</v>
      </c>
      <c r="G871" s="16">
        <v>27</v>
      </c>
      <c r="H871" s="17">
        <v>100</v>
      </c>
      <c r="I871" s="17">
        <v>3884.76</v>
      </c>
      <c r="J871" s="16" t="s">
        <v>18</v>
      </c>
      <c r="K871" s="16"/>
      <c r="L871" s="16" t="s">
        <v>132</v>
      </c>
      <c r="M871" s="16" t="s">
        <v>212</v>
      </c>
      <c r="N871" s="16" t="s">
        <v>222</v>
      </c>
      <c r="O871" s="16"/>
      <c r="P871" s="16" t="s">
        <v>130</v>
      </c>
      <c r="Q871" s="16" t="s">
        <v>93</v>
      </c>
    </row>
    <row r="872" spans="3:17">
      <c r="C872" s="15">
        <v>37945</v>
      </c>
      <c r="D872" s="16">
        <v>10192</v>
      </c>
      <c r="E872" s="16">
        <v>8</v>
      </c>
      <c r="F872" s="16" t="s">
        <v>339</v>
      </c>
      <c r="G872" s="16">
        <v>38</v>
      </c>
      <c r="H872" s="17">
        <v>100</v>
      </c>
      <c r="I872" s="17">
        <v>4965.84</v>
      </c>
      <c r="J872" s="16" t="s">
        <v>18</v>
      </c>
      <c r="K872" s="16"/>
      <c r="L872" s="16" t="s">
        <v>168</v>
      </c>
      <c r="M872" s="16" t="s">
        <v>212</v>
      </c>
      <c r="N872" s="16" t="s">
        <v>259</v>
      </c>
      <c r="O872" s="16" t="s">
        <v>260</v>
      </c>
      <c r="P872" s="16" t="s">
        <v>162</v>
      </c>
      <c r="Q872" s="16" t="s">
        <v>157</v>
      </c>
    </row>
    <row r="873" spans="3:17">
      <c r="C873" s="15">
        <v>37957</v>
      </c>
      <c r="D873" s="16">
        <v>10204</v>
      </c>
      <c r="E873" s="16">
        <v>14</v>
      </c>
      <c r="F873" s="16" t="s">
        <v>339</v>
      </c>
      <c r="G873" s="16">
        <v>27</v>
      </c>
      <c r="H873" s="17">
        <v>100</v>
      </c>
      <c r="I873" s="17">
        <v>4169.88</v>
      </c>
      <c r="J873" s="16" t="s">
        <v>18</v>
      </c>
      <c r="K873" s="16"/>
      <c r="L873" s="16" t="s">
        <v>164</v>
      </c>
      <c r="M873" s="16" t="s">
        <v>212</v>
      </c>
      <c r="N873" s="16" t="s">
        <v>213</v>
      </c>
      <c r="O873" s="16" t="s">
        <v>214</v>
      </c>
      <c r="P873" s="16" t="s">
        <v>162</v>
      </c>
      <c r="Q873" s="16" t="s">
        <v>157</v>
      </c>
    </row>
    <row r="874" spans="3:17">
      <c r="C874" s="15">
        <v>38002</v>
      </c>
      <c r="D874" s="16">
        <v>10212</v>
      </c>
      <c r="E874" s="16">
        <v>7</v>
      </c>
      <c r="F874" s="16" t="s">
        <v>339</v>
      </c>
      <c r="G874" s="16">
        <v>40</v>
      </c>
      <c r="H874" s="17">
        <v>100</v>
      </c>
      <c r="I874" s="17">
        <v>4910.3999999999996</v>
      </c>
      <c r="J874" s="16" t="s">
        <v>18</v>
      </c>
      <c r="K874" s="16"/>
      <c r="L874" s="16" t="s">
        <v>135</v>
      </c>
      <c r="M874" s="16" t="s">
        <v>212</v>
      </c>
      <c r="N874" s="16" t="s">
        <v>242</v>
      </c>
      <c r="O874" s="16"/>
      <c r="P874" s="16" t="s">
        <v>134</v>
      </c>
      <c r="Q874" s="16" t="s">
        <v>93</v>
      </c>
    </row>
    <row r="875" spans="3:17">
      <c r="C875" s="15">
        <v>38043</v>
      </c>
      <c r="D875" s="16">
        <v>10226</v>
      </c>
      <c r="E875" s="16">
        <v>5</v>
      </c>
      <c r="F875" s="16" t="s">
        <v>339</v>
      </c>
      <c r="G875" s="16">
        <v>24</v>
      </c>
      <c r="H875" s="17">
        <v>100</v>
      </c>
      <c r="I875" s="17">
        <v>3231.36</v>
      </c>
      <c r="J875" s="16" t="s">
        <v>18</v>
      </c>
      <c r="K875" s="16"/>
      <c r="L875" s="16" t="s">
        <v>177</v>
      </c>
      <c r="M875" s="16" t="s">
        <v>212</v>
      </c>
      <c r="N875" s="16" t="s">
        <v>277</v>
      </c>
      <c r="O875" s="16" t="s">
        <v>218</v>
      </c>
      <c r="P875" s="16" t="s">
        <v>162</v>
      </c>
      <c r="Q875" s="16" t="s">
        <v>157</v>
      </c>
    </row>
    <row r="876" spans="3:17">
      <c r="C876" s="15">
        <v>38090</v>
      </c>
      <c r="D876" s="16">
        <v>10241</v>
      </c>
      <c r="E876" s="16">
        <v>12</v>
      </c>
      <c r="F876" s="16" t="s">
        <v>339</v>
      </c>
      <c r="G876" s="16">
        <v>44</v>
      </c>
      <c r="H876" s="17">
        <v>100</v>
      </c>
      <c r="I876" s="17">
        <v>6853.44</v>
      </c>
      <c r="J876" s="16" t="s">
        <v>18</v>
      </c>
      <c r="K876" s="16"/>
      <c r="L876" s="16" t="s">
        <v>113</v>
      </c>
      <c r="M876" s="16" t="s">
        <v>212</v>
      </c>
      <c r="N876" s="16" t="s">
        <v>313</v>
      </c>
      <c r="O876" s="16"/>
      <c r="P876" s="16" t="s">
        <v>107</v>
      </c>
      <c r="Q876" s="16" t="s">
        <v>93</v>
      </c>
    </row>
    <row r="877" spans="3:17">
      <c r="C877" s="15">
        <v>38139</v>
      </c>
      <c r="D877" s="16">
        <v>10253</v>
      </c>
      <c r="E877" s="16">
        <v>2</v>
      </c>
      <c r="F877" s="16" t="s">
        <v>339</v>
      </c>
      <c r="G877" s="16">
        <v>37</v>
      </c>
      <c r="H877" s="17">
        <v>100</v>
      </c>
      <c r="I877" s="17">
        <v>5177.04</v>
      </c>
      <c r="J877" s="16" t="s">
        <v>18</v>
      </c>
      <c r="K877" s="16"/>
      <c r="L877" s="16" t="s">
        <v>147</v>
      </c>
      <c r="M877" s="16" t="s">
        <v>273</v>
      </c>
      <c r="N877" s="16" t="s">
        <v>240</v>
      </c>
      <c r="O877" s="16"/>
      <c r="P877" s="16" t="s">
        <v>145</v>
      </c>
      <c r="Q877" s="16" t="s">
        <v>93</v>
      </c>
    </row>
    <row r="878" spans="3:17">
      <c r="C878" s="15">
        <v>38174</v>
      </c>
      <c r="D878" s="16">
        <v>10266</v>
      </c>
      <c r="E878" s="16">
        <v>3</v>
      </c>
      <c r="F878" s="16" t="s">
        <v>339</v>
      </c>
      <c r="G878" s="16">
        <v>20</v>
      </c>
      <c r="H878" s="17">
        <v>100</v>
      </c>
      <c r="I878" s="17">
        <v>2824.8</v>
      </c>
      <c r="J878" s="16" t="s">
        <v>18</v>
      </c>
      <c r="K878" s="16"/>
      <c r="L878" s="16" t="s">
        <v>127</v>
      </c>
      <c r="M878" s="16" t="s">
        <v>212</v>
      </c>
      <c r="N878" s="16" t="s">
        <v>294</v>
      </c>
      <c r="O878" s="16"/>
      <c r="P878" s="16" t="s">
        <v>126</v>
      </c>
      <c r="Q878" s="16" t="s">
        <v>93</v>
      </c>
    </row>
    <row r="879" spans="3:17">
      <c r="C879" s="15">
        <v>38205</v>
      </c>
      <c r="D879" s="16">
        <v>10278</v>
      </c>
      <c r="E879" s="16">
        <v>3</v>
      </c>
      <c r="F879" s="16" t="s">
        <v>339</v>
      </c>
      <c r="G879" s="16">
        <v>39</v>
      </c>
      <c r="H879" s="17">
        <v>100</v>
      </c>
      <c r="I879" s="17">
        <v>4324.32</v>
      </c>
      <c r="J879" s="16" t="s">
        <v>18</v>
      </c>
      <c r="K879" s="16"/>
      <c r="L879" s="16" t="s">
        <v>182</v>
      </c>
      <c r="M879" s="16" t="s">
        <v>212</v>
      </c>
      <c r="N879" s="16" t="s">
        <v>316</v>
      </c>
      <c r="O879" s="16" t="s">
        <v>317</v>
      </c>
      <c r="P879" s="16" t="s">
        <v>162</v>
      </c>
      <c r="Q879" s="16" t="s">
        <v>157</v>
      </c>
    </row>
    <row r="880" spans="3:17">
      <c r="C880" s="15">
        <v>38229</v>
      </c>
      <c r="D880" s="16">
        <v>10287</v>
      </c>
      <c r="E880" s="16">
        <v>1</v>
      </c>
      <c r="F880" s="16" t="s">
        <v>339</v>
      </c>
      <c r="G880" s="16">
        <v>44</v>
      </c>
      <c r="H880" s="17">
        <v>100</v>
      </c>
      <c r="I880" s="17">
        <v>5052.96</v>
      </c>
      <c r="J880" s="16" t="s">
        <v>18</v>
      </c>
      <c r="K880" s="16"/>
      <c r="L880" s="16" t="s">
        <v>144</v>
      </c>
      <c r="M880" s="16" t="s">
        <v>212</v>
      </c>
      <c r="N880" s="16" t="s">
        <v>293</v>
      </c>
      <c r="O880" s="16"/>
      <c r="P880" s="16" t="s">
        <v>143</v>
      </c>
      <c r="Q880" s="16" t="s">
        <v>93</v>
      </c>
    </row>
    <row r="881" spans="3:17">
      <c r="C881" s="15">
        <v>37899</v>
      </c>
      <c r="D881" s="16">
        <v>10301</v>
      </c>
      <c r="E881" s="16">
        <v>5</v>
      </c>
      <c r="F881" s="16" t="s">
        <v>339</v>
      </c>
      <c r="G881" s="16">
        <v>22</v>
      </c>
      <c r="H881" s="17">
        <v>100</v>
      </c>
      <c r="I881" s="17">
        <v>3223.44</v>
      </c>
      <c r="J881" s="16" t="s">
        <v>18</v>
      </c>
      <c r="K881" s="16"/>
      <c r="L881" s="16" t="s">
        <v>133</v>
      </c>
      <c r="M881" s="16" t="s">
        <v>212</v>
      </c>
      <c r="N881" s="16" t="s">
        <v>318</v>
      </c>
      <c r="O881" s="16"/>
      <c r="P881" s="16" t="s">
        <v>130</v>
      </c>
      <c r="Q881" s="16" t="s">
        <v>93</v>
      </c>
    </row>
    <row r="882" spans="3:17">
      <c r="C882" s="15">
        <v>38276</v>
      </c>
      <c r="D882" s="16">
        <v>10311</v>
      </c>
      <c r="E882" s="16">
        <v>10</v>
      </c>
      <c r="F882" s="16" t="s">
        <v>339</v>
      </c>
      <c r="G882" s="16">
        <v>43</v>
      </c>
      <c r="H882" s="17">
        <v>100</v>
      </c>
      <c r="I882" s="17">
        <v>5278.68</v>
      </c>
      <c r="J882" s="16" t="s">
        <v>18</v>
      </c>
      <c r="K882" s="16"/>
      <c r="L882" s="16" t="s">
        <v>135</v>
      </c>
      <c r="M882" s="16" t="s">
        <v>212</v>
      </c>
      <c r="N882" s="16" t="s">
        <v>242</v>
      </c>
      <c r="O882" s="16"/>
      <c r="P882" s="16" t="s">
        <v>134</v>
      </c>
      <c r="Q882" s="16" t="s">
        <v>93</v>
      </c>
    </row>
    <row r="883" spans="3:17">
      <c r="C883" s="15">
        <v>38295</v>
      </c>
      <c r="D883" s="16">
        <v>10321</v>
      </c>
      <c r="E883" s="16">
        <v>7</v>
      </c>
      <c r="F883" s="16" t="s">
        <v>339</v>
      </c>
      <c r="G883" s="16">
        <v>27</v>
      </c>
      <c r="H883" s="17">
        <v>100</v>
      </c>
      <c r="I883" s="17">
        <v>2851.2</v>
      </c>
      <c r="J883" s="16" t="s">
        <v>18</v>
      </c>
      <c r="K883" s="16"/>
      <c r="L883" s="16" t="s">
        <v>175</v>
      </c>
      <c r="M883" s="16" t="s">
        <v>212</v>
      </c>
      <c r="N883" s="16" t="s">
        <v>239</v>
      </c>
      <c r="O883" s="16" t="s">
        <v>231</v>
      </c>
      <c r="P883" s="16" t="s">
        <v>162</v>
      </c>
      <c r="Q883" s="16" t="s">
        <v>157</v>
      </c>
    </row>
    <row r="884" spans="3:17">
      <c r="C884" s="15">
        <v>38308</v>
      </c>
      <c r="D884" s="16">
        <v>10331</v>
      </c>
      <c r="E884" s="16">
        <v>10</v>
      </c>
      <c r="F884" s="16" t="s">
        <v>339</v>
      </c>
      <c r="G884" s="16">
        <v>26</v>
      </c>
      <c r="H884" s="17">
        <v>64.900000000000006</v>
      </c>
      <c r="I884" s="17">
        <v>1687.4</v>
      </c>
      <c r="J884" s="16" t="s">
        <v>18</v>
      </c>
      <c r="K884" s="16"/>
      <c r="L884" s="16" t="s">
        <v>179</v>
      </c>
      <c r="M884" s="16" t="s">
        <v>212</v>
      </c>
      <c r="N884" s="16" t="s">
        <v>247</v>
      </c>
      <c r="O884" s="16" t="s">
        <v>235</v>
      </c>
      <c r="P884" s="16" t="s">
        <v>162</v>
      </c>
      <c r="Q884" s="16" t="s">
        <v>157</v>
      </c>
    </row>
    <row r="885" spans="3:17">
      <c r="C885" s="15">
        <v>38315</v>
      </c>
      <c r="D885" s="16">
        <v>10343</v>
      </c>
      <c r="E885" s="16">
        <v>3</v>
      </c>
      <c r="F885" s="16" t="s">
        <v>339</v>
      </c>
      <c r="G885" s="16">
        <v>25</v>
      </c>
      <c r="H885" s="17">
        <v>52.32</v>
      </c>
      <c r="I885" s="17">
        <v>1308</v>
      </c>
      <c r="J885" s="16" t="s">
        <v>18</v>
      </c>
      <c r="K885" s="16"/>
      <c r="L885" s="16" t="s">
        <v>110</v>
      </c>
      <c r="M885" s="16" t="s">
        <v>212</v>
      </c>
      <c r="N885" s="16" t="s">
        <v>215</v>
      </c>
      <c r="O885" s="16"/>
      <c r="P885" s="16" t="s">
        <v>107</v>
      </c>
      <c r="Q885" s="16" t="s">
        <v>93</v>
      </c>
    </row>
    <row r="886" spans="3:17">
      <c r="C886" s="15">
        <v>38362</v>
      </c>
      <c r="D886" s="16">
        <v>10366</v>
      </c>
      <c r="E886" s="16">
        <v>2</v>
      </c>
      <c r="F886" s="16" t="s">
        <v>339</v>
      </c>
      <c r="G886" s="16">
        <v>49</v>
      </c>
      <c r="H886" s="17">
        <v>100</v>
      </c>
      <c r="I886" s="17">
        <v>6144.6</v>
      </c>
      <c r="J886" s="16" t="s">
        <v>18</v>
      </c>
      <c r="K886" s="16"/>
      <c r="L886" s="16" t="s">
        <v>99</v>
      </c>
      <c r="M886" s="16" t="s">
        <v>212</v>
      </c>
      <c r="N886" s="16" t="s">
        <v>327</v>
      </c>
      <c r="O886" s="16"/>
      <c r="P886" s="16" t="s">
        <v>97</v>
      </c>
      <c r="Q886" s="16" t="s">
        <v>93</v>
      </c>
    </row>
    <row r="887" spans="3:17">
      <c r="C887" s="15">
        <v>38393</v>
      </c>
      <c r="D887" s="16">
        <v>10379</v>
      </c>
      <c r="E887" s="16">
        <v>5</v>
      </c>
      <c r="F887" s="16" t="s">
        <v>339</v>
      </c>
      <c r="G887" s="16">
        <v>29</v>
      </c>
      <c r="H887" s="17">
        <v>100</v>
      </c>
      <c r="I887" s="17">
        <v>5127.2</v>
      </c>
      <c r="J887" s="16" t="s">
        <v>18</v>
      </c>
      <c r="K887" s="16"/>
      <c r="L887" s="16" t="s">
        <v>135</v>
      </c>
      <c r="M887" s="16" t="s">
        <v>212</v>
      </c>
      <c r="N887" s="16" t="s">
        <v>242</v>
      </c>
      <c r="O887" s="16"/>
      <c r="P887" s="16" t="s">
        <v>134</v>
      </c>
      <c r="Q887" s="16" t="s">
        <v>93</v>
      </c>
    </row>
    <row r="888" spans="3:17">
      <c r="C888" s="15">
        <v>38464</v>
      </c>
      <c r="D888" s="16">
        <v>10407</v>
      </c>
      <c r="E888" s="16">
        <v>12</v>
      </c>
      <c r="F888" s="16" t="s">
        <v>339</v>
      </c>
      <c r="G888" s="16">
        <v>41</v>
      </c>
      <c r="H888" s="17">
        <v>100</v>
      </c>
      <c r="I888" s="17">
        <v>6386.16</v>
      </c>
      <c r="J888" s="16" t="s">
        <v>18</v>
      </c>
      <c r="K888" s="16"/>
      <c r="L888" s="16" t="s">
        <v>166</v>
      </c>
      <c r="M888" s="16" t="s">
        <v>285</v>
      </c>
      <c r="N888" s="16" t="s">
        <v>284</v>
      </c>
      <c r="O888" s="16" t="s">
        <v>218</v>
      </c>
      <c r="P888" s="16" t="s">
        <v>162</v>
      </c>
      <c r="Q888" s="16" t="s">
        <v>157</v>
      </c>
    </row>
    <row r="889" spans="3:17">
      <c r="C889" s="15">
        <v>38489</v>
      </c>
      <c r="D889" s="16">
        <v>10419</v>
      </c>
      <c r="E889" s="16">
        <v>2</v>
      </c>
      <c r="F889" s="16" t="s">
        <v>339</v>
      </c>
      <c r="G889" s="16">
        <v>55</v>
      </c>
      <c r="H889" s="17">
        <v>100</v>
      </c>
      <c r="I889" s="17">
        <v>7695.6</v>
      </c>
      <c r="J889" s="16" t="s">
        <v>18</v>
      </c>
      <c r="K889" s="16"/>
      <c r="L889" s="16" t="s">
        <v>95</v>
      </c>
      <c r="M889" s="16" t="s">
        <v>212</v>
      </c>
      <c r="N889" s="16" t="s">
        <v>236</v>
      </c>
      <c r="O889" s="16"/>
      <c r="P889" s="16" t="s">
        <v>94</v>
      </c>
      <c r="Q889" s="16" t="s">
        <v>93</v>
      </c>
    </row>
    <row r="890" spans="3:17">
      <c r="C890" s="15">
        <v>37650</v>
      </c>
      <c r="D890" s="16">
        <v>10103</v>
      </c>
      <c r="E890" s="16">
        <v>12</v>
      </c>
      <c r="F890" s="16" t="s">
        <v>340</v>
      </c>
      <c r="G890" s="16">
        <v>27</v>
      </c>
      <c r="H890" s="17">
        <v>83.07</v>
      </c>
      <c r="I890" s="17">
        <v>2242.89</v>
      </c>
      <c r="J890" s="16" t="s">
        <v>19</v>
      </c>
      <c r="K890" s="16"/>
      <c r="L890" s="16" t="s">
        <v>131</v>
      </c>
      <c r="M890" s="16" t="s">
        <v>212</v>
      </c>
      <c r="N890" s="16" t="s">
        <v>233</v>
      </c>
      <c r="O890" s="16"/>
      <c r="P890" s="16" t="s">
        <v>130</v>
      </c>
      <c r="Q890" s="16" t="s">
        <v>93</v>
      </c>
    </row>
    <row r="891" spans="3:17">
      <c r="C891" s="15">
        <v>37704</v>
      </c>
      <c r="D891" s="16">
        <v>10112</v>
      </c>
      <c r="E891" s="16">
        <v>2</v>
      </c>
      <c r="F891" s="16" t="s">
        <v>340</v>
      </c>
      <c r="G891" s="16">
        <v>23</v>
      </c>
      <c r="H891" s="17">
        <v>100</v>
      </c>
      <c r="I891" s="17">
        <v>2539.89</v>
      </c>
      <c r="J891" s="16" t="s">
        <v>19</v>
      </c>
      <c r="K891" s="16"/>
      <c r="L891" s="16" t="s">
        <v>142</v>
      </c>
      <c r="M891" s="16" t="s">
        <v>212</v>
      </c>
      <c r="N891" s="16" t="s">
        <v>244</v>
      </c>
      <c r="O891" s="16"/>
      <c r="P891" s="16" t="s">
        <v>140</v>
      </c>
      <c r="Q891" s="16" t="s">
        <v>93</v>
      </c>
    </row>
    <row r="892" spans="3:17">
      <c r="C892" s="15">
        <v>37769</v>
      </c>
      <c r="D892" s="16">
        <v>10126</v>
      </c>
      <c r="E892" s="16">
        <v>12</v>
      </c>
      <c r="F892" s="16" t="s">
        <v>340</v>
      </c>
      <c r="G892" s="16">
        <v>31</v>
      </c>
      <c r="H892" s="17">
        <v>90.17</v>
      </c>
      <c r="I892" s="17">
        <v>2795.27</v>
      </c>
      <c r="J892" s="16" t="s">
        <v>19</v>
      </c>
      <c r="K892" s="16"/>
      <c r="L892" s="16" t="s">
        <v>136</v>
      </c>
      <c r="M892" s="16" t="s">
        <v>212</v>
      </c>
      <c r="N892" s="16" t="s">
        <v>242</v>
      </c>
      <c r="O892" s="16"/>
      <c r="P892" s="16" t="s">
        <v>134</v>
      </c>
      <c r="Q892" s="16" t="s">
        <v>93</v>
      </c>
    </row>
    <row r="893" spans="3:17">
      <c r="C893" s="15">
        <v>37818</v>
      </c>
      <c r="D893" s="16">
        <v>10139</v>
      </c>
      <c r="E893" s="16">
        <v>1</v>
      </c>
      <c r="F893" s="16" t="s">
        <v>340</v>
      </c>
      <c r="G893" s="16">
        <v>46</v>
      </c>
      <c r="H893" s="17">
        <v>100</v>
      </c>
      <c r="I893" s="17">
        <v>5545.76</v>
      </c>
      <c r="J893" s="16" t="s">
        <v>19</v>
      </c>
      <c r="K893" s="16"/>
      <c r="L893" s="16" t="s">
        <v>88</v>
      </c>
      <c r="M893" s="16" t="s">
        <v>212</v>
      </c>
      <c r="N893" s="16" t="s">
        <v>237</v>
      </c>
      <c r="O893" s="16" t="s">
        <v>238</v>
      </c>
      <c r="P893" s="16" t="s">
        <v>85</v>
      </c>
      <c r="Q893" s="16" t="s">
        <v>84</v>
      </c>
    </row>
    <row r="894" spans="3:17">
      <c r="C894" s="15">
        <v>37883</v>
      </c>
      <c r="D894" s="16">
        <v>10150</v>
      </c>
      <c r="E894" s="16">
        <v>9</v>
      </c>
      <c r="F894" s="16" t="s">
        <v>340</v>
      </c>
      <c r="G894" s="16">
        <v>47</v>
      </c>
      <c r="H894" s="17">
        <v>91.18</v>
      </c>
      <c r="I894" s="17">
        <v>4285.46</v>
      </c>
      <c r="J894" s="16" t="s">
        <v>19</v>
      </c>
      <c r="K894" s="16"/>
      <c r="L894" s="16" t="s">
        <v>156</v>
      </c>
      <c r="M894" s="16" t="s">
        <v>212</v>
      </c>
      <c r="N894" s="16" t="s">
        <v>91</v>
      </c>
      <c r="O894" s="16"/>
      <c r="P894" s="16" t="s">
        <v>91</v>
      </c>
      <c r="Q894" s="16" t="s">
        <v>151</v>
      </c>
    </row>
    <row r="895" spans="3:17">
      <c r="C895" s="15">
        <v>37914</v>
      </c>
      <c r="D895" s="16">
        <v>10163</v>
      </c>
      <c r="E895" s="16">
        <v>2</v>
      </c>
      <c r="F895" s="16" t="s">
        <v>340</v>
      </c>
      <c r="G895" s="16">
        <v>31</v>
      </c>
      <c r="H895" s="17">
        <v>100</v>
      </c>
      <c r="I895" s="17">
        <v>3329.09</v>
      </c>
      <c r="J895" s="16" t="s">
        <v>19</v>
      </c>
      <c r="K895" s="16"/>
      <c r="L895" s="16" t="s">
        <v>185</v>
      </c>
      <c r="M895" s="16" t="s">
        <v>212</v>
      </c>
      <c r="N895" s="16" t="s">
        <v>213</v>
      </c>
      <c r="O895" s="16" t="s">
        <v>214</v>
      </c>
      <c r="P895" s="16" t="s">
        <v>162</v>
      </c>
      <c r="Q895" s="16" t="s">
        <v>157</v>
      </c>
    </row>
    <row r="896" spans="3:17">
      <c r="C896" s="15">
        <v>37931</v>
      </c>
      <c r="D896" s="16">
        <v>10174</v>
      </c>
      <c r="E896" s="16">
        <v>5</v>
      </c>
      <c r="F896" s="16" t="s">
        <v>340</v>
      </c>
      <c r="G896" s="16">
        <v>46</v>
      </c>
      <c r="H896" s="17">
        <v>100</v>
      </c>
      <c r="I896" s="17">
        <v>5592.22</v>
      </c>
      <c r="J896" s="16" t="s">
        <v>19</v>
      </c>
      <c r="K896" s="16"/>
      <c r="L896" s="16" t="s">
        <v>90</v>
      </c>
      <c r="M896" s="16" t="s">
        <v>212</v>
      </c>
      <c r="N896" s="16" t="s">
        <v>245</v>
      </c>
      <c r="O896" s="16" t="s">
        <v>246</v>
      </c>
      <c r="P896" s="16" t="s">
        <v>85</v>
      </c>
      <c r="Q896" s="16" t="s">
        <v>84</v>
      </c>
    </row>
    <row r="897" spans="3:17">
      <c r="C897" s="15">
        <v>37938</v>
      </c>
      <c r="D897" s="16">
        <v>10183</v>
      </c>
      <c r="E897" s="16">
        <v>9</v>
      </c>
      <c r="F897" s="16" t="s">
        <v>340</v>
      </c>
      <c r="G897" s="16">
        <v>37</v>
      </c>
      <c r="H897" s="17">
        <v>89.15</v>
      </c>
      <c r="I897" s="17">
        <v>3298.55</v>
      </c>
      <c r="J897" s="16" t="s">
        <v>19</v>
      </c>
      <c r="K897" s="16"/>
      <c r="L897" s="16" t="s">
        <v>188</v>
      </c>
      <c r="M897" s="16" t="s">
        <v>212</v>
      </c>
      <c r="N897" s="16" t="s">
        <v>247</v>
      </c>
      <c r="O897" s="16" t="s">
        <v>235</v>
      </c>
      <c r="P897" s="16" t="s">
        <v>162</v>
      </c>
      <c r="Q897" s="16" t="s">
        <v>157</v>
      </c>
    </row>
    <row r="898" spans="3:17">
      <c r="C898" s="15">
        <v>37946</v>
      </c>
      <c r="D898" s="16">
        <v>10193</v>
      </c>
      <c r="E898" s="16">
        <v>1</v>
      </c>
      <c r="F898" s="16" t="s">
        <v>340</v>
      </c>
      <c r="G898" s="16">
        <v>28</v>
      </c>
      <c r="H898" s="17">
        <v>93.21</v>
      </c>
      <c r="I898" s="17">
        <v>2609.88</v>
      </c>
      <c r="J898" s="16" t="s">
        <v>19</v>
      </c>
      <c r="K898" s="16"/>
      <c r="L898" s="16" t="s">
        <v>89</v>
      </c>
      <c r="M898" s="16" t="s">
        <v>212</v>
      </c>
      <c r="N898" s="16" t="s">
        <v>321</v>
      </c>
      <c r="O898" s="16" t="s">
        <v>224</v>
      </c>
      <c r="P898" s="16" t="s">
        <v>85</v>
      </c>
      <c r="Q898" s="16" t="s">
        <v>84</v>
      </c>
    </row>
    <row r="899" spans="3:17">
      <c r="C899" s="15">
        <v>37960</v>
      </c>
      <c r="D899" s="16">
        <v>10206</v>
      </c>
      <c r="E899" s="16">
        <v>7</v>
      </c>
      <c r="F899" s="16" t="s">
        <v>340</v>
      </c>
      <c r="G899" s="16">
        <v>37</v>
      </c>
      <c r="H899" s="17">
        <v>90.17</v>
      </c>
      <c r="I899" s="17">
        <v>3336.29</v>
      </c>
      <c r="J899" s="16" t="s">
        <v>19</v>
      </c>
      <c r="K899" s="16"/>
      <c r="L899" s="16" t="s">
        <v>159</v>
      </c>
      <c r="M899" s="16" t="s">
        <v>212</v>
      </c>
      <c r="N899" s="16" t="s">
        <v>249</v>
      </c>
      <c r="O899" s="16" t="s">
        <v>250</v>
      </c>
      <c r="P899" s="16" t="s">
        <v>158</v>
      </c>
      <c r="Q899" s="16" t="s">
        <v>157</v>
      </c>
    </row>
    <row r="900" spans="3:17">
      <c r="C900" s="15">
        <v>38015</v>
      </c>
      <c r="D900" s="16">
        <v>10215</v>
      </c>
      <c r="E900" s="16">
        <v>4</v>
      </c>
      <c r="F900" s="16" t="s">
        <v>340</v>
      </c>
      <c r="G900" s="16">
        <v>49</v>
      </c>
      <c r="H900" s="17">
        <v>100</v>
      </c>
      <c r="I900" s="17">
        <v>5510.05</v>
      </c>
      <c r="J900" s="16" t="s">
        <v>19</v>
      </c>
      <c r="K900" s="16"/>
      <c r="L900" s="16" t="s">
        <v>193</v>
      </c>
      <c r="M900" s="16" t="s">
        <v>212</v>
      </c>
      <c r="N900" s="16" t="s">
        <v>251</v>
      </c>
      <c r="O900" s="16" t="s">
        <v>218</v>
      </c>
      <c r="P900" s="16" t="s">
        <v>162</v>
      </c>
      <c r="Q900" s="16" t="s">
        <v>157</v>
      </c>
    </row>
    <row r="901" spans="3:17">
      <c r="C901" s="15">
        <v>38056</v>
      </c>
      <c r="D901" s="16">
        <v>10228</v>
      </c>
      <c r="E901" s="16">
        <v>3</v>
      </c>
      <c r="F901" s="16" t="s">
        <v>340</v>
      </c>
      <c r="G901" s="16">
        <v>24</v>
      </c>
      <c r="H901" s="17">
        <v>100</v>
      </c>
      <c r="I901" s="17">
        <v>2504.4</v>
      </c>
      <c r="J901" s="16" t="s">
        <v>19</v>
      </c>
      <c r="K901" s="16"/>
      <c r="L901" s="16" t="s">
        <v>194</v>
      </c>
      <c r="M901" s="16" t="s">
        <v>212</v>
      </c>
      <c r="N901" s="16" t="s">
        <v>230</v>
      </c>
      <c r="O901" s="16" t="s">
        <v>231</v>
      </c>
      <c r="P901" s="16" t="s">
        <v>162</v>
      </c>
      <c r="Q901" s="16" t="s">
        <v>157</v>
      </c>
    </row>
    <row r="902" spans="3:17">
      <c r="C902" s="15">
        <v>38106</v>
      </c>
      <c r="D902" s="16">
        <v>10244</v>
      </c>
      <c r="E902" s="16">
        <v>1</v>
      </c>
      <c r="F902" s="16" t="s">
        <v>340</v>
      </c>
      <c r="G902" s="16">
        <v>30</v>
      </c>
      <c r="H902" s="17">
        <v>100</v>
      </c>
      <c r="I902" s="17">
        <v>3525.6</v>
      </c>
      <c r="J902" s="16" t="s">
        <v>19</v>
      </c>
      <c r="K902" s="16"/>
      <c r="L902" s="16" t="s">
        <v>135</v>
      </c>
      <c r="M902" s="16" t="s">
        <v>212</v>
      </c>
      <c r="N902" s="16" t="s">
        <v>242</v>
      </c>
      <c r="O902" s="16"/>
      <c r="P902" s="16" t="s">
        <v>134</v>
      </c>
      <c r="Q902" s="16" t="s">
        <v>93</v>
      </c>
    </row>
    <row r="903" spans="3:17">
      <c r="C903" s="15">
        <v>38152</v>
      </c>
      <c r="D903" s="16">
        <v>10257</v>
      </c>
      <c r="E903" s="16">
        <v>1</v>
      </c>
      <c r="F903" s="16" t="s">
        <v>340</v>
      </c>
      <c r="G903" s="16">
        <v>50</v>
      </c>
      <c r="H903" s="17">
        <v>88.14</v>
      </c>
      <c r="I903" s="17">
        <v>4407</v>
      </c>
      <c r="J903" s="16" t="s">
        <v>19</v>
      </c>
      <c r="K903" s="16"/>
      <c r="L903" s="16" t="s">
        <v>166</v>
      </c>
      <c r="M903" s="16" t="s">
        <v>212</v>
      </c>
      <c r="N903" s="16" t="s">
        <v>284</v>
      </c>
      <c r="O903" s="16" t="s">
        <v>218</v>
      </c>
      <c r="P903" s="16" t="s">
        <v>162</v>
      </c>
      <c r="Q903" s="16" t="s">
        <v>157</v>
      </c>
    </row>
    <row r="904" spans="3:17">
      <c r="C904" s="15">
        <v>38187</v>
      </c>
      <c r="D904" s="16">
        <v>10270</v>
      </c>
      <c r="E904" s="16">
        <v>10</v>
      </c>
      <c r="F904" s="16" t="s">
        <v>340</v>
      </c>
      <c r="G904" s="16">
        <v>31</v>
      </c>
      <c r="H904" s="17">
        <v>96.24</v>
      </c>
      <c r="I904" s="17">
        <v>2983.44</v>
      </c>
      <c r="J904" s="16" t="s">
        <v>19</v>
      </c>
      <c r="K904" s="16"/>
      <c r="L904" s="16" t="s">
        <v>88</v>
      </c>
      <c r="M904" s="16" t="s">
        <v>212</v>
      </c>
      <c r="N904" s="16" t="s">
        <v>237</v>
      </c>
      <c r="O904" s="16" t="s">
        <v>238</v>
      </c>
      <c r="P904" s="16" t="s">
        <v>85</v>
      </c>
      <c r="Q904" s="16" t="s">
        <v>84</v>
      </c>
    </row>
    <row r="905" spans="3:17">
      <c r="C905" s="15">
        <v>38216</v>
      </c>
      <c r="D905" s="16">
        <v>10280</v>
      </c>
      <c r="E905" s="16">
        <v>3</v>
      </c>
      <c r="F905" s="16" t="s">
        <v>340</v>
      </c>
      <c r="G905" s="16">
        <v>46</v>
      </c>
      <c r="H905" s="17">
        <v>100</v>
      </c>
      <c r="I905" s="17">
        <v>5126.24</v>
      </c>
      <c r="J905" s="16" t="s">
        <v>19</v>
      </c>
      <c r="K905" s="16"/>
      <c r="L905" s="16" t="s">
        <v>129</v>
      </c>
      <c r="M905" s="16" t="s">
        <v>212</v>
      </c>
      <c r="N905" s="16" t="s">
        <v>255</v>
      </c>
      <c r="O905" s="16"/>
      <c r="P905" s="16" t="s">
        <v>126</v>
      </c>
      <c r="Q905" s="16" t="s">
        <v>93</v>
      </c>
    </row>
    <row r="906" spans="3:17">
      <c r="C906" s="15">
        <v>38238</v>
      </c>
      <c r="D906" s="16">
        <v>10291</v>
      </c>
      <c r="E906" s="16">
        <v>12</v>
      </c>
      <c r="F906" s="16" t="s">
        <v>340</v>
      </c>
      <c r="G906" s="16">
        <v>47</v>
      </c>
      <c r="H906" s="17">
        <v>100</v>
      </c>
      <c r="I906" s="17">
        <v>5713.79</v>
      </c>
      <c r="J906" s="16" t="s">
        <v>19</v>
      </c>
      <c r="K906" s="16"/>
      <c r="L906" s="16" t="s">
        <v>141</v>
      </c>
      <c r="M906" s="16" t="s">
        <v>212</v>
      </c>
      <c r="N906" s="16" t="s">
        <v>256</v>
      </c>
      <c r="O906" s="16"/>
      <c r="P906" s="16" t="s">
        <v>140</v>
      </c>
      <c r="Q906" s="16" t="s">
        <v>93</v>
      </c>
    </row>
    <row r="907" spans="3:17">
      <c r="C907" s="15">
        <v>38271</v>
      </c>
      <c r="D907" s="16">
        <v>10304</v>
      </c>
      <c r="E907" s="16">
        <v>7</v>
      </c>
      <c r="F907" s="16" t="s">
        <v>340</v>
      </c>
      <c r="G907" s="16">
        <v>46</v>
      </c>
      <c r="H907" s="17">
        <v>100</v>
      </c>
      <c r="I907" s="17">
        <v>4613.8</v>
      </c>
      <c r="J907" s="16" t="s">
        <v>19</v>
      </c>
      <c r="K907" s="16"/>
      <c r="L907" s="16" t="s">
        <v>118</v>
      </c>
      <c r="M907" s="16" t="s">
        <v>212</v>
      </c>
      <c r="N907" s="16" t="s">
        <v>257</v>
      </c>
      <c r="O907" s="16"/>
      <c r="P907" s="16" t="s">
        <v>107</v>
      </c>
      <c r="Q907" s="16" t="s">
        <v>93</v>
      </c>
    </row>
    <row r="908" spans="3:17">
      <c r="C908" s="15">
        <v>38281</v>
      </c>
      <c r="D908" s="16">
        <v>10312</v>
      </c>
      <c r="E908" s="16">
        <v>4</v>
      </c>
      <c r="F908" s="16" t="s">
        <v>340</v>
      </c>
      <c r="G908" s="16">
        <v>37</v>
      </c>
      <c r="H908" s="17">
        <v>100</v>
      </c>
      <c r="I908" s="17">
        <v>3711.1</v>
      </c>
      <c r="J908" s="16" t="s">
        <v>19</v>
      </c>
      <c r="K908" s="16"/>
      <c r="L908" s="16" t="s">
        <v>163</v>
      </c>
      <c r="M908" s="16" t="s">
        <v>212</v>
      </c>
      <c r="N908" s="16" t="s">
        <v>258</v>
      </c>
      <c r="O908" s="16" t="s">
        <v>218</v>
      </c>
      <c r="P908" s="16" t="s">
        <v>162</v>
      </c>
      <c r="Q908" s="16" t="s">
        <v>157</v>
      </c>
    </row>
    <row r="909" spans="3:17">
      <c r="C909" s="15">
        <v>38295</v>
      </c>
      <c r="D909" s="16">
        <v>10322</v>
      </c>
      <c r="E909" s="16">
        <v>12</v>
      </c>
      <c r="F909" s="16" t="s">
        <v>340</v>
      </c>
      <c r="G909" s="16">
        <v>33</v>
      </c>
      <c r="H909" s="17">
        <v>100</v>
      </c>
      <c r="I909" s="17">
        <v>3524.73</v>
      </c>
      <c r="J909" s="16" t="s">
        <v>19</v>
      </c>
      <c r="K909" s="16"/>
      <c r="L909" s="16" t="s">
        <v>168</v>
      </c>
      <c r="M909" s="16" t="s">
        <v>212</v>
      </c>
      <c r="N909" s="16" t="s">
        <v>259</v>
      </c>
      <c r="O909" s="16" t="s">
        <v>260</v>
      </c>
      <c r="P909" s="16" t="s">
        <v>162</v>
      </c>
      <c r="Q909" s="16" t="s">
        <v>157</v>
      </c>
    </row>
    <row r="910" spans="3:17">
      <c r="C910" s="15">
        <v>38309</v>
      </c>
      <c r="D910" s="16">
        <v>10333</v>
      </c>
      <c r="E910" s="16">
        <v>5</v>
      </c>
      <c r="F910" s="16" t="s">
        <v>340</v>
      </c>
      <c r="G910" s="16">
        <v>31</v>
      </c>
      <c r="H910" s="17">
        <v>90.17</v>
      </c>
      <c r="I910" s="17">
        <v>2795.27</v>
      </c>
      <c r="J910" s="16" t="s">
        <v>19</v>
      </c>
      <c r="K910" s="16"/>
      <c r="L910" s="16" t="s">
        <v>186</v>
      </c>
      <c r="M910" s="16" t="s">
        <v>212</v>
      </c>
      <c r="N910" s="16" t="s">
        <v>219</v>
      </c>
      <c r="O910" s="16" t="s">
        <v>218</v>
      </c>
      <c r="P910" s="16" t="s">
        <v>162</v>
      </c>
      <c r="Q910" s="16" t="s">
        <v>157</v>
      </c>
    </row>
    <row r="911" spans="3:17">
      <c r="C911" s="15">
        <v>38320</v>
      </c>
      <c r="D911" s="16">
        <v>10347</v>
      </c>
      <c r="E911" s="16">
        <v>9</v>
      </c>
      <c r="F911" s="16" t="s">
        <v>340</v>
      </c>
      <c r="G911" s="16">
        <v>48</v>
      </c>
      <c r="H911" s="17">
        <v>100</v>
      </c>
      <c r="I911" s="17">
        <v>4814.3999999999996</v>
      </c>
      <c r="J911" s="16" t="s">
        <v>19</v>
      </c>
      <c r="K911" s="16"/>
      <c r="L911" s="16" t="s">
        <v>86</v>
      </c>
      <c r="M911" s="16" t="s">
        <v>212</v>
      </c>
      <c r="N911" s="16" t="s">
        <v>223</v>
      </c>
      <c r="O911" s="16" t="s">
        <v>224</v>
      </c>
      <c r="P911" s="16" t="s">
        <v>85</v>
      </c>
      <c r="Q911" s="16" t="s">
        <v>84</v>
      </c>
    </row>
    <row r="912" spans="3:17">
      <c r="C912" s="15">
        <v>38331</v>
      </c>
      <c r="D912" s="16">
        <v>10357</v>
      </c>
      <c r="E912" s="16">
        <v>6</v>
      </c>
      <c r="F912" s="16" t="s">
        <v>340</v>
      </c>
      <c r="G912" s="16">
        <v>41</v>
      </c>
      <c r="H912" s="17">
        <v>87.13</v>
      </c>
      <c r="I912" s="17">
        <v>3572.33</v>
      </c>
      <c r="J912" s="16" t="s">
        <v>19</v>
      </c>
      <c r="K912" s="16"/>
      <c r="L912" s="16" t="s">
        <v>163</v>
      </c>
      <c r="M912" s="16" t="s">
        <v>212</v>
      </c>
      <c r="N912" s="16" t="s">
        <v>258</v>
      </c>
      <c r="O912" s="16" t="s">
        <v>218</v>
      </c>
      <c r="P912" s="16" t="s">
        <v>162</v>
      </c>
      <c r="Q912" s="16" t="s">
        <v>157</v>
      </c>
    </row>
    <row r="913" spans="3:17">
      <c r="C913" s="15">
        <v>38372</v>
      </c>
      <c r="D913" s="16">
        <v>10369</v>
      </c>
      <c r="E913" s="16">
        <v>1</v>
      </c>
      <c r="F913" s="16" t="s">
        <v>340</v>
      </c>
      <c r="G913" s="16">
        <v>42</v>
      </c>
      <c r="H913" s="17">
        <v>100</v>
      </c>
      <c r="I913" s="17">
        <v>4581.3599999999997</v>
      </c>
      <c r="J913" s="16" t="s">
        <v>19</v>
      </c>
      <c r="K913" s="16"/>
      <c r="L913" s="16" t="s">
        <v>183</v>
      </c>
      <c r="M913" s="16" t="s">
        <v>212</v>
      </c>
      <c r="N913" s="16" t="s">
        <v>261</v>
      </c>
      <c r="O913" s="16" t="s">
        <v>231</v>
      </c>
      <c r="P913" s="16" t="s">
        <v>162</v>
      </c>
      <c r="Q913" s="16" t="s">
        <v>157</v>
      </c>
    </row>
    <row r="914" spans="3:17">
      <c r="C914" s="15">
        <v>38400</v>
      </c>
      <c r="D914" s="16">
        <v>10381</v>
      </c>
      <c r="E914" s="16">
        <v>8</v>
      </c>
      <c r="F914" s="16" t="s">
        <v>340</v>
      </c>
      <c r="G914" s="16">
        <v>41</v>
      </c>
      <c r="H914" s="17">
        <v>100</v>
      </c>
      <c r="I914" s="17">
        <v>4319.76</v>
      </c>
      <c r="J914" s="16" t="s">
        <v>19</v>
      </c>
      <c r="K914" s="16"/>
      <c r="L914" s="16" t="s">
        <v>167</v>
      </c>
      <c r="M914" s="16" t="s">
        <v>212</v>
      </c>
      <c r="N914" s="16" t="s">
        <v>219</v>
      </c>
      <c r="O914" s="16" t="s">
        <v>218</v>
      </c>
      <c r="P914" s="16" t="s">
        <v>162</v>
      </c>
      <c r="Q914" s="16" t="s">
        <v>157</v>
      </c>
    </row>
    <row r="915" spans="3:17">
      <c r="C915" s="15">
        <v>38420</v>
      </c>
      <c r="D915" s="16">
        <v>10391</v>
      </c>
      <c r="E915" s="16">
        <v>6</v>
      </c>
      <c r="F915" s="16" t="s">
        <v>340</v>
      </c>
      <c r="G915" s="16">
        <v>32</v>
      </c>
      <c r="H915" s="17">
        <v>45.25</v>
      </c>
      <c r="I915" s="17">
        <v>1448</v>
      </c>
      <c r="J915" s="16" t="s">
        <v>19</v>
      </c>
      <c r="K915" s="16"/>
      <c r="L915" s="16" t="s">
        <v>87</v>
      </c>
      <c r="M915" s="16" t="s">
        <v>212</v>
      </c>
      <c r="N915" s="16" t="s">
        <v>262</v>
      </c>
      <c r="O915" s="16" t="s">
        <v>238</v>
      </c>
      <c r="P915" s="16" t="s">
        <v>85</v>
      </c>
      <c r="Q915" s="16" t="s">
        <v>84</v>
      </c>
    </row>
    <row r="916" spans="3:17">
      <c r="C916" s="15">
        <v>38502</v>
      </c>
      <c r="D916" s="16">
        <v>10423</v>
      </c>
      <c r="E916" s="16">
        <v>1</v>
      </c>
      <c r="F916" s="16" t="s">
        <v>340</v>
      </c>
      <c r="G916" s="16">
        <v>10</v>
      </c>
      <c r="H916" s="17">
        <v>88.14</v>
      </c>
      <c r="I916" s="17">
        <v>881.4</v>
      </c>
      <c r="J916" s="16" t="s">
        <v>19</v>
      </c>
      <c r="K916" s="16"/>
      <c r="L916" s="16" t="s">
        <v>98</v>
      </c>
      <c r="M916" s="16" t="s">
        <v>265</v>
      </c>
      <c r="N916" s="16" t="s">
        <v>278</v>
      </c>
      <c r="O916" s="16"/>
      <c r="P916" s="16" t="s">
        <v>97</v>
      </c>
      <c r="Q916" s="16" t="s">
        <v>93</v>
      </c>
    </row>
    <row r="917" spans="3:17">
      <c r="C917" s="15">
        <v>37650</v>
      </c>
      <c r="D917" s="16">
        <v>10103</v>
      </c>
      <c r="E917" s="16">
        <v>14</v>
      </c>
      <c r="F917" s="16" t="s">
        <v>341</v>
      </c>
      <c r="G917" s="16">
        <v>35</v>
      </c>
      <c r="H917" s="17">
        <v>57.46</v>
      </c>
      <c r="I917" s="17">
        <v>2011.1</v>
      </c>
      <c r="J917" s="16" t="s">
        <v>19</v>
      </c>
      <c r="K917" s="16"/>
      <c r="L917" s="16" t="s">
        <v>131</v>
      </c>
      <c r="M917" s="16" t="s">
        <v>212</v>
      </c>
      <c r="N917" s="16" t="s">
        <v>233</v>
      </c>
      <c r="O917" s="16"/>
      <c r="P917" s="16" t="s">
        <v>130</v>
      </c>
      <c r="Q917" s="16" t="s">
        <v>93</v>
      </c>
    </row>
    <row r="918" spans="3:17">
      <c r="C918" s="15">
        <v>37705</v>
      </c>
      <c r="D918" s="16">
        <v>10111</v>
      </c>
      <c r="E918" s="16">
        <v>2</v>
      </c>
      <c r="F918" s="16" t="s">
        <v>341</v>
      </c>
      <c r="G918" s="16">
        <v>28</v>
      </c>
      <c r="H918" s="17">
        <v>64.33</v>
      </c>
      <c r="I918" s="17">
        <v>1801.24</v>
      </c>
      <c r="J918" s="16" t="s">
        <v>19</v>
      </c>
      <c r="K918" s="16"/>
      <c r="L918" s="16" t="s">
        <v>186</v>
      </c>
      <c r="M918" s="16" t="s">
        <v>212</v>
      </c>
      <c r="N918" s="16" t="s">
        <v>219</v>
      </c>
      <c r="O918" s="16" t="s">
        <v>218</v>
      </c>
      <c r="P918" s="16" t="s">
        <v>162</v>
      </c>
      <c r="Q918" s="16" t="s">
        <v>157</v>
      </c>
    </row>
    <row r="919" spans="3:17">
      <c r="C919" s="15">
        <v>37769</v>
      </c>
      <c r="D919" s="16">
        <v>10126</v>
      </c>
      <c r="E919" s="16">
        <v>14</v>
      </c>
      <c r="F919" s="16" t="s">
        <v>341</v>
      </c>
      <c r="G919" s="16">
        <v>46</v>
      </c>
      <c r="H919" s="17">
        <v>73.7</v>
      </c>
      <c r="I919" s="17">
        <v>3390.2</v>
      </c>
      <c r="J919" s="16" t="s">
        <v>19</v>
      </c>
      <c r="K919" s="16"/>
      <c r="L919" s="16" t="s">
        <v>136</v>
      </c>
      <c r="M919" s="16" t="s">
        <v>212</v>
      </c>
      <c r="N919" s="16" t="s">
        <v>242</v>
      </c>
      <c r="O919" s="16"/>
      <c r="P919" s="16" t="s">
        <v>134</v>
      </c>
      <c r="Q919" s="16" t="s">
        <v>93</v>
      </c>
    </row>
    <row r="920" spans="3:17">
      <c r="C920" s="15">
        <v>37818</v>
      </c>
      <c r="D920" s="16">
        <v>10139</v>
      </c>
      <c r="E920" s="16">
        <v>3</v>
      </c>
      <c r="F920" s="16" t="s">
        <v>341</v>
      </c>
      <c r="G920" s="16">
        <v>20</v>
      </c>
      <c r="H920" s="17">
        <v>71.2</v>
      </c>
      <c r="I920" s="17">
        <v>1424</v>
      </c>
      <c r="J920" s="16" t="s">
        <v>19</v>
      </c>
      <c r="K920" s="16"/>
      <c r="L920" s="16" t="s">
        <v>88</v>
      </c>
      <c r="M920" s="16" t="s">
        <v>212</v>
      </c>
      <c r="N920" s="16" t="s">
        <v>237</v>
      </c>
      <c r="O920" s="16" t="s">
        <v>238</v>
      </c>
      <c r="P920" s="16" t="s">
        <v>85</v>
      </c>
      <c r="Q920" s="16" t="s">
        <v>84</v>
      </c>
    </row>
    <row r="921" spans="3:17">
      <c r="C921" s="15">
        <v>37883</v>
      </c>
      <c r="D921" s="16">
        <v>10150</v>
      </c>
      <c r="E921" s="16">
        <v>11</v>
      </c>
      <c r="F921" s="16" t="s">
        <v>341</v>
      </c>
      <c r="G921" s="16">
        <v>30</v>
      </c>
      <c r="H921" s="17">
        <v>49.97</v>
      </c>
      <c r="I921" s="17">
        <v>1499.1</v>
      </c>
      <c r="J921" s="16" t="s">
        <v>19</v>
      </c>
      <c r="K921" s="16"/>
      <c r="L921" s="16" t="s">
        <v>156</v>
      </c>
      <c r="M921" s="16" t="s">
        <v>212</v>
      </c>
      <c r="N921" s="16" t="s">
        <v>91</v>
      </c>
      <c r="O921" s="16"/>
      <c r="P921" s="16" t="s">
        <v>91</v>
      </c>
      <c r="Q921" s="16" t="s">
        <v>151</v>
      </c>
    </row>
    <row r="922" spans="3:17">
      <c r="C922" s="15">
        <v>37914</v>
      </c>
      <c r="D922" s="16">
        <v>10163</v>
      </c>
      <c r="E922" s="16">
        <v>4</v>
      </c>
      <c r="F922" s="16" t="s">
        <v>341</v>
      </c>
      <c r="G922" s="16">
        <v>48</v>
      </c>
      <c r="H922" s="17">
        <v>69.959999999999994</v>
      </c>
      <c r="I922" s="17">
        <v>3358.08</v>
      </c>
      <c r="J922" s="16" t="s">
        <v>19</v>
      </c>
      <c r="K922" s="16"/>
      <c r="L922" s="16" t="s">
        <v>185</v>
      </c>
      <c r="M922" s="16" t="s">
        <v>212</v>
      </c>
      <c r="N922" s="16" t="s">
        <v>213</v>
      </c>
      <c r="O922" s="16" t="s">
        <v>214</v>
      </c>
      <c r="P922" s="16" t="s">
        <v>162</v>
      </c>
      <c r="Q922" s="16" t="s">
        <v>157</v>
      </c>
    </row>
    <row r="923" spans="3:17">
      <c r="C923" s="15">
        <v>37930</v>
      </c>
      <c r="D923" s="16">
        <v>10173</v>
      </c>
      <c r="E923" s="16">
        <v>2</v>
      </c>
      <c r="F923" s="16" t="s">
        <v>341</v>
      </c>
      <c r="G923" s="16">
        <v>28</v>
      </c>
      <c r="H923" s="17">
        <v>53.72</v>
      </c>
      <c r="I923" s="17">
        <v>1504.16</v>
      </c>
      <c r="J923" s="16" t="s">
        <v>19</v>
      </c>
      <c r="K923" s="16"/>
      <c r="L923" s="16" t="s">
        <v>128</v>
      </c>
      <c r="M923" s="16" t="s">
        <v>212</v>
      </c>
      <c r="N923" s="16" t="s">
        <v>320</v>
      </c>
      <c r="O923" s="16"/>
      <c r="P923" s="16" t="s">
        <v>126</v>
      </c>
      <c r="Q923" s="16" t="s">
        <v>93</v>
      </c>
    </row>
    <row r="924" spans="3:17">
      <c r="C924" s="15">
        <v>37938</v>
      </c>
      <c r="D924" s="16">
        <v>10183</v>
      </c>
      <c r="E924" s="16">
        <v>11</v>
      </c>
      <c r="F924" s="16" t="s">
        <v>341</v>
      </c>
      <c r="G924" s="16">
        <v>39</v>
      </c>
      <c r="H924" s="17">
        <v>68.08</v>
      </c>
      <c r="I924" s="17">
        <v>2655.12</v>
      </c>
      <c r="J924" s="16" t="s">
        <v>19</v>
      </c>
      <c r="K924" s="16"/>
      <c r="L924" s="16" t="s">
        <v>188</v>
      </c>
      <c r="M924" s="16" t="s">
        <v>212</v>
      </c>
      <c r="N924" s="16" t="s">
        <v>247</v>
      </c>
      <c r="O924" s="16" t="s">
        <v>235</v>
      </c>
      <c r="P924" s="16" t="s">
        <v>162</v>
      </c>
      <c r="Q924" s="16" t="s">
        <v>157</v>
      </c>
    </row>
    <row r="925" spans="3:17">
      <c r="C925" s="15">
        <v>37946</v>
      </c>
      <c r="D925" s="16">
        <v>10193</v>
      </c>
      <c r="E925" s="16">
        <v>3</v>
      </c>
      <c r="F925" s="16" t="s">
        <v>341</v>
      </c>
      <c r="G925" s="16">
        <v>24</v>
      </c>
      <c r="H925" s="17">
        <v>51.84</v>
      </c>
      <c r="I925" s="17">
        <v>1244.1600000000001</v>
      </c>
      <c r="J925" s="16" t="s">
        <v>19</v>
      </c>
      <c r="K925" s="16"/>
      <c r="L925" s="16" t="s">
        <v>89</v>
      </c>
      <c r="M925" s="16" t="s">
        <v>212</v>
      </c>
      <c r="N925" s="16" t="s">
        <v>321</v>
      </c>
      <c r="O925" s="16" t="s">
        <v>224</v>
      </c>
      <c r="P925" s="16" t="s">
        <v>85</v>
      </c>
      <c r="Q925" s="16" t="s">
        <v>84</v>
      </c>
    </row>
    <row r="926" spans="3:17">
      <c r="C926" s="15">
        <v>37960</v>
      </c>
      <c r="D926" s="16">
        <v>10206</v>
      </c>
      <c r="E926" s="16">
        <v>9</v>
      </c>
      <c r="F926" s="16" t="s">
        <v>341</v>
      </c>
      <c r="G926" s="16">
        <v>28</v>
      </c>
      <c r="H926" s="17">
        <v>67.459999999999994</v>
      </c>
      <c r="I926" s="17">
        <v>1888.88</v>
      </c>
      <c r="J926" s="16" t="s">
        <v>19</v>
      </c>
      <c r="K926" s="16"/>
      <c r="L926" s="16" t="s">
        <v>159</v>
      </c>
      <c r="M926" s="16" t="s">
        <v>212</v>
      </c>
      <c r="N926" s="16" t="s">
        <v>249</v>
      </c>
      <c r="O926" s="16" t="s">
        <v>250</v>
      </c>
      <c r="P926" s="16" t="s">
        <v>158</v>
      </c>
      <c r="Q926" s="16" t="s">
        <v>157</v>
      </c>
    </row>
    <row r="927" spans="3:17">
      <c r="C927" s="15">
        <v>38015</v>
      </c>
      <c r="D927" s="16">
        <v>10215</v>
      </c>
      <c r="E927" s="16">
        <v>6</v>
      </c>
      <c r="F927" s="16" t="s">
        <v>341</v>
      </c>
      <c r="G927" s="16">
        <v>31</v>
      </c>
      <c r="H927" s="17">
        <v>58.71</v>
      </c>
      <c r="I927" s="17">
        <v>1820.01</v>
      </c>
      <c r="J927" s="16" t="s">
        <v>19</v>
      </c>
      <c r="K927" s="16"/>
      <c r="L927" s="16" t="s">
        <v>193</v>
      </c>
      <c r="M927" s="16" t="s">
        <v>212</v>
      </c>
      <c r="N927" s="16" t="s">
        <v>251</v>
      </c>
      <c r="O927" s="16" t="s">
        <v>218</v>
      </c>
      <c r="P927" s="16" t="s">
        <v>162</v>
      </c>
      <c r="Q927" s="16" t="s">
        <v>157</v>
      </c>
    </row>
    <row r="928" spans="3:17">
      <c r="C928" s="15">
        <v>38056</v>
      </c>
      <c r="D928" s="16">
        <v>10228</v>
      </c>
      <c r="E928" s="16">
        <v>5</v>
      </c>
      <c r="F928" s="16" t="s">
        <v>341</v>
      </c>
      <c r="G928" s="16">
        <v>45</v>
      </c>
      <c r="H928" s="17">
        <v>63.71</v>
      </c>
      <c r="I928" s="17">
        <v>2866.95</v>
      </c>
      <c r="J928" s="16" t="s">
        <v>19</v>
      </c>
      <c r="K928" s="16"/>
      <c r="L928" s="16" t="s">
        <v>194</v>
      </c>
      <c r="M928" s="16" t="s">
        <v>212</v>
      </c>
      <c r="N928" s="16" t="s">
        <v>230</v>
      </c>
      <c r="O928" s="16" t="s">
        <v>231</v>
      </c>
      <c r="P928" s="16" t="s">
        <v>162</v>
      </c>
      <c r="Q928" s="16" t="s">
        <v>157</v>
      </c>
    </row>
    <row r="929" spans="3:17">
      <c r="C929" s="15">
        <v>38106</v>
      </c>
      <c r="D929" s="16">
        <v>10244</v>
      </c>
      <c r="E929" s="16">
        <v>3</v>
      </c>
      <c r="F929" s="16" t="s">
        <v>341</v>
      </c>
      <c r="G929" s="16">
        <v>24</v>
      </c>
      <c r="H929" s="17">
        <v>58.09</v>
      </c>
      <c r="I929" s="17">
        <v>1394.16</v>
      </c>
      <c r="J929" s="16" t="s">
        <v>19</v>
      </c>
      <c r="K929" s="16"/>
      <c r="L929" s="16" t="s">
        <v>135</v>
      </c>
      <c r="M929" s="16" t="s">
        <v>212</v>
      </c>
      <c r="N929" s="16" t="s">
        <v>242</v>
      </c>
      <c r="O929" s="16"/>
      <c r="P929" s="16" t="s">
        <v>134</v>
      </c>
      <c r="Q929" s="16" t="s">
        <v>93</v>
      </c>
    </row>
    <row r="930" spans="3:17">
      <c r="C930" s="15">
        <v>38152</v>
      </c>
      <c r="D930" s="16">
        <v>10257</v>
      </c>
      <c r="E930" s="16">
        <v>3</v>
      </c>
      <c r="F930" s="16" t="s">
        <v>341</v>
      </c>
      <c r="G930" s="16">
        <v>49</v>
      </c>
      <c r="H930" s="17">
        <v>53.72</v>
      </c>
      <c r="I930" s="17">
        <v>2632.28</v>
      </c>
      <c r="J930" s="16" t="s">
        <v>19</v>
      </c>
      <c r="K930" s="16"/>
      <c r="L930" s="16" t="s">
        <v>166</v>
      </c>
      <c r="M930" s="16" t="s">
        <v>212</v>
      </c>
      <c r="N930" s="16" t="s">
        <v>284</v>
      </c>
      <c r="O930" s="16" t="s">
        <v>218</v>
      </c>
      <c r="P930" s="16" t="s">
        <v>162</v>
      </c>
      <c r="Q930" s="16" t="s">
        <v>157</v>
      </c>
    </row>
    <row r="931" spans="3:17">
      <c r="C931" s="15">
        <v>38184</v>
      </c>
      <c r="D931" s="16">
        <v>10269</v>
      </c>
      <c r="E931" s="16">
        <v>1</v>
      </c>
      <c r="F931" s="16" t="s">
        <v>341</v>
      </c>
      <c r="G931" s="16">
        <v>32</v>
      </c>
      <c r="H931" s="17">
        <v>63.08</v>
      </c>
      <c r="I931" s="17">
        <v>2018.56</v>
      </c>
      <c r="J931" s="16" t="s">
        <v>19</v>
      </c>
      <c r="K931" s="16"/>
      <c r="L931" s="16" t="s">
        <v>95</v>
      </c>
      <c r="M931" s="16" t="s">
        <v>212</v>
      </c>
      <c r="N931" s="16" t="s">
        <v>236</v>
      </c>
      <c r="O931" s="16"/>
      <c r="P931" s="16" t="s">
        <v>94</v>
      </c>
      <c r="Q931" s="16" t="s">
        <v>93</v>
      </c>
    </row>
    <row r="932" spans="3:17">
      <c r="C932" s="15">
        <v>38216</v>
      </c>
      <c r="D932" s="16">
        <v>10280</v>
      </c>
      <c r="E932" s="16">
        <v>5</v>
      </c>
      <c r="F932" s="16" t="s">
        <v>341</v>
      </c>
      <c r="G932" s="16">
        <v>43</v>
      </c>
      <c r="H932" s="17">
        <v>68.709999999999994</v>
      </c>
      <c r="I932" s="17">
        <v>2954.53</v>
      </c>
      <c r="J932" s="16" t="s">
        <v>19</v>
      </c>
      <c r="K932" s="16"/>
      <c r="L932" s="16" t="s">
        <v>129</v>
      </c>
      <c r="M932" s="16" t="s">
        <v>212</v>
      </c>
      <c r="N932" s="16" t="s">
        <v>255</v>
      </c>
      <c r="O932" s="16"/>
      <c r="P932" s="16" t="s">
        <v>126</v>
      </c>
      <c r="Q932" s="16" t="s">
        <v>93</v>
      </c>
    </row>
    <row r="933" spans="3:17">
      <c r="C933" s="15">
        <v>38238</v>
      </c>
      <c r="D933" s="16">
        <v>10291</v>
      </c>
      <c r="E933" s="16">
        <v>14</v>
      </c>
      <c r="F933" s="16" t="s">
        <v>341</v>
      </c>
      <c r="G933" s="16">
        <v>37</v>
      </c>
      <c r="H933" s="17">
        <v>50.59</v>
      </c>
      <c r="I933" s="17">
        <v>1871.83</v>
      </c>
      <c r="J933" s="16" t="s">
        <v>19</v>
      </c>
      <c r="K933" s="16"/>
      <c r="L933" s="16" t="s">
        <v>141</v>
      </c>
      <c r="M933" s="16" t="s">
        <v>212</v>
      </c>
      <c r="N933" s="16" t="s">
        <v>256</v>
      </c>
      <c r="O933" s="16"/>
      <c r="P933" s="16" t="s">
        <v>140</v>
      </c>
      <c r="Q933" s="16" t="s">
        <v>93</v>
      </c>
    </row>
    <row r="934" spans="3:17">
      <c r="C934" s="15">
        <v>38271</v>
      </c>
      <c r="D934" s="16">
        <v>10304</v>
      </c>
      <c r="E934" s="16">
        <v>9</v>
      </c>
      <c r="F934" s="16" t="s">
        <v>341</v>
      </c>
      <c r="G934" s="16">
        <v>24</v>
      </c>
      <c r="H934" s="17">
        <v>64.959999999999994</v>
      </c>
      <c r="I934" s="17">
        <v>1559.04</v>
      </c>
      <c r="J934" s="16" t="s">
        <v>19</v>
      </c>
      <c r="K934" s="16"/>
      <c r="L934" s="16" t="s">
        <v>118</v>
      </c>
      <c r="M934" s="16" t="s">
        <v>212</v>
      </c>
      <c r="N934" s="16" t="s">
        <v>257</v>
      </c>
      <c r="O934" s="16"/>
      <c r="P934" s="16" t="s">
        <v>107</v>
      </c>
      <c r="Q934" s="16" t="s">
        <v>93</v>
      </c>
    </row>
    <row r="935" spans="3:17">
      <c r="C935" s="15">
        <v>38281</v>
      </c>
      <c r="D935" s="16">
        <v>10312</v>
      </c>
      <c r="E935" s="16">
        <v>6</v>
      </c>
      <c r="F935" s="16" t="s">
        <v>341</v>
      </c>
      <c r="G935" s="16">
        <v>35</v>
      </c>
      <c r="H935" s="17">
        <v>53.72</v>
      </c>
      <c r="I935" s="17">
        <v>1880.2</v>
      </c>
      <c r="J935" s="16" t="s">
        <v>19</v>
      </c>
      <c r="K935" s="16"/>
      <c r="L935" s="16" t="s">
        <v>163</v>
      </c>
      <c r="M935" s="16" t="s">
        <v>212</v>
      </c>
      <c r="N935" s="16" t="s">
        <v>258</v>
      </c>
      <c r="O935" s="16" t="s">
        <v>218</v>
      </c>
      <c r="P935" s="16" t="s">
        <v>162</v>
      </c>
      <c r="Q935" s="16" t="s">
        <v>157</v>
      </c>
    </row>
    <row r="936" spans="3:17">
      <c r="C936" s="15">
        <v>38295</v>
      </c>
      <c r="D936" s="16">
        <v>10322</v>
      </c>
      <c r="E936" s="16">
        <v>13</v>
      </c>
      <c r="F936" s="16" t="s">
        <v>341</v>
      </c>
      <c r="G936" s="16">
        <v>41</v>
      </c>
      <c r="H936" s="17">
        <v>29.87</v>
      </c>
      <c r="I936" s="17">
        <v>1224.67</v>
      </c>
      <c r="J936" s="16" t="s">
        <v>19</v>
      </c>
      <c r="K936" s="16"/>
      <c r="L936" s="16" t="s">
        <v>168</v>
      </c>
      <c r="M936" s="16" t="s">
        <v>212</v>
      </c>
      <c r="N936" s="16" t="s">
        <v>259</v>
      </c>
      <c r="O936" s="16" t="s">
        <v>260</v>
      </c>
      <c r="P936" s="16" t="s">
        <v>162</v>
      </c>
      <c r="Q936" s="16" t="s">
        <v>157</v>
      </c>
    </row>
    <row r="937" spans="3:17">
      <c r="C937" s="15">
        <v>38308</v>
      </c>
      <c r="D937" s="16">
        <v>10332</v>
      </c>
      <c r="E937" s="16">
        <v>17</v>
      </c>
      <c r="F937" s="16" t="s">
        <v>341</v>
      </c>
      <c r="G937" s="16">
        <v>26</v>
      </c>
      <c r="H937" s="17">
        <v>100</v>
      </c>
      <c r="I937" s="17">
        <v>2979.08</v>
      </c>
      <c r="J937" s="16" t="s">
        <v>19</v>
      </c>
      <c r="K937" s="16"/>
      <c r="L937" s="16" t="s">
        <v>146</v>
      </c>
      <c r="M937" s="16" t="s">
        <v>212</v>
      </c>
      <c r="N937" s="16" t="s">
        <v>299</v>
      </c>
      <c r="O937" s="16"/>
      <c r="P937" s="16" t="s">
        <v>145</v>
      </c>
      <c r="Q937" s="16" t="s">
        <v>93</v>
      </c>
    </row>
    <row r="938" spans="3:17">
      <c r="C938" s="15">
        <v>38320</v>
      </c>
      <c r="D938" s="16">
        <v>10347</v>
      </c>
      <c r="E938" s="16">
        <v>10</v>
      </c>
      <c r="F938" s="16" t="s">
        <v>341</v>
      </c>
      <c r="G938" s="16">
        <v>34</v>
      </c>
      <c r="H938" s="17">
        <v>64.959999999999994</v>
      </c>
      <c r="I938" s="17">
        <v>2208.64</v>
      </c>
      <c r="J938" s="16" t="s">
        <v>19</v>
      </c>
      <c r="K938" s="16"/>
      <c r="L938" s="16" t="s">
        <v>86</v>
      </c>
      <c r="M938" s="16" t="s">
        <v>212</v>
      </c>
      <c r="N938" s="16" t="s">
        <v>223</v>
      </c>
      <c r="O938" s="16" t="s">
        <v>224</v>
      </c>
      <c r="P938" s="16" t="s">
        <v>85</v>
      </c>
      <c r="Q938" s="16" t="s">
        <v>84</v>
      </c>
    </row>
    <row r="939" spans="3:17">
      <c r="C939" s="15">
        <v>38331</v>
      </c>
      <c r="D939" s="16">
        <v>10357</v>
      </c>
      <c r="E939" s="16">
        <v>5</v>
      </c>
      <c r="F939" s="16" t="s">
        <v>341</v>
      </c>
      <c r="G939" s="16">
        <v>49</v>
      </c>
      <c r="H939" s="17">
        <v>70.58</v>
      </c>
      <c r="I939" s="17">
        <v>3458.42</v>
      </c>
      <c r="J939" s="16" t="s">
        <v>19</v>
      </c>
      <c r="K939" s="16"/>
      <c r="L939" s="16" t="s">
        <v>163</v>
      </c>
      <c r="M939" s="16" t="s">
        <v>212</v>
      </c>
      <c r="N939" s="16" t="s">
        <v>258</v>
      </c>
      <c r="O939" s="16" t="s">
        <v>218</v>
      </c>
      <c r="P939" s="16" t="s">
        <v>162</v>
      </c>
      <c r="Q939" s="16" t="s">
        <v>157</v>
      </c>
    </row>
    <row r="940" spans="3:17">
      <c r="C940" s="15">
        <v>38372</v>
      </c>
      <c r="D940" s="16">
        <v>10369</v>
      </c>
      <c r="E940" s="16">
        <v>6</v>
      </c>
      <c r="F940" s="16" t="s">
        <v>341</v>
      </c>
      <c r="G940" s="16">
        <v>28</v>
      </c>
      <c r="H940" s="17">
        <v>44.21</v>
      </c>
      <c r="I940" s="17">
        <v>1237.8800000000001</v>
      </c>
      <c r="J940" s="16" t="s">
        <v>19</v>
      </c>
      <c r="K940" s="16"/>
      <c r="L940" s="16" t="s">
        <v>183</v>
      </c>
      <c r="M940" s="16" t="s">
        <v>212</v>
      </c>
      <c r="N940" s="16" t="s">
        <v>261</v>
      </c>
      <c r="O940" s="16" t="s">
        <v>231</v>
      </c>
      <c r="P940" s="16" t="s">
        <v>162</v>
      </c>
      <c r="Q940" s="16" t="s">
        <v>157</v>
      </c>
    </row>
    <row r="941" spans="3:17">
      <c r="C941" s="15">
        <v>38400</v>
      </c>
      <c r="D941" s="16">
        <v>10381</v>
      </c>
      <c r="E941" s="16">
        <v>4</v>
      </c>
      <c r="F941" s="16" t="s">
        <v>341</v>
      </c>
      <c r="G941" s="16">
        <v>40</v>
      </c>
      <c r="H941" s="17">
        <v>68.08</v>
      </c>
      <c r="I941" s="17">
        <v>2723.2</v>
      </c>
      <c r="J941" s="16" t="s">
        <v>19</v>
      </c>
      <c r="K941" s="16"/>
      <c r="L941" s="16" t="s">
        <v>167</v>
      </c>
      <c r="M941" s="16" t="s">
        <v>212</v>
      </c>
      <c r="N941" s="16" t="s">
        <v>219</v>
      </c>
      <c r="O941" s="16" t="s">
        <v>218</v>
      </c>
      <c r="P941" s="16" t="s">
        <v>162</v>
      </c>
      <c r="Q941" s="16" t="s">
        <v>157</v>
      </c>
    </row>
    <row r="942" spans="3:17">
      <c r="C942" s="15">
        <v>38421</v>
      </c>
      <c r="D942" s="16">
        <v>10392</v>
      </c>
      <c r="E942" s="16">
        <v>3</v>
      </c>
      <c r="F942" s="16" t="s">
        <v>341</v>
      </c>
      <c r="G942" s="16">
        <v>37</v>
      </c>
      <c r="H942" s="17">
        <v>59.96</v>
      </c>
      <c r="I942" s="17">
        <v>2218.52</v>
      </c>
      <c r="J942" s="16" t="s">
        <v>19</v>
      </c>
      <c r="K942" s="16"/>
      <c r="L942" s="16" t="s">
        <v>96</v>
      </c>
      <c r="M942" s="16" t="s">
        <v>212</v>
      </c>
      <c r="N942" s="16" t="s">
        <v>288</v>
      </c>
      <c r="O942" s="16"/>
      <c r="P942" s="16" t="s">
        <v>94</v>
      </c>
      <c r="Q942" s="16" t="s">
        <v>93</v>
      </c>
    </row>
    <row r="943" spans="3:17">
      <c r="C943" s="15">
        <v>38502</v>
      </c>
      <c r="D943" s="16">
        <v>10423</v>
      </c>
      <c r="E943" s="16">
        <v>3</v>
      </c>
      <c r="F943" s="16" t="s">
        <v>341</v>
      </c>
      <c r="G943" s="16">
        <v>31</v>
      </c>
      <c r="H943" s="17">
        <v>53.72</v>
      </c>
      <c r="I943" s="17">
        <v>1665.32</v>
      </c>
      <c r="J943" s="16" t="s">
        <v>19</v>
      </c>
      <c r="K943" s="16"/>
      <c r="L943" s="16" t="s">
        <v>98</v>
      </c>
      <c r="M943" s="16" t="s">
        <v>265</v>
      </c>
      <c r="N943" s="16" t="s">
        <v>278</v>
      </c>
      <c r="O943" s="16"/>
      <c r="P943" s="16" t="s">
        <v>97</v>
      </c>
      <c r="Q943" s="16" t="s">
        <v>93</v>
      </c>
    </row>
    <row r="944" spans="3:17">
      <c r="C944" s="15">
        <v>37669</v>
      </c>
      <c r="D944" s="16">
        <v>10106</v>
      </c>
      <c r="E944" s="16">
        <v>18</v>
      </c>
      <c r="F944" s="16" t="s">
        <v>342</v>
      </c>
      <c r="G944" s="16">
        <v>41</v>
      </c>
      <c r="H944" s="17">
        <v>83.44</v>
      </c>
      <c r="I944" s="17">
        <v>3421.04</v>
      </c>
      <c r="J944" s="16" t="s">
        <v>343</v>
      </c>
      <c r="K944" s="16"/>
      <c r="L944" s="16" t="s">
        <v>128</v>
      </c>
      <c r="M944" s="16" t="s">
        <v>212</v>
      </c>
      <c r="N944" s="16" t="s">
        <v>320</v>
      </c>
      <c r="O944" s="16"/>
      <c r="P944" s="16" t="s">
        <v>126</v>
      </c>
      <c r="Q944" s="16" t="s">
        <v>93</v>
      </c>
    </row>
    <row r="945" spans="3:17">
      <c r="C945" s="15">
        <v>37739</v>
      </c>
      <c r="D945" s="16">
        <v>10119</v>
      </c>
      <c r="E945" s="16">
        <v>9</v>
      </c>
      <c r="F945" s="16" t="s">
        <v>342</v>
      </c>
      <c r="G945" s="16">
        <v>21</v>
      </c>
      <c r="H945" s="17">
        <v>89.46</v>
      </c>
      <c r="I945" s="17">
        <v>1878.66</v>
      </c>
      <c r="J945" s="16" t="s">
        <v>343</v>
      </c>
      <c r="K945" s="16"/>
      <c r="L945" s="16" t="s">
        <v>95</v>
      </c>
      <c r="M945" s="16" t="s">
        <v>212</v>
      </c>
      <c r="N945" s="16" t="s">
        <v>236</v>
      </c>
      <c r="O945" s="16"/>
      <c r="P945" s="16" t="s">
        <v>94</v>
      </c>
      <c r="Q945" s="16" t="s">
        <v>93</v>
      </c>
    </row>
    <row r="946" spans="3:17">
      <c r="C946" s="15">
        <v>37788</v>
      </c>
      <c r="D946" s="16">
        <v>10130</v>
      </c>
      <c r="E946" s="16">
        <v>2</v>
      </c>
      <c r="F946" s="16" t="s">
        <v>342</v>
      </c>
      <c r="G946" s="16">
        <v>40</v>
      </c>
      <c r="H946" s="17">
        <v>96.34</v>
      </c>
      <c r="I946" s="17">
        <v>3853.6</v>
      </c>
      <c r="J946" s="16" t="s">
        <v>343</v>
      </c>
      <c r="K946" s="16"/>
      <c r="L946" s="16" t="s">
        <v>196</v>
      </c>
      <c r="M946" s="16" t="s">
        <v>212</v>
      </c>
      <c r="N946" s="16" t="s">
        <v>261</v>
      </c>
      <c r="O946" s="16" t="s">
        <v>231</v>
      </c>
      <c r="P946" s="16" t="s">
        <v>162</v>
      </c>
      <c r="Q946" s="16" t="s">
        <v>157</v>
      </c>
    </row>
    <row r="947" spans="3:17">
      <c r="C947" s="15">
        <v>37843</v>
      </c>
      <c r="D947" s="16">
        <v>10143</v>
      </c>
      <c r="E947" s="16">
        <v>13</v>
      </c>
      <c r="F947" s="16" t="s">
        <v>342</v>
      </c>
      <c r="G947" s="16">
        <v>46</v>
      </c>
      <c r="H947" s="17">
        <v>74.84</v>
      </c>
      <c r="I947" s="17">
        <v>3442.64</v>
      </c>
      <c r="J947" s="16" t="s">
        <v>343</v>
      </c>
      <c r="K947" s="16"/>
      <c r="L947" s="16" t="s">
        <v>171</v>
      </c>
      <c r="M947" s="16" t="s">
        <v>212</v>
      </c>
      <c r="N947" s="16" t="s">
        <v>239</v>
      </c>
      <c r="O947" s="16" t="s">
        <v>231</v>
      </c>
      <c r="P947" s="16" t="s">
        <v>162</v>
      </c>
      <c r="Q947" s="16" t="s">
        <v>157</v>
      </c>
    </row>
    <row r="948" spans="3:17">
      <c r="C948" s="15">
        <v>37900</v>
      </c>
      <c r="D948" s="16">
        <v>10155</v>
      </c>
      <c r="E948" s="16">
        <v>11</v>
      </c>
      <c r="F948" s="16" t="s">
        <v>342</v>
      </c>
      <c r="G948" s="16">
        <v>44</v>
      </c>
      <c r="H948" s="17">
        <v>79.14</v>
      </c>
      <c r="I948" s="17">
        <v>3482.16</v>
      </c>
      <c r="J948" s="16" t="s">
        <v>343</v>
      </c>
      <c r="K948" s="16"/>
      <c r="L948" s="16" t="s">
        <v>105</v>
      </c>
      <c r="M948" s="16" t="s">
        <v>212</v>
      </c>
      <c r="N948" s="16" t="s">
        <v>232</v>
      </c>
      <c r="O948" s="16"/>
      <c r="P948" s="16" t="s">
        <v>103</v>
      </c>
      <c r="Q948" s="16" t="s">
        <v>93</v>
      </c>
    </row>
    <row r="949" spans="3:17">
      <c r="C949" s="15">
        <v>37917</v>
      </c>
      <c r="D949" s="16">
        <v>10167</v>
      </c>
      <c r="E949" s="16">
        <v>7</v>
      </c>
      <c r="F949" s="16" t="s">
        <v>342</v>
      </c>
      <c r="G949" s="16">
        <v>46</v>
      </c>
      <c r="H949" s="17">
        <v>73.12</v>
      </c>
      <c r="I949" s="17">
        <v>3363.52</v>
      </c>
      <c r="J949" s="16" t="s">
        <v>343</v>
      </c>
      <c r="K949" s="16"/>
      <c r="L949" s="16" t="s">
        <v>141</v>
      </c>
      <c r="M949" s="16" t="s">
        <v>273</v>
      </c>
      <c r="N949" s="16" t="s">
        <v>256</v>
      </c>
      <c r="O949" s="16"/>
      <c r="P949" s="16" t="s">
        <v>140</v>
      </c>
      <c r="Q949" s="16" t="s">
        <v>93</v>
      </c>
    </row>
    <row r="950" spans="3:17">
      <c r="C950" s="15">
        <v>37933</v>
      </c>
      <c r="D950" s="16">
        <v>10178</v>
      </c>
      <c r="E950" s="16">
        <v>10</v>
      </c>
      <c r="F950" s="16" t="s">
        <v>342</v>
      </c>
      <c r="G950" s="16">
        <v>41</v>
      </c>
      <c r="H950" s="17">
        <v>81.72</v>
      </c>
      <c r="I950" s="17">
        <v>3350.52</v>
      </c>
      <c r="J950" s="16" t="s">
        <v>343</v>
      </c>
      <c r="K950" s="16"/>
      <c r="L950" s="16" t="s">
        <v>116</v>
      </c>
      <c r="M950" s="16" t="s">
        <v>212</v>
      </c>
      <c r="N950" s="16" t="s">
        <v>274</v>
      </c>
      <c r="O950" s="16"/>
      <c r="P950" s="16" t="s">
        <v>107</v>
      </c>
      <c r="Q950" s="16" t="s">
        <v>93</v>
      </c>
    </row>
    <row r="951" spans="3:17">
      <c r="C951" s="15">
        <v>37939</v>
      </c>
      <c r="D951" s="16">
        <v>10186</v>
      </c>
      <c r="E951" s="16">
        <v>7</v>
      </c>
      <c r="F951" s="16" t="s">
        <v>342</v>
      </c>
      <c r="G951" s="16">
        <v>32</v>
      </c>
      <c r="H951" s="17">
        <v>89.46</v>
      </c>
      <c r="I951" s="17">
        <v>2862.72</v>
      </c>
      <c r="J951" s="16" t="s">
        <v>343</v>
      </c>
      <c r="K951" s="16"/>
      <c r="L951" s="16" t="s">
        <v>150</v>
      </c>
      <c r="M951" s="16" t="s">
        <v>212</v>
      </c>
      <c r="N951" s="16" t="s">
        <v>272</v>
      </c>
      <c r="O951" s="16"/>
      <c r="P951" s="16" t="s">
        <v>145</v>
      </c>
      <c r="Q951" s="16" t="s">
        <v>93</v>
      </c>
    </row>
    <row r="952" spans="3:17">
      <c r="C952" s="15">
        <v>37951</v>
      </c>
      <c r="D952" s="16">
        <v>10197</v>
      </c>
      <c r="E952" s="16">
        <v>4</v>
      </c>
      <c r="F952" s="16" t="s">
        <v>342</v>
      </c>
      <c r="G952" s="16">
        <v>46</v>
      </c>
      <c r="H952" s="17">
        <v>87.74</v>
      </c>
      <c r="I952" s="17">
        <v>4036.04</v>
      </c>
      <c r="J952" s="16" t="s">
        <v>343</v>
      </c>
      <c r="K952" s="16"/>
      <c r="L952" s="16" t="s">
        <v>137</v>
      </c>
      <c r="M952" s="16" t="s">
        <v>212</v>
      </c>
      <c r="N952" s="16" t="s">
        <v>275</v>
      </c>
      <c r="O952" s="16"/>
      <c r="P952" s="16" t="s">
        <v>134</v>
      </c>
      <c r="Q952" s="16" t="s">
        <v>93</v>
      </c>
    </row>
    <row r="953" spans="3:17">
      <c r="C953" s="15">
        <v>37995</v>
      </c>
      <c r="D953" s="16">
        <v>10209</v>
      </c>
      <c r="E953" s="16">
        <v>6</v>
      </c>
      <c r="F953" s="16" t="s">
        <v>342</v>
      </c>
      <c r="G953" s="16">
        <v>28</v>
      </c>
      <c r="H953" s="17">
        <v>100</v>
      </c>
      <c r="I953" s="17">
        <v>2817.92</v>
      </c>
      <c r="J953" s="16" t="s">
        <v>343</v>
      </c>
      <c r="K953" s="16"/>
      <c r="L953" s="16" t="s">
        <v>192</v>
      </c>
      <c r="M953" s="16" t="s">
        <v>212</v>
      </c>
      <c r="N953" s="16" t="s">
        <v>276</v>
      </c>
      <c r="O953" s="16" t="s">
        <v>218</v>
      </c>
      <c r="P953" s="16" t="s">
        <v>162</v>
      </c>
      <c r="Q953" s="16" t="s">
        <v>157</v>
      </c>
    </row>
    <row r="954" spans="3:17">
      <c r="C954" s="15">
        <v>38036</v>
      </c>
      <c r="D954" s="16">
        <v>10222</v>
      </c>
      <c r="E954" s="16">
        <v>10</v>
      </c>
      <c r="F954" s="16" t="s">
        <v>342</v>
      </c>
      <c r="G954" s="16">
        <v>49</v>
      </c>
      <c r="H954" s="17">
        <v>94.62</v>
      </c>
      <c r="I954" s="17">
        <v>4636.38</v>
      </c>
      <c r="J954" s="16" t="s">
        <v>343</v>
      </c>
      <c r="K954" s="16"/>
      <c r="L954" s="16" t="s">
        <v>177</v>
      </c>
      <c r="M954" s="16" t="s">
        <v>212</v>
      </c>
      <c r="N954" s="16" t="s">
        <v>277</v>
      </c>
      <c r="O954" s="16" t="s">
        <v>218</v>
      </c>
      <c r="P954" s="16" t="s">
        <v>162</v>
      </c>
      <c r="Q954" s="16" t="s">
        <v>157</v>
      </c>
    </row>
    <row r="955" spans="3:17">
      <c r="C955" s="15">
        <v>38114</v>
      </c>
      <c r="D955" s="16">
        <v>10248</v>
      </c>
      <c r="E955" s="16">
        <v>1</v>
      </c>
      <c r="F955" s="16" t="s">
        <v>342</v>
      </c>
      <c r="G955" s="16">
        <v>21</v>
      </c>
      <c r="H955" s="17">
        <v>73.98</v>
      </c>
      <c r="I955" s="17">
        <v>1553.58</v>
      </c>
      <c r="J955" s="16" t="s">
        <v>343</v>
      </c>
      <c r="K955" s="16"/>
      <c r="L955" s="16" t="s">
        <v>165</v>
      </c>
      <c r="M955" s="16" t="s">
        <v>273</v>
      </c>
      <c r="N955" s="16" t="s">
        <v>213</v>
      </c>
      <c r="O955" s="16" t="s">
        <v>214</v>
      </c>
      <c r="P955" s="16" t="s">
        <v>162</v>
      </c>
      <c r="Q955" s="16" t="s">
        <v>157</v>
      </c>
    </row>
    <row r="956" spans="3:17">
      <c r="C956" s="15">
        <v>38162</v>
      </c>
      <c r="D956" s="16">
        <v>10262</v>
      </c>
      <c r="E956" s="16">
        <v>15</v>
      </c>
      <c r="F956" s="16" t="s">
        <v>342</v>
      </c>
      <c r="G956" s="16">
        <v>32</v>
      </c>
      <c r="H956" s="17">
        <v>84.3</v>
      </c>
      <c r="I956" s="17">
        <v>2697.6</v>
      </c>
      <c r="J956" s="16" t="s">
        <v>343</v>
      </c>
      <c r="K956" s="16"/>
      <c r="L956" s="16" t="s">
        <v>135</v>
      </c>
      <c r="M956" s="16" t="s">
        <v>273</v>
      </c>
      <c r="N956" s="16" t="s">
        <v>242</v>
      </c>
      <c r="O956" s="16"/>
      <c r="P956" s="16" t="s">
        <v>134</v>
      </c>
      <c r="Q956" s="16" t="s">
        <v>93</v>
      </c>
    </row>
    <row r="957" spans="3:17">
      <c r="C957" s="15">
        <v>38189</v>
      </c>
      <c r="D957" s="16">
        <v>10273</v>
      </c>
      <c r="E957" s="16">
        <v>2</v>
      </c>
      <c r="F957" s="16" t="s">
        <v>342</v>
      </c>
      <c r="G957" s="16">
        <v>34</v>
      </c>
      <c r="H957" s="17">
        <v>98.06</v>
      </c>
      <c r="I957" s="17">
        <v>3334.04</v>
      </c>
      <c r="J957" s="16" t="s">
        <v>343</v>
      </c>
      <c r="K957" s="16"/>
      <c r="L957" s="16" t="s">
        <v>98</v>
      </c>
      <c r="M957" s="16" t="s">
        <v>212</v>
      </c>
      <c r="N957" s="16" t="s">
        <v>278</v>
      </c>
      <c r="O957" s="16"/>
      <c r="P957" s="16" t="s">
        <v>97</v>
      </c>
      <c r="Q957" s="16" t="s">
        <v>93</v>
      </c>
    </row>
    <row r="958" spans="3:17">
      <c r="C958" s="15">
        <v>38219</v>
      </c>
      <c r="D958" s="16">
        <v>10283</v>
      </c>
      <c r="E958" s="16">
        <v>4</v>
      </c>
      <c r="F958" s="16" t="s">
        <v>342</v>
      </c>
      <c r="G958" s="16">
        <v>21</v>
      </c>
      <c r="H958" s="17">
        <v>98.06</v>
      </c>
      <c r="I958" s="17">
        <v>2059.2600000000002</v>
      </c>
      <c r="J958" s="16" t="s">
        <v>343</v>
      </c>
      <c r="K958" s="16"/>
      <c r="L958" s="16" t="s">
        <v>160</v>
      </c>
      <c r="M958" s="16" t="s">
        <v>212</v>
      </c>
      <c r="N958" s="16" t="s">
        <v>279</v>
      </c>
      <c r="O958" s="16" t="s">
        <v>250</v>
      </c>
      <c r="P958" s="16" t="s">
        <v>158</v>
      </c>
      <c r="Q958" s="16" t="s">
        <v>157</v>
      </c>
    </row>
    <row r="959" spans="3:17">
      <c r="C959" s="15">
        <v>38245</v>
      </c>
      <c r="D959" s="16">
        <v>10296</v>
      </c>
      <c r="E959" s="16">
        <v>13</v>
      </c>
      <c r="F959" s="16" t="s">
        <v>342</v>
      </c>
      <c r="G959" s="16">
        <v>21</v>
      </c>
      <c r="H959" s="17">
        <v>96.34</v>
      </c>
      <c r="I959" s="17">
        <v>2023.14</v>
      </c>
      <c r="J959" s="16" t="s">
        <v>343</v>
      </c>
      <c r="K959" s="16"/>
      <c r="L959" s="16" t="s">
        <v>123</v>
      </c>
      <c r="M959" s="16" t="s">
        <v>212</v>
      </c>
      <c r="N959" s="16" t="s">
        <v>326</v>
      </c>
      <c r="O959" s="16"/>
      <c r="P959" s="16" t="s">
        <v>120</v>
      </c>
      <c r="Q959" s="16" t="s">
        <v>93</v>
      </c>
    </row>
    <row r="960" spans="3:17">
      <c r="C960" s="15">
        <v>38274</v>
      </c>
      <c r="D960" s="16">
        <v>10307</v>
      </c>
      <c r="E960" s="16">
        <v>7</v>
      </c>
      <c r="F960" s="16" t="s">
        <v>342</v>
      </c>
      <c r="G960" s="16">
        <v>31</v>
      </c>
      <c r="H960" s="17">
        <v>83.44</v>
      </c>
      <c r="I960" s="17">
        <v>2586.64</v>
      </c>
      <c r="J960" s="16" t="s">
        <v>343</v>
      </c>
      <c r="K960" s="16"/>
      <c r="L960" s="16" t="s">
        <v>188</v>
      </c>
      <c r="M960" s="16" t="s">
        <v>212</v>
      </c>
      <c r="N960" s="16" t="s">
        <v>247</v>
      </c>
      <c r="O960" s="16" t="s">
        <v>235</v>
      </c>
      <c r="P960" s="16" t="s">
        <v>162</v>
      </c>
      <c r="Q960" s="16" t="s">
        <v>157</v>
      </c>
    </row>
    <row r="961" spans="3:17">
      <c r="C961" s="15">
        <v>38292</v>
      </c>
      <c r="D961" s="16">
        <v>10316</v>
      </c>
      <c r="E961" s="16">
        <v>15</v>
      </c>
      <c r="F961" s="16" t="s">
        <v>342</v>
      </c>
      <c r="G961" s="16">
        <v>21</v>
      </c>
      <c r="H961" s="17">
        <v>94.62</v>
      </c>
      <c r="I961" s="17">
        <v>1987.02</v>
      </c>
      <c r="J961" s="16" t="s">
        <v>343</v>
      </c>
      <c r="K961" s="16"/>
      <c r="L961" s="16" t="s">
        <v>149</v>
      </c>
      <c r="M961" s="16" t="s">
        <v>212</v>
      </c>
      <c r="N961" s="16" t="s">
        <v>281</v>
      </c>
      <c r="O961" s="16" t="s">
        <v>282</v>
      </c>
      <c r="P961" s="16" t="s">
        <v>145</v>
      </c>
      <c r="Q961" s="16" t="s">
        <v>93</v>
      </c>
    </row>
    <row r="962" spans="3:17">
      <c r="C962" s="15">
        <v>38301</v>
      </c>
      <c r="D962" s="16">
        <v>10327</v>
      </c>
      <c r="E962" s="16">
        <v>5</v>
      </c>
      <c r="F962" s="16" t="s">
        <v>342</v>
      </c>
      <c r="G962" s="16">
        <v>25</v>
      </c>
      <c r="H962" s="17">
        <v>45.86</v>
      </c>
      <c r="I962" s="17">
        <v>1146.5</v>
      </c>
      <c r="J962" s="16" t="s">
        <v>343</v>
      </c>
      <c r="K962" s="16"/>
      <c r="L962" s="16" t="s">
        <v>101</v>
      </c>
      <c r="M962" s="16" t="s">
        <v>287</v>
      </c>
      <c r="N962" s="16" t="s">
        <v>271</v>
      </c>
      <c r="O962" s="16"/>
      <c r="P962" s="16" t="s">
        <v>100</v>
      </c>
      <c r="Q962" s="16" t="s">
        <v>93</v>
      </c>
    </row>
    <row r="963" spans="3:17">
      <c r="C963" s="15">
        <v>38313</v>
      </c>
      <c r="D963" s="16">
        <v>10338</v>
      </c>
      <c r="E963" s="16">
        <v>3</v>
      </c>
      <c r="F963" s="16" t="s">
        <v>342</v>
      </c>
      <c r="G963" s="16">
        <v>28</v>
      </c>
      <c r="H963" s="17">
        <v>82.58</v>
      </c>
      <c r="I963" s="17">
        <v>2312.2399999999998</v>
      </c>
      <c r="J963" s="16" t="s">
        <v>343</v>
      </c>
      <c r="K963" s="16"/>
      <c r="L963" s="16" t="s">
        <v>99</v>
      </c>
      <c r="M963" s="16" t="s">
        <v>212</v>
      </c>
      <c r="N963" s="16" t="s">
        <v>327</v>
      </c>
      <c r="O963" s="16"/>
      <c r="P963" s="16" t="s">
        <v>97</v>
      </c>
      <c r="Q963" s="16" t="s">
        <v>93</v>
      </c>
    </row>
    <row r="964" spans="3:17">
      <c r="C964" s="15">
        <v>38323</v>
      </c>
      <c r="D964" s="16">
        <v>10350</v>
      </c>
      <c r="E964" s="16">
        <v>6</v>
      </c>
      <c r="F964" s="16" t="s">
        <v>342</v>
      </c>
      <c r="G964" s="16">
        <v>43</v>
      </c>
      <c r="H964" s="17">
        <v>64.97</v>
      </c>
      <c r="I964" s="17">
        <v>2793.71</v>
      </c>
      <c r="J964" s="16" t="s">
        <v>343</v>
      </c>
      <c r="K964" s="16"/>
      <c r="L964" s="16" t="s">
        <v>135</v>
      </c>
      <c r="M964" s="16" t="s">
        <v>212</v>
      </c>
      <c r="N964" s="16" t="s">
        <v>242</v>
      </c>
      <c r="O964" s="16"/>
      <c r="P964" s="16" t="s">
        <v>134</v>
      </c>
      <c r="Q964" s="16" t="s">
        <v>93</v>
      </c>
    </row>
    <row r="965" spans="3:17">
      <c r="C965" s="15">
        <v>38383</v>
      </c>
      <c r="D965" s="16">
        <v>10373</v>
      </c>
      <c r="E965" s="16">
        <v>5</v>
      </c>
      <c r="F965" s="16" t="s">
        <v>342</v>
      </c>
      <c r="G965" s="16">
        <v>22</v>
      </c>
      <c r="H965" s="17">
        <v>86.74</v>
      </c>
      <c r="I965" s="17">
        <v>1908.28</v>
      </c>
      <c r="J965" s="16" t="s">
        <v>343</v>
      </c>
      <c r="K965" s="16"/>
      <c r="L965" s="16" t="s">
        <v>106</v>
      </c>
      <c r="M965" s="16" t="s">
        <v>212</v>
      </c>
      <c r="N965" s="16" t="s">
        <v>283</v>
      </c>
      <c r="O965" s="16"/>
      <c r="P965" s="16" t="s">
        <v>103</v>
      </c>
      <c r="Q965" s="16" t="s">
        <v>93</v>
      </c>
    </row>
    <row r="966" spans="3:17">
      <c r="C966" s="15">
        <v>38412</v>
      </c>
      <c r="D966" s="16">
        <v>10386</v>
      </c>
      <c r="E966" s="16">
        <v>5</v>
      </c>
      <c r="F966" s="16" t="s">
        <v>342</v>
      </c>
      <c r="G966" s="16">
        <v>37</v>
      </c>
      <c r="H966" s="17">
        <v>93.01</v>
      </c>
      <c r="I966" s="17">
        <v>3441.37</v>
      </c>
      <c r="J966" s="16" t="s">
        <v>343</v>
      </c>
      <c r="K966" s="16"/>
      <c r="L966" s="16" t="s">
        <v>135</v>
      </c>
      <c r="M966" s="16" t="s">
        <v>287</v>
      </c>
      <c r="N966" s="16" t="s">
        <v>242</v>
      </c>
      <c r="O966" s="16"/>
      <c r="P966" s="16" t="s">
        <v>134</v>
      </c>
      <c r="Q966" s="16" t="s">
        <v>93</v>
      </c>
    </row>
    <row r="967" spans="3:17">
      <c r="C967" s="15">
        <v>38441</v>
      </c>
      <c r="D967" s="16">
        <v>10398</v>
      </c>
      <c r="E967" s="16">
        <v>18</v>
      </c>
      <c r="F967" s="16" t="s">
        <v>342</v>
      </c>
      <c r="G967" s="16">
        <v>28</v>
      </c>
      <c r="H967" s="17">
        <v>72.260000000000005</v>
      </c>
      <c r="I967" s="17">
        <v>2023.28</v>
      </c>
      <c r="J967" s="16" t="s">
        <v>343</v>
      </c>
      <c r="K967" s="16"/>
      <c r="L967" s="16" t="s">
        <v>110</v>
      </c>
      <c r="M967" s="16" t="s">
        <v>212</v>
      </c>
      <c r="N967" s="16" t="s">
        <v>215</v>
      </c>
      <c r="O967" s="16"/>
      <c r="P967" s="16" t="s">
        <v>107</v>
      </c>
      <c r="Q967" s="16" t="s">
        <v>93</v>
      </c>
    </row>
    <row r="968" spans="3:17">
      <c r="C968" s="15">
        <v>38443</v>
      </c>
      <c r="D968" s="16">
        <v>10400</v>
      </c>
      <c r="E968" s="16">
        <v>7</v>
      </c>
      <c r="F968" s="16" t="s">
        <v>342</v>
      </c>
      <c r="G968" s="16">
        <v>30</v>
      </c>
      <c r="H968" s="17">
        <v>74.84</v>
      </c>
      <c r="I968" s="17">
        <v>2245.1999999999998</v>
      </c>
      <c r="J968" s="16" t="s">
        <v>343</v>
      </c>
      <c r="K968" s="16"/>
      <c r="L968" s="16" t="s">
        <v>166</v>
      </c>
      <c r="M968" s="16" t="s">
        <v>212</v>
      </c>
      <c r="N968" s="16" t="s">
        <v>284</v>
      </c>
      <c r="O968" s="16" t="s">
        <v>218</v>
      </c>
      <c r="P968" s="16" t="s">
        <v>162</v>
      </c>
      <c r="Q968" s="16" t="s">
        <v>157</v>
      </c>
    </row>
    <row r="969" spans="3:17">
      <c r="C969" s="15">
        <v>38478</v>
      </c>
      <c r="D969" s="16">
        <v>10414</v>
      </c>
      <c r="E969" s="16">
        <v>1</v>
      </c>
      <c r="F969" s="16" t="s">
        <v>342</v>
      </c>
      <c r="G969" s="16">
        <v>44</v>
      </c>
      <c r="H969" s="17">
        <v>73.98</v>
      </c>
      <c r="I969" s="17">
        <v>3255.12</v>
      </c>
      <c r="J969" s="16" t="s">
        <v>343</v>
      </c>
      <c r="K969" s="16"/>
      <c r="L969" s="16" t="s">
        <v>181</v>
      </c>
      <c r="M969" s="16" t="s">
        <v>285</v>
      </c>
      <c r="N969" s="16" t="s">
        <v>280</v>
      </c>
      <c r="O969" s="16" t="s">
        <v>231</v>
      </c>
      <c r="P969" s="16" t="s">
        <v>162</v>
      </c>
      <c r="Q969" s="16" t="s">
        <v>157</v>
      </c>
    </row>
    <row r="970" spans="3:17">
      <c r="C970" s="15">
        <v>37650</v>
      </c>
      <c r="D970" s="16">
        <v>10103</v>
      </c>
      <c r="E970" s="16">
        <v>13</v>
      </c>
      <c r="F970" s="16" t="s">
        <v>344</v>
      </c>
      <c r="G970" s="16">
        <v>25</v>
      </c>
      <c r="H970" s="17">
        <v>100</v>
      </c>
      <c r="I970" s="17">
        <v>2539.5</v>
      </c>
      <c r="J970" s="16" t="s">
        <v>19</v>
      </c>
      <c r="K970" s="16"/>
      <c r="L970" s="16" t="s">
        <v>131</v>
      </c>
      <c r="M970" s="16" t="s">
        <v>212</v>
      </c>
      <c r="N970" s="16" t="s">
        <v>233</v>
      </c>
      <c r="O970" s="16"/>
      <c r="P970" s="16" t="s">
        <v>130</v>
      </c>
      <c r="Q970" s="16" t="s">
        <v>93</v>
      </c>
    </row>
    <row r="971" spans="3:17">
      <c r="C971" s="15">
        <v>37705</v>
      </c>
      <c r="D971" s="16">
        <v>10111</v>
      </c>
      <c r="E971" s="16">
        <v>1</v>
      </c>
      <c r="F971" s="16" t="s">
        <v>344</v>
      </c>
      <c r="G971" s="16">
        <v>43</v>
      </c>
      <c r="H971" s="17">
        <v>100</v>
      </c>
      <c r="I971" s="17">
        <v>4818.1499999999996</v>
      </c>
      <c r="J971" s="16" t="s">
        <v>19</v>
      </c>
      <c r="K971" s="16"/>
      <c r="L971" s="16" t="s">
        <v>186</v>
      </c>
      <c r="M971" s="16" t="s">
        <v>212</v>
      </c>
      <c r="N971" s="16" t="s">
        <v>219</v>
      </c>
      <c r="O971" s="16" t="s">
        <v>218</v>
      </c>
      <c r="P971" s="16" t="s">
        <v>162</v>
      </c>
      <c r="Q971" s="16" t="s">
        <v>157</v>
      </c>
    </row>
    <row r="972" spans="3:17">
      <c r="C972" s="15">
        <v>37769</v>
      </c>
      <c r="D972" s="16">
        <v>10126</v>
      </c>
      <c r="E972" s="16">
        <v>13</v>
      </c>
      <c r="F972" s="16" t="s">
        <v>344</v>
      </c>
      <c r="G972" s="16">
        <v>30</v>
      </c>
      <c r="H972" s="17">
        <v>97.39</v>
      </c>
      <c r="I972" s="17">
        <v>2921.7</v>
      </c>
      <c r="J972" s="16" t="s">
        <v>19</v>
      </c>
      <c r="K972" s="16"/>
      <c r="L972" s="16" t="s">
        <v>136</v>
      </c>
      <c r="M972" s="16" t="s">
        <v>212</v>
      </c>
      <c r="N972" s="16" t="s">
        <v>242</v>
      </c>
      <c r="O972" s="16"/>
      <c r="P972" s="16" t="s">
        <v>134</v>
      </c>
      <c r="Q972" s="16" t="s">
        <v>93</v>
      </c>
    </row>
    <row r="973" spans="3:17">
      <c r="C973" s="15">
        <v>37818</v>
      </c>
      <c r="D973" s="16">
        <v>10139</v>
      </c>
      <c r="E973" s="16">
        <v>2</v>
      </c>
      <c r="F973" s="16" t="s">
        <v>344</v>
      </c>
      <c r="G973" s="16">
        <v>20</v>
      </c>
      <c r="H973" s="17">
        <v>90.06</v>
      </c>
      <c r="I973" s="17">
        <v>1801.2</v>
      </c>
      <c r="J973" s="16" t="s">
        <v>19</v>
      </c>
      <c r="K973" s="16"/>
      <c r="L973" s="16" t="s">
        <v>88</v>
      </c>
      <c r="M973" s="16" t="s">
        <v>212</v>
      </c>
      <c r="N973" s="16" t="s">
        <v>237</v>
      </c>
      <c r="O973" s="16" t="s">
        <v>238</v>
      </c>
      <c r="P973" s="16" t="s">
        <v>85</v>
      </c>
      <c r="Q973" s="16" t="s">
        <v>84</v>
      </c>
    </row>
    <row r="974" spans="3:17">
      <c r="C974" s="15">
        <v>37883</v>
      </c>
      <c r="D974" s="16">
        <v>10150</v>
      </c>
      <c r="E974" s="16">
        <v>10</v>
      </c>
      <c r="F974" s="16" t="s">
        <v>344</v>
      </c>
      <c r="G974" s="16">
        <v>26</v>
      </c>
      <c r="H974" s="17">
        <v>100</v>
      </c>
      <c r="I974" s="17">
        <v>2804.36</v>
      </c>
      <c r="J974" s="16" t="s">
        <v>19</v>
      </c>
      <c r="K974" s="16"/>
      <c r="L974" s="16" t="s">
        <v>156</v>
      </c>
      <c r="M974" s="16" t="s">
        <v>212</v>
      </c>
      <c r="N974" s="16" t="s">
        <v>91</v>
      </c>
      <c r="O974" s="16"/>
      <c r="P974" s="16" t="s">
        <v>91</v>
      </c>
      <c r="Q974" s="16" t="s">
        <v>151</v>
      </c>
    </row>
    <row r="975" spans="3:17">
      <c r="C975" s="15">
        <v>37914</v>
      </c>
      <c r="D975" s="16">
        <v>10163</v>
      </c>
      <c r="E975" s="16">
        <v>3</v>
      </c>
      <c r="F975" s="16" t="s">
        <v>344</v>
      </c>
      <c r="G975" s="16">
        <v>40</v>
      </c>
      <c r="H975" s="17">
        <v>100</v>
      </c>
      <c r="I975" s="17">
        <v>4900.8</v>
      </c>
      <c r="J975" s="16" t="s">
        <v>19</v>
      </c>
      <c r="K975" s="16"/>
      <c r="L975" s="16" t="s">
        <v>185</v>
      </c>
      <c r="M975" s="16" t="s">
        <v>212</v>
      </c>
      <c r="N975" s="16" t="s">
        <v>213</v>
      </c>
      <c r="O975" s="16" t="s">
        <v>214</v>
      </c>
      <c r="P975" s="16" t="s">
        <v>162</v>
      </c>
      <c r="Q975" s="16" t="s">
        <v>157</v>
      </c>
    </row>
    <row r="976" spans="3:17">
      <c r="C976" s="15">
        <v>37930</v>
      </c>
      <c r="D976" s="16">
        <v>10173</v>
      </c>
      <c r="E976" s="16">
        <v>1</v>
      </c>
      <c r="F976" s="16" t="s">
        <v>344</v>
      </c>
      <c r="G976" s="16">
        <v>31</v>
      </c>
      <c r="H976" s="17">
        <v>89.01</v>
      </c>
      <c r="I976" s="17">
        <v>2759.31</v>
      </c>
      <c r="J976" s="16" t="s">
        <v>19</v>
      </c>
      <c r="K976" s="16"/>
      <c r="L976" s="16" t="s">
        <v>128</v>
      </c>
      <c r="M976" s="16" t="s">
        <v>212</v>
      </c>
      <c r="N976" s="16" t="s">
        <v>320</v>
      </c>
      <c r="O976" s="16"/>
      <c r="P976" s="16" t="s">
        <v>126</v>
      </c>
      <c r="Q976" s="16" t="s">
        <v>93</v>
      </c>
    </row>
    <row r="977" spans="3:17">
      <c r="C977" s="15">
        <v>37938</v>
      </c>
      <c r="D977" s="16">
        <v>10183</v>
      </c>
      <c r="E977" s="16">
        <v>10</v>
      </c>
      <c r="F977" s="16" t="s">
        <v>344</v>
      </c>
      <c r="G977" s="16">
        <v>22</v>
      </c>
      <c r="H977" s="17">
        <v>100</v>
      </c>
      <c r="I977" s="17">
        <v>2488.1999999999998</v>
      </c>
      <c r="J977" s="16" t="s">
        <v>19</v>
      </c>
      <c r="K977" s="16"/>
      <c r="L977" s="16" t="s">
        <v>188</v>
      </c>
      <c r="M977" s="16" t="s">
        <v>212</v>
      </c>
      <c r="N977" s="16" t="s">
        <v>247</v>
      </c>
      <c r="O977" s="16" t="s">
        <v>235</v>
      </c>
      <c r="P977" s="16" t="s">
        <v>162</v>
      </c>
      <c r="Q977" s="16" t="s">
        <v>157</v>
      </c>
    </row>
    <row r="978" spans="3:17">
      <c r="C978" s="15">
        <v>37946</v>
      </c>
      <c r="D978" s="16">
        <v>10193</v>
      </c>
      <c r="E978" s="16">
        <v>2</v>
      </c>
      <c r="F978" s="16" t="s">
        <v>344</v>
      </c>
      <c r="G978" s="16">
        <v>23</v>
      </c>
      <c r="H978" s="17">
        <v>100</v>
      </c>
      <c r="I978" s="17">
        <v>2769.89</v>
      </c>
      <c r="J978" s="16" t="s">
        <v>19</v>
      </c>
      <c r="K978" s="16"/>
      <c r="L978" s="16" t="s">
        <v>89</v>
      </c>
      <c r="M978" s="16" t="s">
        <v>212</v>
      </c>
      <c r="N978" s="16" t="s">
        <v>321</v>
      </c>
      <c r="O978" s="16" t="s">
        <v>224</v>
      </c>
      <c r="P978" s="16" t="s">
        <v>85</v>
      </c>
      <c r="Q978" s="16" t="s">
        <v>84</v>
      </c>
    </row>
    <row r="979" spans="3:17">
      <c r="C979" s="15">
        <v>37960</v>
      </c>
      <c r="D979" s="16">
        <v>10206</v>
      </c>
      <c r="E979" s="16">
        <v>8</v>
      </c>
      <c r="F979" s="16" t="s">
        <v>344</v>
      </c>
      <c r="G979" s="16">
        <v>30</v>
      </c>
      <c r="H979" s="17">
        <v>100</v>
      </c>
      <c r="I979" s="17">
        <v>3581.4</v>
      </c>
      <c r="J979" s="16" t="s">
        <v>19</v>
      </c>
      <c r="K979" s="16"/>
      <c r="L979" s="16" t="s">
        <v>159</v>
      </c>
      <c r="M979" s="16" t="s">
        <v>212</v>
      </c>
      <c r="N979" s="16" t="s">
        <v>249</v>
      </c>
      <c r="O979" s="16" t="s">
        <v>250</v>
      </c>
      <c r="P979" s="16" t="s">
        <v>158</v>
      </c>
      <c r="Q979" s="16" t="s">
        <v>157</v>
      </c>
    </row>
    <row r="980" spans="3:17">
      <c r="C980" s="15">
        <v>38015</v>
      </c>
      <c r="D980" s="16">
        <v>10215</v>
      </c>
      <c r="E980" s="16">
        <v>5</v>
      </c>
      <c r="F980" s="16" t="s">
        <v>344</v>
      </c>
      <c r="G980" s="16">
        <v>49</v>
      </c>
      <c r="H980" s="17">
        <v>100</v>
      </c>
      <c r="I980" s="17">
        <v>5285.14</v>
      </c>
      <c r="J980" s="16" t="s">
        <v>19</v>
      </c>
      <c r="K980" s="16"/>
      <c r="L980" s="16" t="s">
        <v>193</v>
      </c>
      <c r="M980" s="16" t="s">
        <v>212</v>
      </c>
      <c r="N980" s="16" t="s">
        <v>251</v>
      </c>
      <c r="O980" s="16" t="s">
        <v>218</v>
      </c>
      <c r="P980" s="16" t="s">
        <v>162</v>
      </c>
      <c r="Q980" s="16" t="s">
        <v>157</v>
      </c>
    </row>
    <row r="981" spans="3:17">
      <c r="C981" s="15">
        <v>38056</v>
      </c>
      <c r="D981" s="16">
        <v>10228</v>
      </c>
      <c r="E981" s="16">
        <v>4</v>
      </c>
      <c r="F981" s="16" t="s">
        <v>344</v>
      </c>
      <c r="G981" s="16">
        <v>31</v>
      </c>
      <c r="H981" s="17">
        <v>100</v>
      </c>
      <c r="I981" s="17">
        <v>3181.53</v>
      </c>
      <c r="J981" s="16" t="s">
        <v>19</v>
      </c>
      <c r="K981" s="16"/>
      <c r="L981" s="16" t="s">
        <v>194</v>
      </c>
      <c r="M981" s="16" t="s">
        <v>212</v>
      </c>
      <c r="N981" s="16" t="s">
        <v>230</v>
      </c>
      <c r="O981" s="16" t="s">
        <v>231</v>
      </c>
      <c r="P981" s="16" t="s">
        <v>162</v>
      </c>
      <c r="Q981" s="16" t="s">
        <v>157</v>
      </c>
    </row>
    <row r="982" spans="3:17">
      <c r="C982" s="15">
        <v>38106</v>
      </c>
      <c r="D982" s="16">
        <v>10244</v>
      </c>
      <c r="E982" s="16">
        <v>2</v>
      </c>
      <c r="F982" s="16" t="s">
        <v>344</v>
      </c>
      <c r="G982" s="16">
        <v>29</v>
      </c>
      <c r="H982" s="17">
        <v>100</v>
      </c>
      <c r="I982" s="17">
        <v>3340.51</v>
      </c>
      <c r="J982" s="16" t="s">
        <v>19</v>
      </c>
      <c r="K982" s="16"/>
      <c r="L982" s="16" t="s">
        <v>135</v>
      </c>
      <c r="M982" s="16" t="s">
        <v>212</v>
      </c>
      <c r="N982" s="16" t="s">
        <v>242</v>
      </c>
      <c r="O982" s="16"/>
      <c r="P982" s="16" t="s">
        <v>134</v>
      </c>
      <c r="Q982" s="16" t="s">
        <v>93</v>
      </c>
    </row>
    <row r="983" spans="3:17">
      <c r="C983" s="15">
        <v>38152</v>
      </c>
      <c r="D983" s="16">
        <v>10257</v>
      </c>
      <c r="E983" s="16">
        <v>2</v>
      </c>
      <c r="F983" s="16" t="s">
        <v>344</v>
      </c>
      <c r="G983" s="16">
        <v>37</v>
      </c>
      <c r="H983" s="17">
        <v>84.82</v>
      </c>
      <c r="I983" s="17">
        <v>3138.34</v>
      </c>
      <c r="J983" s="16" t="s">
        <v>19</v>
      </c>
      <c r="K983" s="16"/>
      <c r="L983" s="16" t="s">
        <v>166</v>
      </c>
      <c r="M983" s="16" t="s">
        <v>212</v>
      </c>
      <c r="N983" s="16" t="s">
        <v>284</v>
      </c>
      <c r="O983" s="16" t="s">
        <v>218</v>
      </c>
      <c r="P983" s="16" t="s">
        <v>162</v>
      </c>
      <c r="Q983" s="16" t="s">
        <v>157</v>
      </c>
    </row>
    <row r="984" spans="3:17">
      <c r="C984" s="15">
        <v>38187</v>
      </c>
      <c r="D984" s="16">
        <v>10270</v>
      </c>
      <c r="E984" s="16">
        <v>11</v>
      </c>
      <c r="F984" s="16" t="s">
        <v>344</v>
      </c>
      <c r="G984" s="16">
        <v>38</v>
      </c>
      <c r="H984" s="17">
        <v>100</v>
      </c>
      <c r="I984" s="17">
        <v>4775.08</v>
      </c>
      <c r="J984" s="16" t="s">
        <v>19</v>
      </c>
      <c r="K984" s="16"/>
      <c r="L984" s="16" t="s">
        <v>88</v>
      </c>
      <c r="M984" s="16" t="s">
        <v>212</v>
      </c>
      <c r="N984" s="16" t="s">
        <v>237</v>
      </c>
      <c r="O984" s="16" t="s">
        <v>238</v>
      </c>
      <c r="P984" s="16" t="s">
        <v>85</v>
      </c>
      <c r="Q984" s="16" t="s">
        <v>84</v>
      </c>
    </row>
    <row r="985" spans="3:17">
      <c r="C985" s="15">
        <v>38216</v>
      </c>
      <c r="D985" s="16">
        <v>10280</v>
      </c>
      <c r="E985" s="16">
        <v>4</v>
      </c>
      <c r="F985" s="16" t="s">
        <v>344</v>
      </c>
      <c r="G985" s="16">
        <v>29</v>
      </c>
      <c r="H985" s="17">
        <v>100</v>
      </c>
      <c r="I985" s="17">
        <v>3006.43</v>
      </c>
      <c r="J985" s="16" t="s">
        <v>19</v>
      </c>
      <c r="K985" s="16"/>
      <c r="L985" s="16" t="s">
        <v>129</v>
      </c>
      <c r="M985" s="16" t="s">
        <v>212</v>
      </c>
      <c r="N985" s="16" t="s">
        <v>255</v>
      </c>
      <c r="O985" s="16"/>
      <c r="P985" s="16" t="s">
        <v>126</v>
      </c>
      <c r="Q985" s="16" t="s">
        <v>93</v>
      </c>
    </row>
    <row r="986" spans="3:17">
      <c r="C986" s="15">
        <v>38238</v>
      </c>
      <c r="D986" s="16">
        <v>10291</v>
      </c>
      <c r="E986" s="16">
        <v>13</v>
      </c>
      <c r="F986" s="16" t="s">
        <v>344</v>
      </c>
      <c r="G986" s="16">
        <v>23</v>
      </c>
      <c r="H986" s="17">
        <v>100</v>
      </c>
      <c r="I986" s="17">
        <v>2866.26</v>
      </c>
      <c r="J986" s="16" t="s">
        <v>19</v>
      </c>
      <c r="K986" s="16"/>
      <c r="L986" s="16" t="s">
        <v>141</v>
      </c>
      <c r="M986" s="16" t="s">
        <v>212</v>
      </c>
      <c r="N986" s="16" t="s">
        <v>256</v>
      </c>
      <c r="O986" s="16"/>
      <c r="P986" s="16" t="s">
        <v>140</v>
      </c>
      <c r="Q986" s="16" t="s">
        <v>93</v>
      </c>
    </row>
    <row r="987" spans="3:17">
      <c r="C987" s="15">
        <v>38271</v>
      </c>
      <c r="D987" s="16">
        <v>10304</v>
      </c>
      <c r="E987" s="16">
        <v>8</v>
      </c>
      <c r="F987" s="16" t="s">
        <v>344</v>
      </c>
      <c r="G987" s="16">
        <v>26</v>
      </c>
      <c r="H987" s="17">
        <v>85.87</v>
      </c>
      <c r="I987" s="17">
        <v>2232.62</v>
      </c>
      <c r="J987" s="16" t="s">
        <v>19</v>
      </c>
      <c r="K987" s="16"/>
      <c r="L987" s="16" t="s">
        <v>118</v>
      </c>
      <c r="M987" s="16" t="s">
        <v>212</v>
      </c>
      <c r="N987" s="16" t="s">
        <v>257</v>
      </c>
      <c r="O987" s="16"/>
      <c r="P987" s="16" t="s">
        <v>107</v>
      </c>
      <c r="Q987" s="16" t="s">
        <v>93</v>
      </c>
    </row>
    <row r="988" spans="3:17">
      <c r="C988" s="15">
        <v>38281</v>
      </c>
      <c r="D988" s="16">
        <v>10312</v>
      </c>
      <c r="E988" s="16">
        <v>5</v>
      </c>
      <c r="F988" s="16" t="s">
        <v>344</v>
      </c>
      <c r="G988" s="16">
        <v>38</v>
      </c>
      <c r="H988" s="17">
        <v>100</v>
      </c>
      <c r="I988" s="17">
        <v>4457.0200000000004</v>
      </c>
      <c r="J988" s="16" t="s">
        <v>19</v>
      </c>
      <c r="K988" s="16"/>
      <c r="L988" s="16" t="s">
        <v>163</v>
      </c>
      <c r="M988" s="16" t="s">
        <v>212</v>
      </c>
      <c r="N988" s="16" t="s">
        <v>258</v>
      </c>
      <c r="O988" s="16" t="s">
        <v>218</v>
      </c>
      <c r="P988" s="16" t="s">
        <v>162</v>
      </c>
      <c r="Q988" s="16" t="s">
        <v>157</v>
      </c>
    </row>
    <row r="989" spans="3:17">
      <c r="C989" s="15">
        <v>38295</v>
      </c>
      <c r="D989" s="16">
        <v>10322</v>
      </c>
      <c r="E989" s="16">
        <v>7</v>
      </c>
      <c r="F989" s="16" t="s">
        <v>344</v>
      </c>
      <c r="G989" s="16">
        <v>48</v>
      </c>
      <c r="H989" s="17">
        <v>47.04</v>
      </c>
      <c r="I989" s="17">
        <v>2257.92</v>
      </c>
      <c r="J989" s="16" t="s">
        <v>19</v>
      </c>
      <c r="K989" s="16"/>
      <c r="L989" s="16" t="s">
        <v>168</v>
      </c>
      <c r="M989" s="16" t="s">
        <v>212</v>
      </c>
      <c r="N989" s="16" t="s">
        <v>259</v>
      </c>
      <c r="O989" s="16" t="s">
        <v>260</v>
      </c>
      <c r="P989" s="16" t="s">
        <v>162</v>
      </c>
      <c r="Q989" s="16" t="s">
        <v>157</v>
      </c>
    </row>
    <row r="990" spans="3:17">
      <c r="C990" s="15">
        <v>38308</v>
      </c>
      <c r="D990" s="16">
        <v>10332</v>
      </c>
      <c r="E990" s="16">
        <v>18</v>
      </c>
      <c r="F990" s="16" t="s">
        <v>344</v>
      </c>
      <c r="G990" s="16">
        <v>40</v>
      </c>
      <c r="H990" s="17">
        <v>39.799999999999997</v>
      </c>
      <c r="I990" s="17">
        <v>1592</v>
      </c>
      <c r="J990" s="16" t="s">
        <v>19</v>
      </c>
      <c r="K990" s="16"/>
      <c r="L990" s="16" t="s">
        <v>146</v>
      </c>
      <c r="M990" s="16" t="s">
        <v>212</v>
      </c>
      <c r="N990" s="16" t="s">
        <v>299</v>
      </c>
      <c r="O990" s="16"/>
      <c r="P990" s="16" t="s">
        <v>145</v>
      </c>
      <c r="Q990" s="16" t="s">
        <v>93</v>
      </c>
    </row>
    <row r="991" spans="3:17">
      <c r="C991" s="15">
        <v>38320</v>
      </c>
      <c r="D991" s="16">
        <v>10347</v>
      </c>
      <c r="E991" s="16">
        <v>11</v>
      </c>
      <c r="F991" s="16" t="s">
        <v>344</v>
      </c>
      <c r="G991" s="16">
        <v>45</v>
      </c>
      <c r="H991" s="17">
        <v>100</v>
      </c>
      <c r="I991" s="17">
        <v>4948.2</v>
      </c>
      <c r="J991" s="16" t="s">
        <v>19</v>
      </c>
      <c r="K991" s="16"/>
      <c r="L991" s="16" t="s">
        <v>86</v>
      </c>
      <c r="M991" s="16" t="s">
        <v>212</v>
      </c>
      <c r="N991" s="16" t="s">
        <v>223</v>
      </c>
      <c r="O991" s="16" t="s">
        <v>224</v>
      </c>
      <c r="P991" s="16" t="s">
        <v>85</v>
      </c>
      <c r="Q991" s="16" t="s">
        <v>84</v>
      </c>
    </row>
    <row r="992" spans="3:17">
      <c r="C992" s="15">
        <v>38331</v>
      </c>
      <c r="D992" s="16">
        <v>10357</v>
      </c>
      <c r="E992" s="16">
        <v>4</v>
      </c>
      <c r="F992" s="16" t="s">
        <v>344</v>
      </c>
      <c r="G992" s="16">
        <v>44</v>
      </c>
      <c r="H992" s="17">
        <v>100</v>
      </c>
      <c r="I992" s="17">
        <v>5160.76</v>
      </c>
      <c r="J992" s="16" t="s">
        <v>19</v>
      </c>
      <c r="K992" s="16"/>
      <c r="L992" s="16" t="s">
        <v>163</v>
      </c>
      <c r="M992" s="16" t="s">
        <v>212</v>
      </c>
      <c r="N992" s="16" t="s">
        <v>258</v>
      </c>
      <c r="O992" s="16" t="s">
        <v>218</v>
      </c>
      <c r="P992" s="16" t="s">
        <v>162</v>
      </c>
      <c r="Q992" s="16" t="s">
        <v>157</v>
      </c>
    </row>
    <row r="993" spans="3:17">
      <c r="C993" s="15">
        <v>38372</v>
      </c>
      <c r="D993" s="16">
        <v>10369</v>
      </c>
      <c r="E993" s="16">
        <v>5</v>
      </c>
      <c r="F993" s="16" t="s">
        <v>344</v>
      </c>
      <c r="G993" s="16">
        <v>21</v>
      </c>
      <c r="H993" s="17">
        <v>94.22</v>
      </c>
      <c r="I993" s="17">
        <v>1978.62</v>
      </c>
      <c r="J993" s="16" t="s">
        <v>19</v>
      </c>
      <c r="K993" s="16"/>
      <c r="L993" s="16" t="s">
        <v>183</v>
      </c>
      <c r="M993" s="16" t="s">
        <v>212</v>
      </c>
      <c r="N993" s="16" t="s">
        <v>261</v>
      </c>
      <c r="O993" s="16" t="s">
        <v>231</v>
      </c>
      <c r="P993" s="16" t="s">
        <v>162</v>
      </c>
      <c r="Q993" s="16" t="s">
        <v>157</v>
      </c>
    </row>
    <row r="994" spans="3:17">
      <c r="C994" s="15">
        <v>38400</v>
      </c>
      <c r="D994" s="16">
        <v>10381</v>
      </c>
      <c r="E994" s="16">
        <v>5</v>
      </c>
      <c r="F994" s="16" t="s">
        <v>344</v>
      </c>
      <c r="G994" s="16">
        <v>35</v>
      </c>
      <c r="H994" s="17">
        <v>100</v>
      </c>
      <c r="I994" s="17">
        <v>4288.2</v>
      </c>
      <c r="J994" s="16" t="s">
        <v>19</v>
      </c>
      <c r="K994" s="16"/>
      <c r="L994" s="16" t="s">
        <v>167</v>
      </c>
      <c r="M994" s="16" t="s">
        <v>212</v>
      </c>
      <c r="N994" s="16" t="s">
        <v>219</v>
      </c>
      <c r="O994" s="16" t="s">
        <v>218</v>
      </c>
      <c r="P994" s="16" t="s">
        <v>162</v>
      </c>
      <c r="Q994" s="16" t="s">
        <v>157</v>
      </c>
    </row>
    <row r="995" spans="3:17">
      <c r="C995" s="15">
        <v>38421</v>
      </c>
      <c r="D995" s="16">
        <v>10392</v>
      </c>
      <c r="E995" s="16">
        <v>2</v>
      </c>
      <c r="F995" s="16" t="s">
        <v>344</v>
      </c>
      <c r="G995" s="16">
        <v>29</v>
      </c>
      <c r="H995" s="17">
        <v>86.92</v>
      </c>
      <c r="I995" s="17">
        <v>2520.6799999999998</v>
      </c>
      <c r="J995" s="16" t="s">
        <v>19</v>
      </c>
      <c r="K995" s="16"/>
      <c r="L995" s="16" t="s">
        <v>96</v>
      </c>
      <c r="M995" s="16" t="s">
        <v>212</v>
      </c>
      <c r="N995" s="16" t="s">
        <v>288</v>
      </c>
      <c r="O995" s="16"/>
      <c r="P995" s="16" t="s">
        <v>94</v>
      </c>
      <c r="Q995" s="16" t="s">
        <v>93</v>
      </c>
    </row>
    <row r="996" spans="3:17">
      <c r="C996" s="15">
        <v>38502</v>
      </c>
      <c r="D996" s="16">
        <v>10423</v>
      </c>
      <c r="E996" s="16">
        <v>2</v>
      </c>
      <c r="F996" s="16" t="s">
        <v>344</v>
      </c>
      <c r="G996" s="16">
        <v>21</v>
      </c>
      <c r="H996" s="17">
        <v>84.82</v>
      </c>
      <c r="I996" s="17">
        <v>1781.22</v>
      </c>
      <c r="J996" s="16" t="s">
        <v>19</v>
      </c>
      <c r="K996" s="16"/>
      <c r="L996" s="16" t="s">
        <v>98</v>
      </c>
      <c r="M996" s="16" t="s">
        <v>265</v>
      </c>
      <c r="N996" s="16" t="s">
        <v>278</v>
      </c>
      <c r="O996" s="16"/>
      <c r="P996" s="16" t="s">
        <v>97</v>
      </c>
      <c r="Q996" s="16" t="s">
        <v>93</v>
      </c>
    </row>
    <row r="997" spans="3:17">
      <c r="C997" s="15">
        <v>37663</v>
      </c>
      <c r="D997" s="16">
        <v>10105</v>
      </c>
      <c r="E997" s="16">
        <v>11</v>
      </c>
      <c r="F997" s="16" t="s">
        <v>345</v>
      </c>
      <c r="G997" s="16">
        <v>22</v>
      </c>
      <c r="H997" s="17">
        <v>100</v>
      </c>
      <c r="I997" s="17">
        <v>3065.04</v>
      </c>
      <c r="J997" s="16" t="s">
        <v>19</v>
      </c>
      <c r="K997" s="16"/>
      <c r="L997" s="16" t="s">
        <v>101</v>
      </c>
      <c r="M997" s="16" t="s">
        <v>212</v>
      </c>
      <c r="N997" s="16" t="s">
        <v>271</v>
      </c>
      <c r="O997" s="16"/>
      <c r="P997" s="16" t="s">
        <v>100</v>
      </c>
      <c r="Q997" s="16" t="s">
        <v>93</v>
      </c>
    </row>
    <row r="998" spans="3:17">
      <c r="C998" s="15">
        <v>37727</v>
      </c>
      <c r="D998" s="16">
        <v>10117</v>
      </c>
      <c r="E998" s="16">
        <v>5</v>
      </c>
      <c r="F998" s="16" t="s">
        <v>345</v>
      </c>
      <c r="G998" s="16">
        <v>26</v>
      </c>
      <c r="H998" s="17">
        <v>100</v>
      </c>
      <c r="I998" s="17">
        <v>3551.34</v>
      </c>
      <c r="J998" s="16" t="s">
        <v>19</v>
      </c>
      <c r="K998" s="16"/>
      <c r="L998" s="16" t="s">
        <v>156</v>
      </c>
      <c r="M998" s="16" t="s">
        <v>212</v>
      </c>
      <c r="N998" s="16" t="s">
        <v>91</v>
      </c>
      <c r="O998" s="16"/>
      <c r="P998" s="16" t="s">
        <v>91</v>
      </c>
      <c r="Q998" s="16" t="s">
        <v>151</v>
      </c>
    </row>
    <row r="999" spans="3:17">
      <c r="C999" s="15">
        <v>37778</v>
      </c>
      <c r="D999" s="16">
        <v>10128</v>
      </c>
      <c r="E999" s="16">
        <v>2</v>
      </c>
      <c r="F999" s="16" t="s">
        <v>345</v>
      </c>
      <c r="G999" s="16">
        <v>41</v>
      </c>
      <c r="H999" s="17">
        <v>100</v>
      </c>
      <c r="I999" s="17">
        <v>5544.02</v>
      </c>
      <c r="J999" s="16" t="s">
        <v>19</v>
      </c>
      <c r="K999" s="16"/>
      <c r="L999" s="16" t="s">
        <v>135</v>
      </c>
      <c r="M999" s="16" t="s">
        <v>212</v>
      </c>
      <c r="N999" s="16" t="s">
        <v>242</v>
      </c>
      <c r="O999" s="16"/>
      <c r="P999" s="16" t="s">
        <v>134</v>
      </c>
      <c r="Q999" s="16" t="s">
        <v>93</v>
      </c>
    </row>
    <row r="1000" spans="3:17">
      <c r="C1000" s="15">
        <v>37841</v>
      </c>
      <c r="D1000" s="16">
        <v>10142</v>
      </c>
      <c r="E1000" s="16">
        <v>8</v>
      </c>
      <c r="F1000" s="16" t="s">
        <v>345</v>
      </c>
      <c r="G1000" s="16">
        <v>47</v>
      </c>
      <c r="H1000" s="17">
        <v>100</v>
      </c>
      <c r="I1000" s="17">
        <v>6034.33</v>
      </c>
      <c r="J1000" s="16" t="s">
        <v>19</v>
      </c>
      <c r="K1000" s="16"/>
      <c r="L1000" s="16" t="s">
        <v>163</v>
      </c>
      <c r="M1000" s="16" t="s">
        <v>212</v>
      </c>
      <c r="N1000" s="16" t="s">
        <v>258</v>
      </c>
      <c r="O1000" s="16" t="s">
        <v>218</v>
      </c>
      <c r="P1000" s="16" t="s">
        <v>162</v>
      </c>
      <c r="Q1000" s="16" t="s">
        <v>157</v>
      </c>
    </row>
    <row r="1001" spans="3:17">
      <c r="C1001" s="15">
        <v>37892</v>
      </c>
      <c r="D1001" s="16">
        <v>10153</v>
      </c>
      <c r="E1001" s="16">
        <v>7</v>
      </c>
      <c r="F1001" s="16" t="s">
        <v>345</v>
      </c>
      <c r="G1001" s="16">
        <v>31</v>
      </c>
      <c r="H1001" s="17">
        <v>100</v>
      </c>
      <c r="I1001" s="17">
        <v>3641.57</v>
      </c>
      <c r="J1001" s="16" t="s">
        <v>19</v>
      </c>
      <c r="K1001" s="16"/>
      <c r="L1001" s="16" t="s">
        <v>135</v>
      </c>
      <c r="M1001" s="16" t="s">
        <v>212</v>
      </c>
      <c r="N1001" s="16" t="s">
        <v>242</v>
      </c>
      <c r="O1001" s="16"/>
      <c r="P1001" s="16" t="s">
        <v>134</v>
      </c>
      <c r="Q1001" s="16" t="s">
        <v>93</v>
      </c>
    </row>
    <row r="1002" spans="3:17">
      <c r="C1002" s="15">
        <v>37915</v>
      </c>
      <c r="D1002" s="16">
        <v>10166</v>
      </c>
      <c r="E1002" s="16">
        <v>2</v>
      </c>
      <c r="F1002" s="16" t="s">
        <v>345</v>
      </c>
      <c r="G1002" s="16">
        <v>43</v>
      </c>
      <c r="H1002" s="17">
        <v>100</v>
      </c>
      <c r="I1002" s="17">
        <v>6930.74</v>
      </c>
      <c r="J1002" s="16" t="s">
        <v>19</v>
      </c>
      <c r="K1002" s="16"/>
      <c r="L1002" s="16" t="s">
        <v>175</v>
      </c>
      <c r="M1002" s="16" t="s">
        <v>212</v>
      </c>
      <c r="N1002" s="16" t="s">
        <v>239</v>
      </c>
      <c r="O1002" s="16" t="s">
        <v>231</v>
      </c>
      <c r="P1002" s="16" t="s">
        <v>162</v>
      </c>
      <c r="Q1002" s="16" t="s">
        <v>157</v>
      </c>
    </row>
    <row r="1003" spans="3:17">
      <c r="C1003" s="15">
        <v>37932</v>
      </c>
      <c r="D1003" s="16">
        <v>10177</v>
      </c>
      <c r="E1003" s="16">
        <v>9</v>
      </c>
      <c r="F1003" s="16" t="s">
        <v>345</v>
      </c>
      <c r="G1003" s="16">
        <v>23</v>
      </c>
      <c r="H1003" s="17">
        <v>100</v>
      </c>
      <c r="I1003" s="17">
        <v>3675.63</v>
      </c>
      <c r="J1003" s="16" t="s">
        <v>19</v>
      </c>
      <c r="K1003" s="16"/>
      <c r="L1003" s="16" t="s">
        <v>139</v>
      </c>
      <c r="M1003" s="16" t="s">
        <v>212</v>
      </c>
      <c r="N1003" s="16" t="s">
        <v>242</v>
      </c>
      <c r="O1003" s="16"/>
      <c r="P1003" s="16" t="s">
        <v>134</v>
      </c>
      <c r="Q1003" s="16" t="s">
        <v>93</v>
      </c>
    </row>
    <row r="1004" spans="3:17">
      <c r="C1004" s="15">
        <v>37939</v>
      </c>
      <c r="D1004" s="16">
        <v>10185</v>
      </c>
      <c r="E1004" s="16">
        <v>9</v>
      </c>
      <c r="F1004" s="16" t="s">
        <v>345</v>
      </c>
      <c r="G1004" s="16">
        <v>28</v>
      </c>
      <c r="H1004" s="17">
        <v>100</v>
      </c>
      <c r="I1004" s="17">
        <v>3442.04</v>
      </c>
      <c r="J1004" s="16" t="s">
        <v>19</v>
      </c>
      <c r="K1004" s="16"/>
      <c r="L1004" s="16" t="s">
        <v>171</v>
      </c>
      <c r="M1004" s="16" t="s">
        <v>212</v>
      </c>
      <c r="N1004" s="16" t="s">
        <v>239</v>
      </c>
      <c r="O1004" s="16" t="s">
        <v>231</v>
      </c>
      <c r="P1004" s="16" t="s">
        <v>162</v>
      </c>
      <c r="Q1004" s="16" t="s">
        <v>157</v>
      </c>
    </row>
    <row r="1005" spans="3:17">
      <c r="C1005" s="15">
        <v>37951</v>
      </c>
      <c r="D1005" s="16">
        <v>10196</v>
      </c>
      <c r="E1005" s="16">
        <v>1</v>
      </c>
      <c r="F1005" s="16" t="s">
        <v>345</v>
      </c>
      <c r="G1005" s="16">
        <v>49</v>
      </c>
      <c r="H1005" s="17">
        <v>100</v>
      </c>
      <c r="I1005" s="17">
        <v>6893.81</v>
      </c>
      <c r="J1005" s="16" t="s">
        <v>19</v>
      </c>
      <c r="K1005" s="16"/>
      <c r="L1005" s="16" t="s">
        <v>184</v>
      </c>
      <c r="M1005" s="16" t="s">
        <v>212</v>
      </c>
      <c r="N1005" s="16" t="s">
        <v>252</v>
      </c>
      <c r="O1005" s="16" t="s">
        <v>228</v>
      </c>
      <c r="P1005" s="16" t="s">
        <v>162</v>
      </c>
      <c r="Q1005" s="16" t="s">
        <v>157</v>
      </c>
    </row>
    <row r="1006" spans="3:17">
      <c r="C1006" s="15">
        <v>37988</v>
      </c>
      <c r="D1006" s="16">
        <v>10208</v>
      </c>
      <c r="E1006" s="16">
        <v>9</v>
      </c>
      <c r="F1006" s="16" t="s">
        <v>345</v>
      </c>
      <c r="G1006" s="16">
        <v>24</v>
      </c>
      <c r="H1006" s="17">
        <v>100</v>
      </c>
      <c r="I1006" s="17">
        <v>2622.48</v>
      </c>
      <c r="J1006" s="16" t="s">
        <v>19</v>
      </c>
      <c r="K1006" s="16"/>
      <c r="L1006" s="16" t="s">
        <v>109</v>
      </c>
      <c r="M1006" s="16" t="s">
        <v>212</v>
      </c>
      <c r="N1006" s="16" t="s">
        <v>248</v>
      </c>
      <c r="O1006" s="16"/>
      <c r="P1006" s="16" t="s">
        <v>107</v>
      </c>
      <c r="Q1006" s="16" t="s">
        <v>93</v>
      </c>
    </row>
    <row r="1007" spans="3:17">
      <c r="C1007" s="15">
        <v>38035</v>
      </c>
      <c r="D1007" s="16">
        <v>10221</v>
      </c>
      <c r="E1007" s="16">
        <v>3</v>
      </c>
      <c r="F1007" s="16" t="s">
        <v>345</v>
      </c>
      <c r="G1007" s="16">
        <v>33</v>
      </c>
      <c r="H1007" s="17">
        <v>100</v>
      </c>
      <c r="I1007" s="17">
        <v>4417.38</v>
      </c>
      <c r="J1007" s="16" t="s">
        <v>19</v>
      </c>
      <c r="K1007" s="16"/>
      <c r="L1007" s="16" t="s">
        <v>98</v>
      </c>
      <c r="M1007" s="16" t="s">
        <v>212</v>
      </c>
      <c r="N1007" s="16" t="s">
        <v>278</v>
      </c>
      <c r="O1007" s="16"/>
      <c r="P1007" s="16" t="s">
        <v>97</v>
      </c>
      <c r="Q1007" s="16" t="s">
        <v>93</v>
      </c>
    </row>
    <row r="1008" spans="3:17">
      <c r="C1008" s="15">
        <v>38066</v>
      </c>
      <c r="D1008" s="16">
        <v>10232</v>
      </c>
      <c r="E1008" s="16">
        <v>6</v>
      </c>
      <c r="F1008" s="16" t="s">
        <v>345</v>
      </c>
      <c r="G1008" s="16">
        <v>22</v>
      </c>
      <c r="H1008" s="17">
        <v>100</v>
      </c>
      <c r="I1008" s="17">
        <v>3606.02</v>
      </c>
      <c r="J1008" s="16" t="s">
        <v>19</v>
      </c>
      <c r="K1008" s="16"/>
      <c r="L1008" s="16" t="s">
        <v>149</v>
      </c>
      <c r="M1008" s="16" t="s">
        <v>212</v>
      </c>
      <c r="N1008" s="16" t="s">
        <v>281</v>
      </c>
      <c r="O1008" s="16" t="s">
        <v>282</v>
      </c>
      <c r="P1008" s="16" t="s">
        <v>145</v>
      </c>
      <c r="Q1008" s="16" t="s">
        <v>93</v>
      </c>
    </row>
    <row r="1009" spans="3:17">
      <c r="C1009" s="15">
        <v>38114</v>
      </c>
      <c r="D1009" s="16">
        <v>10248</v>
      </c>
      <c r="E1009" s="16">
        <v>12</v>
      </c>
      <c r="F1009" s="16" t="s">
        <v>345</v>
      </c>
      <c r="G1009" s="16">
        <v>32</v>
      </c>
      <c r="H1009" s="17">
        <v>100</v>
      </c>
      <c r="I1009" s="17">
        <v>3802.56</v>
      </c>
      <c r="J1009" s="16" t="s">
        <v>19</v>
      </c>
      <c r="K1009" s="16"/>
      <c r="L1009" s="16" t="s">
        <v>165</v>
      </c>
      <c r="M1009" s="16" t="s">
        <v>273</v>
      </c>
      <c r="N1009" s="16" t="s">
        <v>213</v>
      </c>
      <c r="O1009" s="16" t="s">
        <v>214</v>
      </c>
      <c r="P1009" s="16" t="s">
        <v>162</v>
      </c>
      <c r="Q1009" s="16" t="s">
        <v>157</v>
      </c>
    </row>
    <row r="1010" spans="3:17">
      <c r="C1010" s="15">
        <v>38189</v>
      </c>
      <c r="D1010" s="16">
        <v>10273</v>
      </c>
      <c r="E1010" s="16">
        <v>13</v>
      </c>
      <c r="F1010" s="16" t="s">
        <v>345</v>
      </c>
      <c r="G1010" s="16">
        <v>40</v>
      </c>
      <c r="H1010" s="17">
        <v>100</v>
      </c>
      <c r="I1010" s="17">
        <v>5026.3999999999996</v>
      </c>
      <c r="J1010" s="16" t="s">
        <v>19</v>
      </c>
      <c r="K1010" s="16"/>
      <c r="L1010" s="16" t="s">
        <v>98</v>
      </c>
      <c r="M1010" s="16" t="s">
        <v>212</v>
      </c>
      <c r="N1010" s="16" t="s">
        <v>278</v>
      </c>
      <c r="O1010" s="16"/>
      <c r="P1010" s="16" t="s">
        <v>97</v>
      </c>
      <c r="Q1010" s="16" t="s">
        <v>93</v>
      </c>
    </row>
    <row r="1011" spans="3:17">
      <c r="C1011" s="15">
        <v>38219</v>
      </c>
      <c r="D1011" s="16">
        <v>10282</v>
      </c>
      <c r="E1011" s="16">
        <v>1</v>
      </c>
      <c r="F1011" s="16" t="s">
        <v>345</v>
      </c>
      <c r="G1011" s="16">
        <v>43</v>
      </c>
      <c r="H1011" s="17">
        <v>100</v>
      </c>
      <c r="I1011" s="17">
        <v>6695.53</v>
      </c>
      <c r="J1011" s="16" t="s">
        <v>19</v>
      </c>
      <c r="K1011" s="16"/>
      <c r="L1011" s="16" t="s">
        <v>163</v>
      </c>
      <c r="M1011" s="16" t="s">
        <v>212</v>
      </c>
      <c r="N1011" s="16" t="s">
        <v>258</v>
      </c>
      <c r="O1011" s="16" t="s">
        <v>218</v>
      </c>
      <c r="P1011" s="16" t="s">
        <v>162</v>
      </c>
      <c r="Q1011" s="16" t="s">
        <v>157</v>
      </c>
    </row>
    <row r="1012" spans="3:17">
      <c r="C1012" s="15">
        <v>38239</v>
      </c>
      <c r="D1012" s="16">
        <v>10293</v>
      </c>
      <c r="E1012" s="16">
        <v>4</v>
      </c>
      <c r="F1012" s="16" t="s">
        <v>345</v>
      </c>
      <c r="G1012" s="16">
        <v>24</v>
      </c>
      <c r="H1012" s="17">
        <v>100</v>
      </c>
      <c r="I1012" s="17">
        <v>2819.28</v>
      </c>
      <c r="J1012" s="16" t="s">
        <v>19</v>
      </c>
      <c r="K1012" s="16"/>
      <c r="L1012" s="16" t="s">
        <v>129</v>
      </c>
      <c r="M1012" s="16" t="s">
        <v>212</v>
      </c>
      <c r="N1012" s="16" t="s">
        <v>255</v>
      </c>
      <c r="O1012" s="16"/>
      <c r="P1012" s="16" t="s">
        <v>126</v>
      </c>
      <c r="Q1012" s="16" t="s">
        <v>93</v>
      </c>
    </row>
    <row r="1013" spans="3:17">
      <c r="C1013" s="15">
        <v>38274</v>
      </c>
      <c r="D1013" s="16">
        <v>10306</v>
      </c>
      <c r="E1013" s="16">
        <v>9</v>
      </c>
      <c r="F1013" s="16" t="s">
        <v>345</v>
      </c>
      <c r="G1013" s="16">
        <v>32</v>
      </c>
      <c r="H1013" s="17">
        <v>100</v>
      </c>
      <c r="I1013" s="17">
        <v>3759.04</v>
      </c>
      <c r="J1013" s="16" t="s">
        <v>19</v>
      </c>
      <c r="K1013" s="16"/>
      <c r="L1013" s="16" t="s">
        <v>146</v>
      </c>
      <c r="M1013" s="16" t="s">
        <v>212</v>
      </c>
      <c r="N1013" s="16" t="s">
        <v>299</v>
      </c>
      <c r="O1013" s="16"/>
      <c r="P1013" s="16" t="s">
        <v>145</v>
      </c>
      <c r="Q1013" s="16" t="s">
        <v>93</v>
      </c>
    </row>
    <row r="1014" spans="3:17">
      <c r="C1014" s="15">
        <v>38282</v>
      </c>
      <c r="D1014" s="16">
        <v>10314</v>
      </c>
      <c r="E1014" s="16">
        <v>1</v>
      </c>
      <c r="F1014" s="16" t="s">
        <v>345</v>
      </c>
      <c r="G1014" s="16">
        <v>20</v>
      </c>
      <c r="H1014" s="17">
        <v>100</v>
      </c>
      <c r="I1014" s="17">
        <v>2731.8</v>
      </c>
      <c r="J1014" s="16" t="s">
        <v>19</v>
      </c>
      <c r="K1014" s="16"/>
      <c r="L1014" s="16" t="s">
        <v>102</v>
      </c>
      <c r="M1014" s="16" t="s">
        <v>212</v>
      </c>
      <c r="N1014" s="16" t="s">
        <v>300</v>
      </c>
      <c r="O1014" s="16"/>
      <c r="P1014" s="16" t="s">
        <v>100</v>
      </c>
      <c r="Q1014" s="16" t="s">
        <v>93</v>
      </c>
    </row>
    <row r="1015" spans="3:17">
      <c r="C1015" s="15">
        <v>38296</v>
      </c>
      <c r="D1015" s="16">
        <v>10325</v>
      </c>
      <c r="E1015" s="16">
        <v>9</v>
      </c>
      <c r="F1015" s="16" t="s">
        <v>345</v>
      </c>
      <c r="G1015" s="16">
        <v>24</v>
      </c>
      <c r="H1015" s="17">
        <v>69.12</v>
      </c>
      <c r="I1015" s="17">
        <v>1658.88</v>
      </c>
      <c r="J1015" s="16" t="s">
        <v>19</v>
      </c>
      <c r="K1015" s="16"/>
      <c r="L1015" s="16" t="s">
        <v>131</v>
      </c>
      <c r="M1015" s="16" t="s">
        <v>212</v>
      </c>
      <c r="N1015" s="16" t="s">
        <v>233</v>
      </c>
      <c r="O1015" s="16"/>
      <c r="P1015" s="16" t="s">
        <v>130</v>
      </c>
      <c r="Q1015" s="16" t="s">
        <v>93</v>
      </c>
    </row>
    <row r="1016" spans="3:17">
      <c r="C1016" s="15">
        <v>38311</v>
      </c>
      <c r="D1016" s="16">
        <v>10336</v>
      </c>
      <c r="E1016" s="16">
        <v>12</v>
      </c>
      <c r="F1016" s="16" t="s">
        <v>345</v>
      </c>
      <c r="G1016" s="16">
        <v>48</v>
      </c>
      <c r="H1016" s="17">
        <v>100</v>
      </c>
      <c r="I1016" s="17">
        <v>5778.24</v>
      </c>
      <c r="J1016" s="16" t="s">
        <v>19</v>
      </c>
      <c r="K1016" s="16"/>
      <c r="L1016" s="16" t="s">
        <v>111</v>
      </c>
      <c r="M1016" s="16" t="s">
        <v>212</v>
      </c>
      <c r="N1016" s="16" t="s">
        <v>216</v>
      </c>
      <c r="O1016" s="16"/>
      <c r="P1016" s="16" t="s">
        <v>107</v>
      </c>
      <c r="Q1016" s="16" t="s">
        <v>93</v>
      </c>
    </row>
    <row r="1017" spans="3:17">
      <c r="C1017" s="15">
        <v>38323</v>
      </c>
      <c r="D1017" s="16">
        <v>10350</v>
      </c>
      <c r="E1017" s="16">
        <v>1</v>
      </c>
      <c r="F1017" s="16" t="s">
        <v>345</v>
      </c>
      <c r="G1017" s="16">
        <v>44</v>
      </c>
      <c r="H1017" s="17">
        <v>100</v>
      </c>
      <c r="I1017" s="17">
        <v>5191.12</v>
      </c>
      <c r="J1017" s="16" t="s">
        <v>19</v>
      </c>
      <c r="K1017" s="16"/>
      <c r="L1017" s="16" t="s">
        <v>135</v>
      </c>
      <c r="M1017" s="16" t="s">
        <v>212</v>
      </c>
      <c r="N1017" s="16" t="s">
        <v>242</v>
      </c>
      <c r="O1017" s="16"/>
      <c r="P1017" s="16" t="s">
        <v>134</v>
      </c>
      <c r="Q1017" s="16" t="s">
        <v>93</v>
      </c>
    </row>
    <row r="1018" spans="3:17">
      <c r="C1018" s="15">
        <v>38378</v>
      </c>
      <c r="D1018" s="16">
        <v>10372</v>
      </c>
      <c r="E1018" s="16">
        <v>3</v>
      </c>
      <c r="F1018" s="16" t="s">
        <v>345</v>
      </c>
      <c r="G1018" s="16">
        <v>28</v>
      </c>
      <c r="H1018" s="17">
        <v>100</v>
      </c>
      <c r="I1018" s="17">
        <v>3862.88</v>
      </c>
      <c r="J1018" s="16" t="s">
        <v>19</v>
      </c>
      <c r="K1018" s="16"/>
      <c r="L1018" s="16" t="s">
        <v>152</v>
      </c>
      <c r="M1018" s="16" t="s">
        <v>212</v>
      </c>
      <c r="N1018" s="16" t="s">
        <v>253</v>
      </c>
      <c r="O1018" s="16" t="s">
        <v>254</v>
      </c>
      <c r="P1018" s="16" t="s">
        <v>151</v>
      </c>
      <c r="Q1018" s="16" t="s">
        <v>151</v>
      </c>
    </row>
    <row r="1019" spans="3:17">
      <c r="C1019" s="15">
        <v>38405</v>
      </c>
      <c r="D1019" s="16">
        <v>10383</v>
      </c>
      <c r="E1019" s="16">
        <v>9</v>
      </c>
      <c r="F1019" s="16" t="s">
        <v>345</v>
      </c>
      <c r="G1019" s="16">
        <v>24</v>
      </c>
      <c r="H1019" s="17">
        <v>61.52</v>
      </c>
      <c r="I1019" s="17">
        <v>1476.48</v>
      </c>
      <c r="J1019" s="16" t="s">
        <v>19</v>
      </c>
      <c r="K1019" s="16"/>
      <c r="L1019" s="16" t="s">
        <v>135</v>
      </c>
      <c r="M1019" s="16" t="s">
        <v>212</v>
      </c>
      <c r="N1019" s="16" t="s">
        <v>242</v>
      </c>
      <c r="O1019" s="16"/>
      <c r="P1019" s="16" t="s">
        <v>134</v>
      </c>
      <c r="Q1019" s="16" t="s">
        <v>93</v>
      </c>
    </row>
    <row r="1020" spans="3:17">
      <c r="C1020" s="15">
        <v>38434</v>
      </c>
      <c r="D1020" s="16">
        <v>10396</v>
      </c>
      <c r="E1020" s="16">
        <v>2</v>
      </c>
      <c r="F1020" s="16" t="s">
        <v>345</v>
      </c>
      <c r="G1020" s="16">
        <v>33</v>
      </c>
      <c r="H1020" s="17">
        <v>100</v>
      </c>
      <c r="I1020" s="17">
        <v>5273.73</v>
      </c>
      <c r="J1020" s="16" t="s">
        <v>19</v>
      </c>
      <c r="K1020" s="16"/>
      <c r="L1020" s="16" t="s">
        <v>163</v>
      </c>
      <c r="M1020" s="16" t="s">
        <v>212</v>
      </c>
      <c r="N1020" s="16" t="s">
        <v>258</v>
      </c>
      <c r="O1020" s="16" t="s">
        <v>218</v>
      </c>
      <c r="P1020" s="16" t="s">
        <v>162</v>
      </c>
      <c r="Q1020" s="16" t="s">
        <v>157</v>
      </c>
    </row>
    <row r="1021" spans="3:17">
      <c r="C1021" s="15">
        <v>38478</v>
      </c>
      <c r="D1021" s="16">
        <v>10414</v>
      </c>
      <c r="E1021" s="16">
        <v>12</v>
      </c>
      <c r="F1021" s="16" t="s">
        <v>345</v>
      </c>
      <c r="G1021" s="16">
        <v>41</v>
      </c>
      <c r="H1021" s="17">
        <v>100</v>
      </c>
      <c r="I1021" s="17">
        <v>4872.03</v>
      </c>
      <c r="J1021" s="16" t="s">
        <v>19</v>
      </c>
      <c r="K1021" s="16"/>
      <c r="L1021" s="16" t="s">
        <v>181</v>
      </c>
      <c r="M1021" s="16" t="s">
        <v>285</v>
      </c>
      <c r="N1021" s="16" t="s">
        <v>280</v>
      </c>
      <c r="O1021" s="16" t="s">
        <v>231</v>
      </c>
      <c r="P1021" s="16" t="s">
        <v>162</v>
      </c>
      <c r="Q1021" s="16" t="s">
        <v>157</v>
      </c>
    </row>
    <row r="1022" spans="3:17">
      <c r="C1022" s="15">
        <v>37652</v>
      </c>
      <c r="D1022" s="16">
        <v>10104</v>
      </c>
      <c r="E1022" s="16">
        <v>13</v>
      </c>
      <c r="F1022" s="16" t="s">
        <v>346</v>
      </c>
      <c r="G1022" s="16">
        <v>23</v>
      </c>
      <c r="H1022" s="17">
        <v>100</v>
      </c>
      <c r="I1022" s="17">
        <v>4556.99</v>
      </c>
      <c r="J1022" s="16" t="s">
        <v>18</v>
      </c>
      <c r="K1022" s="16"/>
      <c r="L1022" s="16" t="s">
        <v>135</v>
      </c>
      <c r="M1022" s="16" t="s">
        <v>212</v>
      </c>
      <c r="N1022" s="16" t="s">
        <v>242</v>
      </c>
      <c r="O1022" s="16"/>
      <c r="P1022" s="16" t="s">
        <v>134</v>
      </c>
      <c r="Q1022" s="16" t="s">
        <v>93</v>
      </c>
    </row>
    <row r="1023" spans="3:17">
      <c r="C1023" s="15">
        <v>37690</v>
      </c>
      <c r="D1023" s="16">
        <v>10109</v>
      </c>
      <c r="E1023" s="16">
        <v>5</v>
      </c>
      <c r="F1023" s="16" t="s">
        <v>346</v>
      </c>
      <c r="G1023" s="16">
        <v>46</v>
      </c>
      <c r="H1023" s="17">
        <v>100</v>
      </c>
      <c r="I1023" s="17">
        <v>8257</v>
      </c>
      <c r="J1023" s="16" t="s">
        <v>18</v>
      </c>
      <c r="K1023" s="16"/>
      <c r="L1023" s="16" t="s">
        <v>179</v>
      </c>
      <c r="M1023" s="16" t="s">
        <v>212</v>
      </c>
      <c r="N1023" s="16" t="s">
        <v>247</v>
      </c>
      <c r="O1023" s="16" t="s">
        <v>235</v>
      </c>
      <c r="P1023" s="16" t="s">
        <v>162</v>
      </c>
      <c r="Q1023" s="16" t="s">
        <v>157</v>
      </c>
    </row>
    <row r="1024" spans="3:17">
      <c r="C1024" s="15">
        <v>37712</v>
      </c>
      <c r="D1024" s="16">
        <v>10114</v>
      </c>
      <c r="E1024" s="16">
        <v>4</v>
      </c>
      <c r="F1024" s="16" t="s">
        <v>346</v>
      </c>
      <c r="G1024" s="16">
        <v>48</v>
      </c>
      <c r="H1024" s="17">
        <v>100</v>
      </c>
      <c r="I1024" s="17">
        <v>8209.44</v>
      </c>
      <c r="J1024" s="16" t="s">
        <v>18</v>
      </c>
      <c r="K1024" s="16"/>
      <c r="L1024" s="16" t="s">
        <v>111</v>
      </c>
      <c r="M1024" s="16" t="s">
        <v>212</v>
      </c>
      <c r="N1024" s="16" t="s">
        <v>216</v>
      </c>
      <c r="O1024" s="16"/>
      <c r="P1024" s="16" t="s">
        <v>107</v>
      </c>
      <c r="Q1024" s="16" t="s">
        <v>93</v>
      </c>
    </row>
    <row r="1025" spans="3:17">
      <c r="C1025" s="15">
        <v>37749</v>
      </c>
      <c r="D1025" s="16">
        <v>10122</v>
      </c>
      <c r="E1025" s="16">
        <v>3</v>
      </c>
      <c r="F1025" s="16" t="s">
        <v>346</v>
      </c>
      <c r="G1025" s="16">
        <v>25</v>
      </c>
      <c r="H1025" s="17">
        <v>100</v>
      </c>
      <c r="I1025" s="17">
        <v>3598.5</v>
      </c>
      <c r="J1025" s="16" t="s">
        <v>18</v>
      </c>
      <c r="K1025" s="16"/>
      <c r="L1025" s="16" t="s">
        <v>115</v>
      </c>
      <c r="M1025" s="16" t="s">
        <v>212</v>
      </c>
      <c r="N1025" s="16" t="s">
        <v>291</v>
      </c>
      <c r="O1025" s="16"/>
      <c r="P1025" s="16" t="s">
        <v>107</v>
      </c>
      <c r="Q1025" s="16" t="s">
        <v>93</v>
      </c>
    </row>
    <row r="1026" spans="3:17">
      <c r="C1026" s="15">
        <v>37775</v>
      </c>
      <c r="D1026" s="16">
        <v>10127</v>
      </c>
      <c r="E1026" s="16">
        <v>15</v>
      </c>
      <c r="F1026" s="16" t="s">
        <v>346</v>
      </c>
      <c r="G1026" s="16">
        <v>22</v>
      </c>
      <c r="H1026" s="17">
        <v>100</v>
      </c>
      <c r="I1026" s="17">
        <v>3837.24</v>
      </c>
      <c r="J1026" s="16" t="s">
        <v>18</v>
      </c>
      <c r="K1026" s="16"/>
      <c r="L1026" s="16" t="s">
        <v>164</v>
      </c>
      <c r="M1026" s="16" t="s">
        <v>212</v>
      </c>
      <c r="N1026" s="16" t="s">
        <v>213</v>
      </c>
      <c r="O1026" s="16" t="s">
        <v>214</v>
      </c>
      <c r="P1026" s="16" t="s">
        <v>162</v>
      </c>
      <c r="Q1026" s="16" t="s">
        <v>157</v>
      </c>
    </row>
    <row r="1027" spans="3:17">
      <c r="C1027" s="15">
        <v>37806</v>
      </c>
      <c r="D1027" s="16">
        <v>10136</v>
      </c>
      <c r="E1027" s="16">
        <v>3</v>
      </c>
      <c r="F1027" s="16" t="s">
        <v>346</v>
      </c>
      <c r="G1027" s="16">
        <v>41</v>
      </c>
      <c r="H1027" s="17">
        <v>100</v>
      </c>
      <c r="I1027" s="17">
        <v>8331.61</v>
      </c>
      <c r="J1027" s="16" t="s">
        <v>18</v>
      </c>
      <c r="K1027" s="16"/>
      <c r="L1027" s="16" t="s">
        <v>116</v>
      </c>
      <c r="M1027" s="16" t="s">
        <v>212</v>
      </c>
      <c r="N1027" s="16" t="s">
        <v>274</v>
      </c>
      <c r="O1027" s="16"/>
      <c r="P1027" s="16" t="s">
        <v>107</v>
      </c>
      <c r="Q1027" s="16" t="s">
        <v>93</v>
      </c>
    </row>
    <row r="1028" spans="3:17">
      <c r="C1028" s="15">
        <v>37834</v>
      </c>
      <c r="D1028" s="16">
        <v>10141</v>
      </c>
      <c r="E1028" s="16">
        <v>9</v>
      </c>
      <c r="F1028" s="16" t="s">
        <v>346</v>
      </c>
      <c r="G1028" s="16">
        <v>34</v>
      </c>
      <c r="H1028" s="17">
        <v>100</v>
      </c>
      <c r="I1028" s="17">
        <v>4836.5</v>
      </c>
      <c r="J1028" s="16" t="s">
        <v>18</v>
      </c>
      <c r="K1028" s="16"/>
      <c r="L1028" s="16" t="s">
        <v>104</v>
      </c>
      <c r="M1028" s="16" t="s">
        <v>212</v>
      </c>
      <c r="N1028" s="16" t="s">
        <v>296</v>
      </c>
      <c r="O1028" s="16"/>
      <c r="P1028" s="16" t="s">
        <v>103</v>
      </c>
      <c r="Q1028" s="16" t="s">
        <v>93</v>
      </c>
    </row>
    <row r="1029" spans="3:17">
      <c r="C1029" s="15">
        <v>37875</v>
      </c>
      <c r="D1029" s="16">
        <v>10148</v>
      </c>
      <c r="E1029" s="16">
        <v>14</v>
      </c>
      <c r="F1029" s="16" t="s">
        <v>346</v>
      </c>
      <c r="G1029" s="16">
        <v>32</v>
      </c>
      <c r="H1029" s="17">
        <v>100</v>
      </c>
      <c r="I1029" s="17">
        <v>5418.88</v>
      </c>
      <c r="J1029" s="16" t="s">
        <v>18</v>
      </c>
      <c r="K1029" s="16"/>
      <c r="L1029" s="16" t="s">
        <v>87</v>
      </c>
      <c r="M1029" s="16" t="s">
        <v>212</v>
      </c>
      <c r="N1029" s="16" t="s">
        <v>262</v>
      </c>
      <c r="O1029" s="16" t="s">
        <v>238</v>
      </c>
      <c r="P1029" s="16" t="s">
        <v>85</v>
      </c>
      <c r="Q1029" s="16" t="s">
        <v>84</v>
      </c>
    </row>
    <row r="1030" spans="3:17">
      <c r="C1030" s="15">
        <v>37885</v>
      </c>
      <c r="D1030" s="16">
        <v>10151</v>
      </c>
      <c r="E1030" s="16">
        <v>7</v>
      </c>
      <c r="F1030" s="16" t="s">
        <v>346</v>
      </c>
      <c r="G1030" s="16">
        <v>21</v>
      </c>
      <c r="H1030" s="17">
        <v>100</v>
      </c>
      <c r="I1030" s="17">
        <v>3734.01</v>
      </c>
      <c r="J1030" s="16" t="s">
        <v>18</v>
      </c>
      <c r="K1030" s="16"/>
      <c r="L1030" s="16" t="s">
        <v>106</v>
      </c>
      <c r="M1030" s="16" t="s">
        <v>212</v>
      </c>
      <c r="N1030" s="16" t="s">
        <v>283</v>
      </c>
      <c r="O1030" s="16"/>
      <c r="P1030" s="16" t="s">
        <v>103</v>
      </c>
      <c r="Q1030" s="16" t="s">
        <v>93</v>
      </c>
    </row>
    <row r="1031" spans="3:17">
      <c r="C1031" s="15">
        <v>37905</v>
      </c>
      <c r="D1031" s="16">
        <v>10160</v>
      </c>
      <c r="E1031" s="16">
        <v>1</v>
      </c>
      <c r="F1031" s="16" t="s">
        <v>346</v>
      </c>
      <c r="G1031" s="16">
        <v>20</v>
      </c>
      <c r="H1031" s="17">
        <v>100</v>
      </c>
      <c r="I1031" s="17">
        <v>3996.4</v>
      </c>
      <c r="J1031" s="16" t="s">
        <v>18</v>
      </c>
      <c r="K1031" s="16"/>
      <c r="L1031" s="16" t="s">
        <v>192</v>
      </c>
      <c r="M1031" s="16" t="s">
        <v>212</v>
      </c>
      <c r="N1031" s="16" t="s">
        <v>276</v>
      </c>
      <c r="O1031" s="16" t="s">
        <v>218</v>
      </c>
      <c r="P1031" s="16" t="s">
        <v>162</v>
      </c>
      <c r="Q1031" s="16" t="s">
        <v>157</v>
      </c>
    </row>
    <row r="1032" spans="3:17">
      <c r="C1032" s="15">
        <v>37916</v>
      </c>
      <c r="D1032" s="16">
        <v>10165</v>
      </c>
      <c r="E1032" s="16">
        <v>16</v>
      </c>
      <c r="F1032" s="16" t="s">
        <v>346</v>
      </c>
      <c r="G1032" s="16">
        <v>47</v>
      </c>
      <c r="H1032" s="17">
        <v>100</v>
      </c>
      <c r="I1032" s="17">
        <v>8754.69</v>
      </c>
      <c r="J1032" s="16" t="s">
        <v>18</v>
      </c>
      <c r="K1032" s="16"/>
      <c r="L1032" s="16" t="s">
        <v>156</v>
      </c>
      <c r="M1032" s="16" t="s">
        <v>212</v>
      </c>
      <c r="N1032" s="16" t="s">
        <v>91</v>
      </c>
      <c r="O1032" s="16"/>
      <c r="P1032" s="16" t="s">
        <v>91</v>
      </c>
      <c r="Q1032" s="16" t="s">
        <v>151</v>
      </c>
    </row>
    <row r="1033" spans="3:17">
      <c r="C1033" s="15">
        <v>37930</v>
      </c>
      <c r="D1033" s="16">
        <v>10171</v>
      </c>
      <c r="E1033" s="16">
        <v>3</v>
      </c>
      <c r="F1033" s="16" t="s">
        <v>346</v>
      </c>
      <c r="G1033" s="16">
        <v>39</v>
      </c>
      <c r="H1033" s="17">
        <v>100</v>
      </c>
      <c r="I1033" s="17">
        <v>5481.45</v>
      </c>
      <c r="J1033" s="16" t="s">
        <v>18</v>
      </c>
      <c r="K1033" s="16"/>
      <c r="L1033" s="16" t="s">
        <v>161</v>
      </c>
      <c r="M1033" s="16" t="s">
        <v>212</v>
      </c>
      <c r="N1033" s="16" t="s">
        <v>263</v>
      </c>
      <c r="O1033" s="16" t="s">
        <v>264</v>
      </c>
      <c r="P1033" s="16" t="s">
        <v>158</v>
      </c>
      <c r="Q1033" s="16" t="s">
        <v>157</v>
      </c>
    </row>
    <row r="1034" spans="3:17">
      <c r="C1034" s="15">
        <v>37931</v>
      </c>
      <c r="D1034" s="16">
        <v>10175</v>
      </c>
      <c r="E1034" s="16">
        <v>5</v>
      </c>
      <c r="F1034" s="16" t="s">
        <v>346</v>
      </c>
      <c r="G1034" s="16">
        <v>29</v>
      </c>
      <c r="H1034" s="17">
        <v>100</v>
      </c>
      <c r="I1034" s="17">
        <v>4419.8900000000003</v>
      </c>
      <c r="J1034" s="16" t="s">
        <v>18</v>
      </c>
      <c r="K1034" s="16"/>
      <c r="L1034" s="16" t="s">
        <v>148</v>
      </c>
      <c r="M1034" s="16" t="s">
        <v>212</v>
      </c>
      <c r="N1034" s="16" t="s">
        <v>272</v>
      </c>
      <c r="O1034" s="16"/>
      <c r="P1034" s="16" t="s">
        <v>145</v>
      </c>
      <c r="Q1034" s="16" t="s">
        <v>93</v>
      </c>
    </row>
    <row r="1035" spans="3:17">
      <c r="C1035" s="15">
        <v>37937</v>
      </c>
      <c r="D1035" s="16">
        <v>10181</v>
      </c>
      <c r="E1035" s="16">
        <v>7</v>
      </c>
      <c r="F1035" s="16" t="s">
        <v>346</v>
      </c>
      <c r="G1035" s="16">
        <v>45</v>
      </c>
      <c r="H1035" s="17">
        <v>100</v>
      </c>
      <c r="I1035" s="17">
        <v>6324.75</v>
      </c>
      <c r="J1035" s="16" t="s">
        <v>18</v>
      </c>
      <c r="K1035" s="16"/>
      <c r="L1035" s="16" t="s">
        <v>132</v>
      </c>
      <c r="M1035" s="16" t="s">
        <v>212</v>
      </c>
      <c r="N1035" s="16" t="s">
        <v>222</v>
      </c>
      <c r="O1035" s="16"/>
      <c r="P1035" s="16" t="s">
        <v>130</v>
      </c>
      <c r="Q1035" s="16" t="s">
        <v>93</v>
      </c>
    </row>
    <row r="1036" spans="3:17">
      <c r="C1036" s="15">
        <v>37939</v>
      </c>
      <c r="D1036" s="16">
        <v>10184</v>
      </c>
      <c r="E1036" s="16">
        <v>10</v>
      </c>
      <c r="F1036" s="16" t="s">
        <v>346</v>
      </c>
      <c r="G1036" s="16">
        <v>28</v>
      </c>
      <c r="H1036" s="17">
        <v>100</v>
      </c>
      <c r="I1036" s="17">
        <v>4409.72</v>
      </c>
      <c r="J1036" s="16" t="s">
        <v>18</v>
      </c>
      <c r="K1036" s="16"/>
      <c r="L1036" s="16" t="s">
        <v>138</v>
      </c>
      <c r="M1036" s="16" t="s">
        <v>212</v>
      </c>
      <c r="N1036" s="16" t="s">
        <v>310</v>
      </c>
      <c r="O1036" s="16"/>
      <c r="P1036" s="16" t="s">
        <v>134</v>
      </c>
      <c r="Q1036" s="16" t="s">
        <v>93</v>
      </c>
    </row>
    <row r="1037" spans="3:17">
      <c r="C1037" s="15">
        <v>37945</v>
      </c>
      <c r="D1037" s="16">
        <v>10192</v>
      </c>
      <c r="E1037" s="16">
        <v>12</v>
      </c>
      <c r="F1037" s="16" t="s">
        <v>346</v>
      </c>
      <c r="G1037" s="16">
        <v>26</v>
      </c>
      <c r="H1037" s="17">
        <v>100</v>
      </c>
      <c r="I1037" s="17">
        <v>3918.46</v>
      </c>
      <c r="J1037" s="16" t="s">
        <v>18</v>
      </c>
      <c r="K1037" s="16"/>
      <c r="L1037" s="16" t="s">
        <v>168</v>
      </c>
      <c r="M1037" s="16" t="s">
        <v>212</v>
      </c>
      <c r="N1037" s="16" t="s">
        <v>259</v>
      </c>
      <c r="O1037" s="16" t="s">
        <v>260</v>
      </c>
      <c r="P1037" s="16" t="s">
        <v>162</v>
      </c>
      <c r="Q1037" s="16" t="s">
        <v>157</v>
      </c>
    </row>
    <row r="1038" spans="3:17">
      <c r="C1038" s="15">
        <v>37950</v>
      </c>
      <c r="D1038" s="16">
        <v>10195</v>
      </c>
      <c r="E1038" s="16">
        <v>10</v>
      </c>
      <c r="F1038" s="16" t="s">
        <v>346</v>
      </c>
      <c r="G1038" s="16">
        <v>50</v>
      </c>
      <c r="H1038" s="17">
        <v>100</v>
      </c>
      <c r="I1038" s="17">
        <v>7620.5</v>
      </c>
      <c r="J1038" s="16" t="s">
        <v>18</v>
      </c>
      <c r="K1038" s="16"/>
      <c r="L1038" s="16" t="s">
        <v>178</v>
      </c>
      <c r="M1038" s="16" t="s">
        <v>212</v>
      </c>
      <c r="N1038" s="16" t="s">
        <v>268</v>
      </c>
      <c r="O1038" s="16" t="s">
        <v>214</v>
      </c>
      <c r="P1038" s="16" t="s">
        <v>162</v>
      </c>
      <c r="Q1038" s="16" t="s">
        <v>157</v>
      </c>
    </row>
    <row r="1039" spans="3:17">
      <c r="C1039" s="15">
        <v>37957</v>
      </c>
      <c r="D1039" s="16">
        <v>10203</v>
      </c>
      <c r="E1039" s="16">
        <v>1</v>
      </c>
      <c r="F1039" s="16" t="s">
        <v>346</v>
      </c>
      <c r="G1039" s="16">
        <v>48</v>
      </c>
      <c r="H1039" s="17">
        <v>100</v>
      </c>
      <c r="I1039" s="17">
        <v>8291.0400000000009</v>
      </c>
      <c r="J1039" s="16" t="s">
        <v>18</v>
      </c>
      <c r="K1039" s="16"/>
      <c r="L1039" s="16" t="s">
        <v>135</v>
      </c>
      <c r="M1039" s="16" t="s">
        <v>212</v>
      </c>
      <c r="N1039" s="16" t="s">
        <v>242</v>
      </c>
      <c r="O1039" s="16"/>
      <c r="P1039" s="16" t="s">
        <v>134</v>
      </c>
      <c r="Q1039" s="16" t="s">
        <v>93</v>
      </c>
    </row>
    <row r="1040" spans="3:17">
      <c r="C1040" s="15">
        <v>37964</v>
      </c>
      <c r="D1040" s="16">
        <v>10207</v>
      </c>
      <c r="E1040" s="16">
        <v>11</v>
      </c>
      <c r="F1040" s="16" t="s">
        <v>346</v>
      </c>
      <c r="G1040" s="16">
        <v>25</v>
      </c>
      <c r="H1040" s="17">
        <v>100</v>
      </c>
      <c r="I1040" s="17">
        <v>3937.25</v>
      </c>
      <c r="J1040" s="16" t="s">
        <v>18</v>
      </c>
      <c r="K1040" s="16"/>
      <c r="L1040" s="16" t="s">
        <v>187</v>
      </c>
      <c r="M1040" s="16" t="s">
        <v>212</v>
      </c>
      <c r="N1040" s="16" t="s">
        <v>280</v>
      </c>
      <c r="O1040" s="16" t="s">
        <v>231</v>
      </c>
      <c r="P1040" s="16" t="s">
        <v>162</v>
      </c>
      <c r="Q1040" s="16" t="s">
        <v>157</v>
      </c>
    </row>
    <row r="1041" spans="3:17">
      <c r="C1041" s="15">
        <v>38002</v>
      </c>
      <c r="D1041" s="16">
        <v>10212</v>
      </c>
      <c r="E1041" s="16">
        <v>11</v>
      </c>
      <c r="F1041" s="16" t="s">
        <v>346</v>
      </c>
      <c r="G1041" s="16">
        <v>40</v>
      </c>
      <c r="H1041" s="17">
        <v>100</v>
      </c>
      <c r="I1041" s="17">
        <v>5554.4</v>
      </c>
      <c r="J1041" s="16" t="s">
        <v>18</v>
      </c>
      <c r="K1041" s="16"/>
      <c r="L1041" s="16" t="s">
        <v>135</v>
      </c>
      <c r="M1041" s="16" t="s">
        <v>212</v>
      </c>
      <c r="N1041" s="16" t="s">
        <v>242</v>
      </c>
      <c r="O1041" s="16"/>
      <c r="P1041" s="16" t="s">
        <v>134</v>
      </c>
      <c r="Q1041" s="16" t="s">
        <v>93</v>
      </c>
    </row>
    <row r="1042" spans="3:17">
      <c r="C1042" s="15">
        <v>38039</v>
      </c>
      <c r="D1042" s="16">
        <v>10225</v>
      </c>
      <c r="E1042" s="16">
        <v>2</v>
      </c>
      <c r="F1042" s="16" t="s">
        <v>346</v>
      </c>
      <c r="G1042" s="16">
        <v>43</v>
      </c>
      <c r="H1042" s="17">
        <v>100</v>
      </c>
      <c r="I1042" s="17">
        <v>6407.86</v>
      </c>
      <c r="J1042" s="16" t="s">
        <v>18</v>
      </c>
      <c r="K1042" s="16"/>
      <c r="L1042" s="16" t="s">
        <v>144</v>
      </c>
      <c r="M1042" s="16" t="s">
        <v>212</v>
      </c>
      <c r="N1042" s="16" t="s">
        <v>293</v>
      </c>
      <c r="O1042" s="16"/>
      <c r="P1042" s="16" t="s">
        <v>143</v>
      </c>
      <c r="Q1042" s="16" t="s">
        <v>93</v>
      </c>
    </row>
    <row r="1043" spans="3:17">
      <c r="C1043" s="15">
        <v>38057</v>
      </c>
      <c r="D1043" s="16">
        <v>10229</v>
      </c>
      <c r="E1043" s="16">
        <v>5</v>
      </c>
      <c r="F1043" s="16" t="s">
        <v>346</v>
      </c>
      <c r="G1043" s="16">
        <v>22</v>
      </c>
      <c r="H1043" s="17">
        <v>100</v>
      </c>
      <c r="I1043" s="17">
        <v>4172.5200000000004</v>
      </c>
      <c r="J1043" s="16" t="s">
        <v>18</v>
      </c>
      <c r="K1043" s="16"/>
      <c r="L1043" s="16" t="s">
        <v>163</v>
      </c>
      <c r="M1043" s="16" t="s">
        <v>212</v>
      </c>
      <c r="N1043" s="16" t="s">
        <v>258</v>
      </c>
      <c r="O1043" s="16" t="s">
        <v>218</v>
      </c>
      <c r="P1043" s="16" t="s">
        <v>162</v>
      </c>
      <c r="Q1043" s="16" t="s">
        <v>157</v>
      </c>
    </row>
    <row r="1044" spans="3:17">
      <c r="C1044" s="15">
        <v>38089</v>
      </c>
      <c r="D1044" s="16">
        <v>10239</v>
      </c>
      <c r="E1044" s="16">
        <v>1</v>
      </c>
      <c r="F1044" s="16" t="s">
        <v>346</v>
      </c>
      <c r="G1044" s="16">
        <v>47</v>
      </c>
      <c r="H1044" s="17">
        <v>100</v>
      </c>
      <c r="I1044" s="17">
        <v>7083.37</v>
      </c>
      <c r="J1044" s="16" t="s">
        <v>18</v>
      </c>
      <c r="K1044" s="16"/>
      <c r="L1044" s="16" t="s">
        <v>106</v>
      </c>
      <c r="M1044" s="16" t="s">
        <v>212</v>
      </c>
      <c r="N1044" s="16" t="s">
        <v>283</v>
      </c>
      <c r="O1044" s="16"/>
      <c r="P1044" s="16" t="s">
        <v>103</v>
      </c>
      <c r="Q1044" s="16" t="s">
        <v>93</v>
      </c>
    </row>
    <row r="1045" spans="3:17">
      <c r="C1045" s="15">
        <v>38112</v>
      </c>
      <c r="D1045" s="16">
        <v>10246</v>
      </c>
      <c r="E1045" s="16">
        <v>9</v>
      </c>
      <c r="F1045" s="16" t="s">
        <v>346</v>
      </c>
      <c r="G1045" s="16">
        <v>36</v>
      </c>
      <c r="H1045" s="17">
        <v>100</v>
      </c>
      <c r="I1045" s="17">
        <v>7132.68</v>
      </c>
      <c r="J1045" s="16" t="s">
        <v>18</v>
      </c>
      <c r="K1045" s="16"/>
      <c r="L1045" s="16" t="s">
        <v>135</v>
      </c>
      <c r="M1045" s="16" t="s">
        <v>212</v>
      </c>
      <c r="N1045" s="16" t="s">
        <v>242</v>
      </c>
      <c r="O1045" s="16"/>
      <c r="P1045" s="16" t="s">
        <v>134</v>
      </c>
      <c r="Q1045" s="16" t="s">
        <v>93</v>
      </c>
    </row>
    <row r="1046" spans="3:17">
      <c r="C1046" s="15">
        <v>38139</v>
      </c>
      <c r="D1046" s="16">
        <v>10253</v>
      </c>
      <c r="E1046" s="16">
        <v>6</v>
      </c>
      <c r="F1046" s="16" t="s">
        <v>346</v>
      </c>
      <c r="G1046" s="16">
        <v>40</v>
      </c>
      <c r="H1046" s="17">
        <v>100</v>
      </c>
      <c r="I1046" s="17">
        <v>6773.6</v>
      </c>
      <c r="J1046" s="16" t="s">
        <v>18</v>
      </c>
      <c r="K1046" s="16"/>
      <c r="L1046" s="16" t="s">
        <v>147</v>
      </c>
      <c r="M1046" s="16" t="s">
        <v>273</v>
      </c>
      <c r="N1046" s="16" t="s">
        <v>240</v>
      </c>
      <c r="O1046" s="16"/>
      <c r="P1046" s="16" t="s">
        <v>145</v>
      </c>
      <c r="Q1046" s="16" t="s">
        <v>93</v>
      </c>
    </row>
    <row r="1047" spans="3:17">
      <c r="C1047" s="15">
        <v>38153</v>
      </c>
      <c r="D1047" s="16">
        <v>10259</v>
      </c>
      <c r="E1047" s="16">
        <v>8</v>
      </c>
      <c r="F1047" s="16" t="s">
        <v>346</v>
      </c>
      <c r="G1047" s="16">
        <v>27</v>
      </c>
      <c r="H1047" s="17">
        <v>100</v>
      </c>
      <c r="I1047" s="17">
        <v>3657.69</v>
      </c>
      <c r="J1047" s="16" t="s">
        <v>18</v>
      </c>
      <c r="K1047" s="16"/>
      <c r="L1047" s="16" t="s">
        <v>92</v>
      </c>
      <c r="M1047" s="16" t="s">
        <v>212</v>
      </c>
      <c r="N1047" s="16" t="s">
        <v>91</v>
      </c>
      <c r="O1047" s="16"/>
      <c r="P1047" s="16" t="s">
        <v>91</v>
      </c>
      <c r="Q1047" s="16" t="s">
        <v>84</v>
      </c>
    </row>
    <row r="1048" spans="3:17">
      <c r="C1048" s="15">
        <v>38174</v>
      </c>
      <c r="D1048" s="16">
        <v>10266</v>
      </c>
      <c r="E1048" s="16">
        <v>7</v>
      </c>
      <c r="F1048" s="16" t="s">
        <v>346</v>
      </c>
      <c r="G1048" s="16">
        <v>29</v>
      </c>
      <c r="H1048" s="17">
        <v>100</v>
      </c>
      <c r="I1048" s="17">
        <v>4812.55</v>
      </c>
      <c r="J1048" s="16" t="s">
        <v>18</v>
      </c>
      <c r="K1048" s="16"/>
      <c r="L1048" s="16" t="s">
        <v>127</v>
      </c>
      <c r="M1048" s="16" t="s">
        <v>212</v>
      </c>
      <c r="N1048" s="16" t="s">
        <v>294</v>
      </c>
      <c r="O1048" s="16"/>
      <c r="P1048" s="16" t="s">
        <v>126</v>
      </c>
      <c r="Q1048" s="16" t="s">
        <v>93</v>
      </c>
    </row>
    <row r="1049" spans="3:17">
      <c r="C1049" s="15">
        <v>38188</v>
      </c>
      <c r="D1049" s="16">
        <v>10271</v>
      </c>
      <c r="E1049" s="16">
        <v>9</v>
      </c>
      <c r="F1049" s="16" t="s">
        <v>346</v>
      </c>
      <c r="G1049" s="16">
        <v>20</v>
      </c>
      <c r="H1049" s="17">
        <v>100</v>
      </c>
      <c r="I1049" s="17">
        <v>3928.6</v>
      </c>
      <c r="J1049" s="16" t="s">
        <v>18</v>
      </c>
      <c r="K1049" s="16"/>
      <c r="L1049" s="16" t="s">
        <v>163</v>
      </c>
      <c r="M1049" s="16" t="s">
        <v>212</v>
      </c>
      <c r="N1049" s="16" t="s">
        <v>258</v>
      </c>
      <c r="O1049" s="16" t="s">
        <v>218</v>
      </c>
      <c r="P1049" s="16" t="s">
        <v>162</v>
      </c>
      <c r="Q1049" s="16" t="s">
        <v>157</v>
      </c>
    </row>
    <row r="1050" spans="3:17">
      <c r="C1050" s="15">
        <v>38205</v>
      </c>
      <c r="D1050" s="16">
        <v>10278</v>
      </c>
      <c r="E1050" s="16">
        <v>7</v>
      </c>
      <c r="F1050" s="16" t="s">
        <v>346</v>
      </c>
      <c r="G1050" s="16">
        <v>42</v>
      </c>
      <c r="H1050" s="17">
        <v>100</v>
      </c>
      <c r="I1050" s="17">
        <v>6401.22</v>
      </c>
      <c r="J1050" s="16" t="s">
        <v>18</v>
      </c>
      <c r="K1050" s="16"/>
      <c r="L1050" s="16" t="s">
        <v>182</v>
      </c>
      <c r="M1050" s="16" t="s">
        <v>212</v>
      </c>
      <c r="N1050" s="16" t="s">
        <v>316</v>
      </c>
      <c r="O1050" s="16" t="s">
        <v>317</v>
      </c>
      <c r="P1050" s="16" t="s">
        <v>162</v>
      </c>
      <c r="Q1050" s="16" t="s">
        <v>157</v>
      </c>
    </row>
    <row r="1051" spans="3:17">
      <c r="C1051" s="15">
        <v>38218</v>
      </c>
      <c r="D1051" s="16">
        <v>10281</v>
      </c>
      <c r="E1051" s="16">
        <v>5</v>
      </c>
      <c r="F1051" s="16" t="s">
        <v>346</v>
      </c>
      <c r="G1051" s="16">
        <v>25</v>
      </c>
      <c r="H1051" s="17">
        <v>100</v>
      </c>
      <c r="I1051" s="17">
        <v>4191.25</v>
      </c>
      <c r="J1051" s="16" t="s">
        <v>18</v>
      </c>
      <c r="K1051" s="16"/>
      <c r="L1051" s="16" t="s">
        <v>169</v>
      </c>
      <c r="M1051" s="16" t="s">
        <v>212</v>
      </c>
      <c r="N1051" s="16" t="s">
        <v>234</v>
      </c>
      <c r="O1051" s="16" t="s">
        <v>235</v>
      </c>
      <c r="P1051" s="16" t="s">
        <v>162</v>
      </c>
      <c r="Q1051" s="16" t="s">
        <v>157</v>
      </c>
    </row>
    <row r="1052" spans="3:17">
      <c r="C1052" s="15">
        <v>38229</v>
      </c>
      <c r="D1052" s="16">
        <v>10287</v>
      </c>
      <c r="E1052" s="16">
        <v>5</v>
      </c>
      <c r="F1052" s="16" t="s">
        <v>346</v>
      </c>
      <c r="G1052" s="16">
        <v>36</v>
      </c>
      <c r="H1052" s="17">
        <v>100</v>
      </c>
      <c r="I1052" s="17">
        <v>5852.52</v>
      </c>
      <c r="J1052" s="16" t="s">
        <v>18</v>
      </c>
      <c r="K1052" s="16"/>
      <c r="L1052" s="16" t="s">
        <v>144</v>
      </c>
      <c r="M1052" s="16" t="s">
        <v>212</v>
      </c>
      <c r="N1052" s="16" t="s">
        <v>293</v>
      </c>
      <c r="O1052" s="16"/>
      <c r="P1052" s="16" t="s">
        <v>143</v>
      </c>
      <c r="Q1052" s="16" t="s">
        <v>93</v>
      </c>
    </row>
    <row r="1053" spans="3:17">
      <c r="C1053" s="15">
        <v>38238</v>
      </c>
      <c r="D1053" s="16">
        <v>10292</v>
      </c>
      <c r="E1053" s="16">
        <v>12</v>
      </c>
      <c r="F1053" s="16" t="s">
        <v>346</v>
      </c>
      <c r="G1053" s="16">
        <v>21</v>
      </c>
      <c r="H1053" s="17">
        <v>100</v>
      </c>
      <c r="I1053" s="17">
        <v>2844.87</v>
      </c>
      <c r="J1053" s="16" t="s">
        <v>18</v>
      </c>
      <c r="K1053" s="16"/>
      <c r="L1053" s="16" t="s">
        <v>165</v>
      </c>
      <c r="M1053" s="16" t="s">
        <v>212</v>
      </c>
      <c r="N1053" s="16" t="s">
        <v>213</v>
      </c>
      <c r="O1053" s="16" t="s">
        <v>214</v>
      </c>
      <c r="P1053" s="16" t="s">
        <v>162</v>
      </c>
      <c r="Q1053" s="16" t="s">
        <v>157</v>
      </c>
    </row>
    <row r="1054" spans="3:17">
      <c r="C1054" s="15">
        <v>37899</v>
      </c>
      <c r="D1054" s="16">
        <v>10301</v>
      </c>
      <c r="E1054" s="16">
        <v>9</v>
      </c>
      <c r="F1054" s="16" t="s">
        <v>346</v>
      </c>
      <c r="G1054" s="16">
        <v>23</v>
      </c>
      <c r="H1054" s="17">
        <v>100</v>
      </c>
      <c r="I1054" s="17">
        <v>4011.66</v>
      </c>
      <c r="J1054" s="16" t="s">
        <v>18</v>
      </c>
      <c r="K1054" s="16"/>
      <c r="L1054" s="16" t="s">
        <v>133</v>
      </c>
      <c r="M1054" s="16" t="s">
        <v>212</v>
      </c>
      <c r="N1054" s="16" t="s">
        <v>318</v>
      </c>
      <c r="O1054" s="16"/>
      <c r="P1054" s="16" t="s">
        <v>130</v>
      </c>
      <c r="Q1054" s="16" t="s">
        <v>93</v>
      </c>
    </row>
    <row r="1055" spans="3:17">
      <c r="C1055" s="15">
        <v>38273</v>
      </c>
      <c r="D1055" s="16">
        <v>10305</v>
      </c>
      <c r="E1055" s="16">
        <v>9</v>
      </c>
      <c r="F1055" s="16" t="s">
        <v>346</v>
      </c>
      <c r="G1055" s="16">
        <v>37</v>
      </c>
      <c r="H1055" s="17">
        <v>100</v>
      </c>
      <c r="I1055" s="17">
        <v>7455.87</v>
      </c>
      <c r="J1055" s="16" t="s">
        <v>18</v>
      </c>
      <c r="K1055" s="16"/>
      <c r="L1055" s="16" t="s">
        <v>173</v>
      </c>
      <c r="M1055" s="16" t="s">
        <v>212</v>
      </c>
      <c r="N1055" s="16" t="s">
        <v>230</v>
      </c>
      <c r="O1055" s="16" t="s">
        <v>231</v>
      </c>
      <c r="P1055" s="16" t="s">
        <v>162</v>
      </c>
      <c r="Q1055" s="16" t="s">
        <v>157</v>
      </c>
    </row>
    <row r="1056" spans="3:17">
      <c r="C1056" s="15">
        <v>38276</v>
      </c>
      <c r="D1056" s="16">
        <v>10310</v>
      </c>
      <c r="E1056" s="16">
        <v>3</v>
      </c>
      <c r="F1056" s="16" t="s">
        <v>346</v>
      </c>
      <c r="G1056" s="16">
        <v>48</v>
      </c>
      <c r="H1056" s="17">
        <v>100</v>
      </c>
      <c r="I1056" s="17">
        <v>8940.9599999999991</v>
      </c>
      <c r="J1056" s="16" t="s">
        <v>18</v>
      </c>
      <c r="K1056" s="16"/>
      <c r="L1056" s="16" t="s">
        <v>121</v>
      </c>
      <c r="M1056" s="16" t="s">
        <v>212</v>
      </c>
      <c r="N1056" s="16" t="s">
        <v>292</v>
      </c>
      <c r="O1056" s="16"/>
      <c r="P1056" s="16" t="s">
        <v>120</v>
      </c>
      <c r="Q1056" s="16" t="s">
        <v>93</v>
      </c>
    </row>
    <row r="1057" spans="3:17">
      <c r="C1057" s="15">
        <v>38282</v>
      </c>
      <c r="D1057" s="16">
        <v>10313</v>
      </c>
      <c r="E1057" s="16">
        <v>3</v>
      </c>
      <c r="F1057" s="16" t="s">
        <v>346</v>
      </c>
      <c r="G1057" s="16">
        <v>25</v>
      </c>
      <c r="H1057" s="17">
        <v>100</v>
      </c>
      <c r="I1057" s="17">
        <v>4572.25</v>
      </c>
      <c r="J1057" s="16" t="s">
        <v>18</v>
      </c>
      <c r="K1057" s="16"/>
      <c r="L1057" s="16" t="s">
        <v>159</v>
      </c>
      <c r="M1057" s="16" t="s">
        <v>212</v>
      </c>
      <c r="N1057" s="16" t="s">
        <v>249</v>
      </c>
      <c r="O1057" s="16" t="s">
        <v>250</v>
      </c>
      <c r="P1057" s="16" t="s">
        <v>158</v>
      </c>
      <c r="Q1057" s="16" t="s">
        <v>157</v>
      </c>
    </row>
    <row r="1058" spans="3:17">
      <c r="C1058" s="15">
        <v>38295</v>
      </c>
      <c r="D1058" s="16">
        <v>10321</v>
      </c>
      <c r="E1058" s="16">
        <v>11</v>
      </c>
      <c r="F1058" s="16" t="s">
        <v>346</v>
      </c>
      <c r="G1058" s="16">
        <v>33</v>
      </c>
      <c r="H1058" s="17">
        <v>100</v>
      </c>
      <c r="I1058" s="17">
        <v>5700.09</v>
      </c>
      <c r="J1058" s="16" t="s">
        <v>18</v>
      </c>
      <c r="K1058" s="16"/>
      <c r="L1058" s="16" t="s">
        <v>175</v>
      </c>
      <c r="M1058" s="16" t="s">
        <v>212</v>
      </c>
      <c r="N1058" s="16" t="s">
        <v>239</v>
      </c>
      <c r="O1058" s="16" t="s">
        <v>231</v>
      </c>
      <c r="P1058" s="16" t="s">
        <v>162</v>
      </c>
      <c r="Q1058" s="16" t="s">
        <v>157</v>
      </c>
    </row>
    <row r="1059" spans="3:17">
      <c r="C1059" s="15">
        <v>38296</v>
      </c>
      <c r="D1059" s="16">
        <v>10324</v>
      </c>
      <c r="E1059" s="16">
        <v>12</v>
      </c>
      <c r="F1059" s="16" t="s">
        <v>346</v>
      </c>
      <c r="G1059" s="16">
        <v>27</v>
      </c>
      <c r="H1059" s="17">
        <v>100</v>
      </c>
      <c r="I1059" s="17">
        <v>3155.49</v>
      </c>
      <c r="J1059" s="16" t="s">
        <v>18</v>
      </c>
      <c r="K1059" s="16"/>
      <c r="L1059" s="16" t="s">
        <v>176</v>
      </c>
      <c r="M1059" s="16" t="s">
        <v>212</v>
      </c>
      <c r="N1059" s="16" t="s">
        <v>213</v>
      </c>
      <c r="O1059" s="16" t="s">
        <v>214</v>
      </c>
      <c r="P1059" s="16" t="s">
        <v>162</v>
      </c>
      <c r="Q1059" s="16" t="s">
        <v>157</v>
      </c>
    </row>
    <row r="1060" spans="3:17">
      <c r="C1060" s="15">
        <v>38308</v>
      </c>
      <c r="D1060" s="16">
        <v>10331</v>
      </c>
      <c r="E1060" s="16">
        <v>11</v>
      </c>
      <c r="F1060" s="16" t="s">
        <v>346</v>
      </c>
      <c r="G1060" s="16">
        <v>27</v>
      </c>
      <c r="H1060" s="17">
        <v>100</v>
      </c>
      <c r="I1060" s="17">
        <v>4170.6899999999996</v>
      </c>
      <c r="J1060" s="16" t="s">
        <v>18</v>
      </c>
      <c r="K1060" s="16"/>
      <c r="L1060" s="16" t="s">
        <v>179</v>
      </c>
      <c r="M1060" s="16" t="s">
        <v>212</v>
      </c>
      <c r="N1060" s="16" t="s">
        <v>247</v>
      </c>
      <c r="O1060" s="16" t="s">
        <v>235</v>
      </c>
      <c r="P1060" s="16" t="s">
        <v>162</v>
      </c>
      <c r="Q1060" s="16" t="s">
        <v>157</v>
      </c>
    </row>
    <row r="1061" spans="3:17">
      <c r="C1061" s="15">
        <v>38310</v>
      </c>
      <c r="D1061" s="16">
        <v>10334</v>
      </c>
      <c r="E1061" s="16">
        <v>3</v>
      </c>
      <c r="F1061" s="16" t="s">
        <v>346</v>
      </c>
      <c r="G1061" s="16">
        <v>20</v>
      </c>
      <c r="H1061" s="17">
        <v>100</v>
      </c>
      <c r="I1061" s="17">
        <v>2878.8</v>
      </c>
      <c r="J1061" s="16" t="s">
        <v>18</v>
      </c>
      <c r="K1061" s="16"/>
      <c r="L1061" s="16" t="s">
        <v>142</v>
      </c>
      <c r="M1061" s="16" t="s">
        <v>285</v>
      </c>
      <c r="N1061" s="16" t="s">
        <v>244</v>
      </c>
      <c r="O1061" s="16"/>
      <c r="P1061" s="16" t="s">
        <v>140</v>
      </c>
      <c r="Q1061" s="16" t="s">
        <v>93</v>
      </c>
    </row>
    <row r="1062" spans="3:17">
      <c r="C1062" s="15">
        <v>38315</v>
      </c>
      <c r="D1062" s="16">
        <v>10342</v>
      </c>
      <c r="E1062" s="16">
        <v>4</v>
      </c>
      <c r="F1062" s="16" t="s">
        <v>346</v>
      </c>
      <c r="G1062" s="16">
        <v>30</v>
      </c>
      <c r="H1062" s="17">
        <v>100</v>
      </c>
      <c r="I1062" s="17">
        <v>5029.5</v>
      </c>
      <c r="J1062" s="16" t="s">
        <v>18</v>
      </c>
      <c r="K1062" s="16"/>
      <c r="L1062" s="16" t="s">
        <v>86</v>
      </c>
      <c r="M1062" s="16" t="s">
        <v>212</v>
      </c>
      <c r="N1062" s="16" t="s">
        <v>223</v>
      </c>
      <c r="O1062" s="16" t="s">
        <v>224</v>
      </c>
      <c r="P1062" s="16" t="s">
        <v>85</v>
      </c>
      <c r="Q1062" s="16" t="s">
        <v>84</v>
      </c>
    </row>
    <row r="1063" spans="3:17">
      <c r="C1063" s="15">
        <v>38322</v>
      </c>
      <c r="D1063" s="16">
        <v>10349</v>
      </c>
      <c r="E1063" s="16">
        <v>6</v>
      </c>
      <c r="F1063" s="16" t="s">
        <v>346</v>
      </c>
      <c r="G1063" s="16">
        <v>48</v>
      </c>
      <c r="H1063" s="17">
        <v>100</v>
      </c>
      <c r="I1063" s="17">
        <v>7396.8</v>
      </c>
      <c r="J1063" s="16" t="s">
        <v>18</v>
      </c>
      <c r="K1063" s="16"/>
      <c r="L1063" s="16" t="s">
        <v>164</v>
      </c>
      <c r="M1063" s="16" t="s">
        <v>212</v>
      </c>
      <c r="N1063" s="16" t="s">
        <v>213</v>
      </c>
      <c r="O1063" s="16" t="s">
        <v>214</v>
      </c>
      <c r="P1063" s="16" t="s">
        <v>162</v>
      </c>
      <c r="Q1063" s="16" t="s">
        <v>157</v>
      </c>
    </row>
    <row r="1064" spans="3:17">
      <c r="C1064" s="15">
        <v>38331</v>
      </c>
      <c r="D1064" s="16">
        <v>10358</v>
      </c>
      <c r="E1064" s="16">
        <v>12</v>
      </c>
      <c r="F1064" s="16" t="s">
        <v>346</v>
      </c>
      <c r="G1064" s="16">
        <v>32</v>
      </c>
      <c r="H1064" s="17">
        <v>93.49</v>
      </c>
      <c r="I1064" s="17">
        <v>2991.68</v>
      </c>
      <c r="J1064" s="16" t="s">
        <v>18</v>
      </c>
      <c r="K1064" s="16"/>
      <c r="L1064" s="16" t="s">
        <v>135</v>
      </c>
      <c r="M1064" s="16" t="s">
        <v>212</v>
      </c>
      <c r="N1064" s="16" t="s">
        <v>242</v>
      </c>
      <c r="O1064" s="16"/>
      <c r="P1064" s="16" t="s">
        <v>134</v>
      </c>
      <c r="Q1064" s="16" t="s">
        <v>93</v>
      </c>
    </row>
    <row r="1065" spans="3:17">
      <c r="C1065" s="15">
        <v>38362</v>
      </c>
      <c r="D1065" s="16">
        <v>10366</v>
      </c>
      <c r="E1065" s="16">
        <v>1</v>
      </c>
      <c r="F1065" s="16" t="s">
        <v>346</v>
      </c>
      <c r="G1065" s="16">
        <v>34</v>
      </c>
      <c r="H1065" s="17">
        <v>100</v>
      </c>
      <c r="I1065" s="17">
        <v>6275.72</v>
      </c>
      <c r="J1065" s="16" t="s">
        <v>18</v>
      </c>
      <c r="K1065" s="16"/>
      <c r="L1065" s="16" t="s">
        <v>99</v>
      </c>
      <c r="M1065" s="16" t="s">
        <v>212</v>
      </c>
      <c r="N1065" s="16" t="s">
        <v>327</v>
      </c>
      <c r="O1065" s="16"/>
      <c r="P1065" s="16" t="s">
        <v>97</v>
      </c>
      <c r="Q1065" s="16" t="s">
        <v>93</v>
      </c>
    </row>
    <row r="1066" spans="3:17">
      <c r="C1066" s="15">
        <v>38372</v>
      </c>
      <c r="D1066" s="16">
        <v>10370</v>
      </c>
      <c r="E1066" s="16">
        <v>9</v>
      </c>
      <c r="F1066" s="16" t="s">
        <v>346</v>
      </c>
      <c r="G1066" s="16">
        <v>27</v>
      </c>
      <c r="H1066" s="17">
        <v>56.85</v>
      </c>
      <c r="I1066" s="17">
        <v>1534.95</v>
      </c>
      <c r="J1066" s="16" t="s">
        <v>18</v>
      </c>
      <c r="K1066" s="16"/>
      <c r="L1066" s="16" t="s">
        <v>87</v>
      </c>
      <c r="M1066" s="16" t="s">
        <v>212</v>
      </c>
      <c r="N1066" s="16" t="s">
        <v>262</v>
      </c>
      <c r="O1066" s="16" t="s">
        <v>238</v>
      </c>
      <c r="P1066" s="16" t="s">
        <v>85</v>
      </c>
      <c r="Q1066" s="16" t="s">
        <v>84</v>
      </c>
    </row>
    <row r="1067" spans="3:17">
      <c r="C1067" s="15">
        <v>38392</v>
      </c>
      <c r="D1067" s="16">
        <v>10377</v>
      </c>
      <c r="E1067" s="16">
        <v>3</v>
      </c>
      <c r="F1067" s="16" t="s">
        <v>346</v>
      </c>
      <c r="G1067" s="16">
        <v>39</v>
      </c>
      <c r="H1067" s="17">
        <v>100</v>
      </c>
      <c r="I1067" s="17">
        <v>7264.53</v>
      </c>
      <c r="J1067" s="16" t="s">
        <v>18</v>
      </c>
      <c r="K1067" s="16"/>
      <c r="L1067" s="16" t="s">
        <v>105</v>
      </c>
      <c r="M1067" s="16" t="s">
        <v>212</v>
      </c>
      <c r="N1067" s="16" t="s">
        <v>232</v>
      </c>
      <c r="O1067" s="16"/>
      <c r="P1067" s="16" t="s">
        <v>103</v>
      </c>
      <c r="Q1067" s="16" t="s">
        <v>93</v>
      </c>
    </row>
    <row r="1068" spans="3:17">
      <c r="C1068" s="15">
        <v>38405</v>
      </c>
      <c r="D1068" s="16">
        <v>10383</v>
      </c>
      <c r="E1068" s="16">
        <v>6</v>
      </c>
      <c r="F1068" s="16" t="s">
        <v>346</v>
      </c>
      <c r="G1068" s="16">
        <v>47</v>
      </c>
      <c r="H1068" s="17">
        <v>100</v>
      </c>
      <c r="I1068" s="17">
        <v>6869.05</v>
      </c>
      <c r="J1068" s="16" t="s">
        <v>18</v>
      </c>
      <c r="K1068" s="16"/>
      <c r="L1068" s="16" t="s">
        <v>135</v>
      </c>
      <c r="M1068" s="16" t="s">
        <v>212</v>
      </c>
      <c r="N1068" s="16" t="s">
        <v>242</v>
      </c>
      <c r="O1068" s="16"/>
      <c r="P1068" s="16" t="s">
        <v>134</v>
      </c>
      <c r="Q1068" s="16" t="s">
        <v>93</v>
      </c>
    </row>
    <row r="1069" spans="3:17">
      <c r="C1069" s="15">
        <v>38426</v>
      </c>
      <c r="D1069" s="16">
        <v>10394</v>
      </c>
      <c r="E1069" s="16">
        <v>5</v>
      </c>
      <c r="F1069" s="16" t="s">
        <v>346</v>
      </c>
      <c r="G1069" s="16">
        <v>22</v>
      </c>
      <c r="H1069" s="17">
        <v>100</v>
      </c>
      <c r="I1069" s="17">
        <v>3353.02</v>
      </c>
      <c r="J1069" s="16" t="s">
        <v>18</v>
      </c>
      <c r="K1069" s="16"/>
      <c r="L1069" s="16" t="s">
        <v>135</v>
      </c>
      <c r="M1069" s="16" t="s">
        <v>212</v>
      </c>
      <c r="N1069" s="16" t="s">
        <v>242</v>
      </c>
      <c r="O1069" s="16"/>
      <c r="P1069" s="16" t="s">
        <v>134</v>
      </c>
      <c r="Q1069" s="16" t="s">
        <v>93</v>
      </c>
    </row>
    <row r="1070" spans="3:17">
      <c r="C1070" s="15">
        <v>38456</v>
      </c>
      <c r="D1070" s="16">
        <v>10405</v>
      </c>
      <c r="E1070" s="16">
        <v>1</v>
      </c>
      <c r="F1070" s="16" t="s">
        <v>346</v>
      </c>
      <c r="G1070" s="16">
        <v>55</v>
      </c>
      <c r="H1070" s="17">
        <v>100</v>
      </c>
      <c r="I1070" s="17">
        <v>8289.0499999999993</v>
      </c>
      <c r="J1070" s="16" t="s">
        <v>18</v>
      </c>
      <c r="K1070" s="16"/>
      <c r="L1070" s="16" t="s">
        <v>113</v>
      </c>
      <c r="M1070" s="16" t="s">
        <v>212</v>
      </c>
      <c r="N1070" s="16" t="s">
        <v>313</v>
      </c>
      <c r="O1070" s="16"/>
      <c r="P1070" s="16" t="s">
        <v>107</v>
      </c>
      <c r="Q1070" s="16" t="s">
        <v>93</v>
      </c>
    </row>
    <row r="1071" spans="3:17">
      <c r="C1071" s="15">
        <v>38475</v>
      </c>
      <c r="D1071" s="16">
        <v>10412</v>
      </c>
      <c r="E1071" s="16">
        <v>9</v>
      </c>
      <c r="F1071" s="16" t="s">
        <v>346</v>
      </c>
      <c r="G1071" s="16">
        <v>60</v>
      </c>
      <c r="H1071" s="17">
        <v>100</v>
      </c>
      <c r="I1071" s="17">
        <v>11887.8</v>
      </c>
      <c r="J1071" s="16" t="s">
        <v>18</v>
      </c>
      <c r="K1071" s="16"/>
      <c r="L1071" s="16" t="s">
        <v>135</v>
      </c>
      <c r="M1071" s="16" t="s">
        <v>212</v>
      </c>
      <c r="N1071" s="16" t="s">
        <v>242</v>
      </c>
      <c r="O1071" s="16"/>
      <c r="P1071" s="16" t="s">
        <v>134</v>
      </c>
      <c r="Q1071" s="16" t="s">
        <v>93</v>
      </c>
    </row>
    <row r="1072" spans="3:17">
      <c r="C1072" s="15">
        <v>38489</v>
      </c>
      <c r="D1072" s="16">
        <v>10419</v>
      </c>
      <c r="E1072" s="16">
        <v>6</v>
      </c>
      <c r="F1072" s="16" t="s">
        <v>346</v>
      </c>
      <c r="G1072" s="16">
        <v>35</v>
      </c>
      <c r="H1072" s="17">
        <v>100</v>
      </c>
      <c r="I1072" s="17">
        <v>5926.9</v>
      </c>
      <c r="J1072" s="16" t="s">
        <v>18</v>
      </c>
      <c r="K1072" s="16"/>
      <c r="L1072" s="16" t="s">
        <v>95</v>
      </c>
      <c r="M1072" s="16" t="s">
        <v>212</v>
      </c>
      <c r="N1072" s="16" t="s">
        <v>236</v>
      </c>
      <c r="O1072" s="16"/>
      <c r="P1072" s="16" t="s">
        <v>94</v>
      </c>
      <c r="Q1072" s="16" t="s">
        <v>93</v>
      </c>
    </row>
    <row r="1073" spans="3:17">
      <c r="C1073" s="15">
        <v>38503</v>
      </c>
      <c r="D1073" s="16">
        <v>10425</v>
      </c>
      <c r="E1073" s="16">
        <v>8</v>
      </c>
      <c r="F1073" s="16" t="s">
        <v>346</v>
      </c>
      <c r="G1073" s="16">
        <v>28</v>
      </c>
      <c r="H1073" s="17">
        <v>100</v>
      </c>
      <c r="I1073" s="17">
        <v>3793.16</v>
      </c>
      <c r="J1073" s="16" t="s">
        <v>18</v>
      </c>
      <c r="K1073" s="16"/>
      <c r="L1073" s="16" t="s">
        <v>108</v>
      </c>
      <c r="M1073" s="16" t="s">
        <v>265</v>
      </c>
      <c r="N1073" s="16" t="s">
        <v>229</v>
      </c>
      <c r="O1073" s="16"/>
      <c r="P1073" s="16" t="s">
        <v>107</v>
      </c>
      <c r="Q1073" s="16" t="s">
        <v>93</v>
      </c>
    </row>
    <row r="1074" spans="3:17">
      <c r="C1074" s="15">
        <v>37663</v>
      </c>
      <c r="D1074" s="16">
        <v>10105</v>
      </c>
      <c r="E1074" s="16">
        <v>13</v>
      </c>
      <c r="F1074" s="16" t="s">
        <v>347</v>
      </c>
      <c r="G1074" s="16">
        <v>38</v>
      </c>
      <c r="H1074" s="17">
        <v>100</v>
      </c>
      <c r="I1074" s="17">
        <v>4330.1000000000004</v>
      </c>
      <c r="J1074" s="16" t="s">
        <v>348</v>
      </c>
      <c r="K1074" s="16"/>
      <c r="L1074" s="16" t="s">
        <v>101</v>
      </c>
      <c r="M1074" s="16" t="s">
        <v>212</v>
      </c>
      <c r="N1074" s="16" t="s">
        <v>271</v>
      </c>
      <c r="O1074" s="16"/>
      <c r="P1074" s="16" t="s">
        <v>100</v>
      </c>
      <c r="Q1074" s="16" t="s">
        <v>93</v>
      </c>
    </row>
    <row r="1075" spans="3:17">
      <c r="C1075" s="15">
        <v>37727</v>
      </c>
      <c r="D1075" s="16">
        <v>10117</v>
      </c>
      <c r="E1075" s="16">
        <v>7</v>
      </c>
      <c r="F1075" s="16" t="s">
        <v>347</v>
      </c>
      <c r="G1075" s="16">
        <v>21</v>
      </c>
      <c r="H1075" s="17">
        <v>95.8</v>
      </c>
      <c r="I1075" s="17">
        <v>2011.8</v>
      </c>
      <c r="J1075" s="16" t="s">
        <v>348</v>
      </c>
      <c r="K1075" s="16"/>
      <c r="L1075" s="16" t="s">
        <v>156</v>
      </c>
      <c r="M1075" s="16" t="s">
        <v>212</v>
      </c>
      <c r="N1075" s="16" t="s">
        <v>91</v>
      </c>
      <c r="O1075" s="16"/>
      <c r="P1075" s="16" t="s">
        <v>91</v>
      </c>
      <c r="Q1075" s="16" t="s">
        <v>151</v>
      </c>
    </row>
    <row r="1076" spans="3:17">
      <c r="C1076" s="15">
        <v>37778</v>
      </c>
      <c r="D1076" s="16">
        <v>10128</v>
      </c>
      <c r="E1076" s="16">
        <v>4</v>
      </c>
      <c r="F1076" s="16" t="s">
        <v>347</v>
      </c>
      <c r="G1076" s="16">
        <v>41</v>
      </c>
      <c r="H1076" s="17">
        <v>100</v>
      </c>
      <c r="I1076" s="17">
        <v>4837.18</v>
      </c>
      <c r="J1076" s="16" t="s">
        <v>348</v>
      </c>
      <c r="K1076" s="16"/>
      <c r="L1076" s="16" t="s">
        <v>135</v>
      </c>
      <c r="M1076" s="16" t="s">
        <v>212</v>
      </c>
      <c r="N1076" s="16" t="s">
        <v>242</v>
      </c>
      <c r="O1076" s="16"/>
      <c r="P1076" s="16" t="s">
        <v>134</v>
      </c>
      <c r="Q1076" s="16" t="s">
        <v>93</v>
      </c>
    </row>
    <row r="1077" spans="3:17">
      <c r="C1077" s="15">
        <v>37841</v>
      </c>
      <c r="D1077" s="16">
        <v>10142</v>
      </c>
      <c r="E1077" s="16">
        <v>10</v>
      </c>
      <c r="F1077" s="16" t="s">
        <v>347</v>
      </c>
      <c r="G1077" s="16">
        <v>22</v>
      </c>
      <c r="H1077" s="17">
        <v>97.81</v>
      </c>
      <c r="I1077" s="17">
        <v>2151.8200000000002</v>
      </c>
      <c r="J1077" s="16" t="s">
        <v>348</v>
      </c>
      <c r="K1077" s="16"/>
      <c r="L1077" s="16" t="s">
        <v>163</v>
      </c>
      <c r="M1077" s="16" t="s">
        <v>212</v>
      </c>
      <c r="N1077" s="16" t="s">
        <v>258</v>
      </c>
      <c r="O1077" s="16" t="s">
        <v>218</v>
      </c>
      <c r="P1077" s="16" t="s">
        <v>162</v>
      </c>
      <c r="Q1077" s="16" t="s">
        <v>157</v>
      </c>
    </row>
    <row r="1078" spans="3:17">
      <c r="C1078" s="15">
        <v>37892</v>
      </c>
      <c r="D1078" s="16">
        <v>10153</v>
      </c>
      <c r="E1078" s="16">
        <v>9</v>
      </c>
      <c r="F1078" s="16" t="s">
        <v>347</v>
      </c>
      <c r="G1078" s="16">
        <v>29</v>
      </c>
      <c r="H1078" s="17">
        <v>88.74</v>
      </c>
      <c r="I1078" s="17">
        <v>2573.46</v>
      </c>
      <c r="J1078" s="16" t="s">
        <v>348</v>
      </c>
      <c r="K1078" s="16"/>
      <c r="L1078" s="16" t="s">
        <v>135</v>
      </c>
      <c r="M1078" s="16" t="s">
        <v>212</v>
      </c>
      <c r="N1078" s="16" t="s">
        <v>242</v>
      </c>
      <c r="O1078" s="16"/>
      <c r="P1078" s="16" t="s">
        <v>134</v>
      </c>
      <c r="Q1078" s="16" t="s">
        <v>93</v>
      </c>
    </row>
    <row r="1079" spans="3:17">
      <c r="C1079" s="15">
        <v>37916</v>
      </c>
      <c r="D1079" s="16">
        <v>10165</v>
      </c>
      <c r="E1079" s="16">
        <v>1</v>
      </c>
      <c r="F1079" s="16" t="s">
        <v>347</v>
      </c>
      <c r="G1079" s="16">
        <v>50</v>
      </c>
      <c r="H1079" s="17">
        <v>100</v>
      </c>
      <c r="I1079" s="17">
        <v>5344.5</v>
      </c>
      <c r="J1079" s="16" t="s">
        <v>348</v>
      </c>
      <c r="K1079" s="16"/>
      <c r="L1079" s="16" t="s">
        <v>156</v>
      </c>
      <c r="M1079" s="16" t="s">
        <v>212</v>
      </c>
      <c r="N1079" s="16" t="s">
        <v>91</v>
      </c>
      <c r="O1079" s="16"/>
      <c r="P1079" s="16" t="s">
        <v>91</v>
      </c>
      <c r="Q1079" s="16" t="s">
        <v>151</v>
      </c>
    </row>
    <row r="1080" spans="3:17">
      <c r="C1080" s="15">
        <v>37932</v>
      </c>
      <c r="D1080" s="16">
        <v>10177</v>
      </c>
      <c r="E1080" s="16">
        <v>11</v>
      </c>
      <c r="F1080" s="16" t="s">
        <v>347</v>
      </c>
      <c r="G1080" s="16">
        <v>29</v>
      </c>
      <c r="H1080" s="17">
        <v>100</v>
      </c>
      <c r="I1080" s="17">
        <v>3070.52</v>
      </c>
      <c r="J1080" s="16" t="s">
        <v>348</v>
      </c>
      <c r="K1080" s="16"/>
      <c r="L1080" s="16" t="s">
        <v>139</v>
      </c>
      <c r="M1080" s="16" t="s">
        <v>212</v>
      </c>
      <c r="N1080" s="16" t="s">
        <v>242</v>
      </c>
      <c r="O1080" s="16"/>
      <c r="P1080" s="16" t="s">
        <v>134</v>
      </c>
      <c r="Q1080" s="16" t="s">
        <v>93</v>
      </c>
    </row>
    <row r="1081" spans="3:17">
      <c r="C1081" s="15">
        <v>37939</v>
      </c>
      <c r="D1081" s="16">
        <v>10185</v>
      </c>
      <c r="E1081" s="16">
        <v>11</v>
      </c>
      <c r="F1081" s="16" t="s">
        <v>347</v>
      </c>
      <c r="G1081" s="16">
        <v>49</v>
      </c>
      <c r="H1081" s="17">
        <v>80.67</v>
      </c>
      <c r="I1081" s="17">
        <v>3952.83</v>
      </c>
      <c r="J1081" s="16" t="s">
        <v>348</v>
      </c>
      <c r="K1081" s="16"/>
      <c r="L1081" s="16" t="s">
        <v>171</v>
      </c>
      <c r="M1081" s="16" t="s">
        <v>212</v>
      </c>
      <c r="N1081" s="16" t="s">
        <v>239</v>
      </c>
      <c r="O1081" s="16" t="s">
        <v>231</v>
      </c>
      <c r="P1081" s="16" t="s">
        <v>162</v>
      </c>
      <c r="Q1081" s="16" t="s">
        <v>157</v>
      </c>
    </row>
    <row r="1082" spans="3:17">
      <c r="C1082" s="15">
        <v>37951</v>
      </c>
      <c r="D1082" s="16">
        <v>10196</v>
      </c>
      <c r="E1082" s="16">
        <v>3</v>
      </c>
      <c r="F1082" s="16" t="s">
        <v>347</v>
      </c>
      <c r="G1082" s="16">
        <v>35</v>
      </c>
      <c r="H1082" s="17">
        <v>100</v>
      </c>
      <c r="I1082" s="17">
        <v>3564.75</v>
      </c>
      <c r="J1082" s="16" t="s">
        <v>348</v>
      </c>
      <c r="K1082" s="16"/>
      <c r="L1082" s="16" t="s">
        <v>184</v>
      </c>
      <c r="M1082" s="16" t="s">
        <v>212</v>
      </c>
      <c r="N1082" s="16" t="s">
        <v>252</v>
      </c>
      <c r="O1082" s="16" t="s">
        <v>228</v>
      </c>
      <c r="P1082" s="16" t="s">
        <v>162</v>
      </c>
      <c r="Q1082" s="16" t="s">
        <v>157</v>
      </c>
    </row>
    <row r="1083" spans="3:17">
      <c r="C1083" s="15">
        <v>37988</v>
      </c>
      <c r="D1083" s="16">
        <v>10208</v>
      </c>
      <c r="E1083" s="16">
        <v>11</v>
      </c>
      <c r="F1083" s="16" t="s">
        <v>347</v>
      </c>
      <c r="G1083" s="16">
        <v>48</v>
      </c>
      <c r="H1083" s="17">
        <v>100</v>
      </c>
      <c r="I1083" s="17">
        <v>5614.56</v>
      </c>
      <c r="J1083" s="16" t="s">
        <v>348</v>
      </c>
      <c r="K1083" s="16"/>
      <c r="L1083" s="16" t="s">
        <v>109</v>
      </c>
      <c r="M1083" s="16" t="s">
        <v>212</v>
      </c>
      <c r="N1083" s="16" t="s">
        <v>248</v>
      </c>
      <c r="O1083" s="16"/>
      <c r="P1083" s="16" t="s">
        <v>107</v>
      </c>
      <c r="Q1083" s="16" t="s">
        <v>93</v>
      </c>
    </row>
    <row r="1084" spans="3:17">
      <c r="C1084" s="15">
        <v>38035</v>
      </c>
      <c r="D1084" s="16">
        <v>10221</v>
      </c>
      <c r="E1084" s="16">
        <v>5</v>
      </c>
      <c r="F1084" s="16" t="s">
        <v>347</v>
      </c>
      <c r="G1084" s="16">
        <v>23</v>
      </c>
      <c r="H1084" s="17">
        <v>80.67</v>
      </c>
      <c r="I1084" s="17">
        <v>1855.41</v>
      </c>
      <c r="J1084" s="16" t="s">
        <v>348</v>
      </c>
      <c r="K1084" s="16"/>
      <c r="L1084" s="16" t="s">
        <v>98</v>
      </c>
      <c r="M1084" s="16" t="s">
        <v>212</v>
      </c>
      <c r="N1084" s="16" t="s">
        <v>278</v>
      </c>
      <c r="O1084" s="16"/>
      <c r="P1084" s="16" t="s">
        <v>97</v>
      </c>
      <c r="Q1084" s="16" t="s">
        <v>93</v>
      </c>
    </row>
    <row r="1085" spans="3:17">
      <c r="C1085" s="15">
        <v>38066</v>
      </c>
      <c r="D1085" s="16">
        <v>10232</v>
      </c>
      <c r="E1085" s="16">
        <v>8</v>
      </c>
      <c r="F1085" s="16" t="s">
        <v>347</v>
      </c>
      <c r="G1085" s="16">
        <v>48</v>
      </c>
      <c r="H1085" s="17">
        <v>95.8</v>
      </c>
      <c r="I1085" s="17">
        <v>4598.3999999999996</v>
      </c>
      <c r="J1085" s="16" t="s">
        <v>348</v>
      </c>
      <c r="K1085" s="16"/>
      <c r="L1085" s="16" t="s">
        <v>149</v>
      </c>
      <c r="M1085" s="16" t="s">
        <v>212</v>
      </c>
      <c r="N1085" s="16" t="s">
        <v>281</v>
      </c>
      <c r="O1085" s="16" t="s">
        <v>282</v>
      </c>
      <c r="P1085" s="16" t="s">
        <v>145</v>
      </c>
      <c r="Q1085" s="16" t="s">
        <v>93</v>
      </c>
    </row>
    <row r="1086" spans="3:17">
      <c r="C1086" s="15">
        <v>38114</v>
      </c>
      <c r="D1086" s="16">
        <v>10248</v>
      </c>
      <c r="E1086" s="16">
        <v>14</v>
      </c>
      <c r="F1086" s="16" t="s">
        <v>347</v>
      </c>
      <c r="G1086" s="16">
        <v>42</v>
      </c>
      <c r="H1086" s="17">
        <v>100</v>
      </c>
      <c r="I1086" s="17">
        <v>5082.42</v>
      </c>
      <c r="J1086" s="16" t="s">
        <v>348</v>
      </c>
      <c r="K1086" s="16"/>
      <c r="L1086" s="16" t="s">
        <v>165</v>
      </c>
      <c r="M1086" s="16" t="s">
        <v>273</v>
      </c>
      <c r="N1086" s="16" t="s">
        <v>213</v>
      </c>
      <c r="O1086" s="16" t="s">
        <v>214</v>
      </c>
      <c r="P1086" s="16" t="s">
        <v>162</v>
      </c>
      <c r="Q1086" s="16" t="s">
        <v>157</v>
      </c>
    </row>
    <row r="1087" spans="3:17">
      <c r="C1087" s="15">
        <v>38189</v>
      </c>
      <c r="D1087" s="16">
        <v>10273</v>
      </c>
      <c r="E1087" s="16">
        <v>15</v>
      </c>
      <c r="F1087" s="16" t="s">
        <v>347</v>
      </c>
      <c r="G1087" s="16">
        <v>47</v>
      </c>
      <c r="H1087" s="17">
        <v>100</v>
      </c>
      <c r="I1087" s="17">
        <v>5450.59</v>
      </c>
      <c r="J1087" s="16" t="s">
        <v>348</v>
      </c>
      <c r="K1087" s="16"/>
      <c r="L1087" s="16" t="s">
        <v>98</v>
      </c>
      <c r="M1087" s="16" t="s">
        <v>212</v>
      </c>
      <c r="N1087" s="16" t="s">
        <v>278</v>
      </c>
      <c r="O1087" s="16"/>
      <c r="P1087" s="16" t="s">
        <v>97</v>
      </c>
      <c r="Q1087" s="16" t="s">
        <v>93</v>
      </c>
    </row>
    <row r="1088" spans="3:17">
      <c r="C1088" s="15">
        <v>38219</v>
      </c>
      <c r="D1088" s="16">
        <v>10282</v>
      </c>
      <c r="E1088" s="16">
        <v>3</v>
      </c>
      <c r="F1088" s="16" t="s">
        <v>347</v>
      </c>
      <c r="G1088" s="16">
        <v>36</v>
      </c>
      <c r="H1088" s="17">
        <v>100</v>
      </c>
      <c r="I1088" s="17">
        <v>4174.92</v>
      </c>
      <c r="J1088" s="16" t="s">
        <v>348</v>
      </c>
      <c r="K1088" s="16"/>
      <c r="L1088" s="16" t="s">
        <v>163</v>
      </c>
      <c r="M1088" s="16" t="s">
        <v>212</v>
      </c>
      <c r="N1088" s="16" t="s">
        <v>258</v>
      </c>
      <c r="O1088" s="16" t="s">
        <v>218</v>
      </c>
      <c r="P1088" s="16" t="s">
        <v>162</v>
      </c>
      <c r="Q1088" s="16" t="s">
        <v>157</v>
      </c>
    </row>
    <row r="1089" spans="3:17">
      <c r="C1089" s="15">
        <v>38239</v>
      </c>
      <c r="D1089" s="16">
        <v>10293</v>
      </c>
      <c r="E1089" s="16">
        <v>6</v>
      </c>
      <c r="F1089" s="16" t="s">
        <v>347</v>
      </c>
      <c r="G1089" s="16">
        <v>22</v>
      </c>
      <c r="H1089" s="17">
        <v>100</v>
      </c>
      <c r="I1089" s="17">
        <v>2418.2399999999998</v>
      </c>
      <c r="J1089" s="16" t="s">
        <v>348</v>
      </c>
      <c r="K1089" s="16"/>
      <c r="L1089" s="16" t="s">
        <v>129</v>
      </c>
      <c r="M1089" s="16" t="s">
        <v>212</v>
      </c>
      <c r="N1089" s="16" t="s">
        <v>255</v>
      </c>
      <c r="O1089" s="16"/>
      <c r="P1089" s="16" t="s">
        <v>126</v>
      </c>
      <c r="Q1089" s="16" t="s">
        <v>93</v>
      </c>
    </row>
    <row r="1090" spans="3:17">
      <c r="C1090" s="15">
        <v>38274</v>
      </c>
      <c r="D1090" s="16">
        <v>10306</v>
      </c>
      <c r="E1090" s="16">
        <v>11</v>
      </c>
      <c r="F1090" s="16" t="s">
        <v>347</v>
      </c>
      <c r="G1090" s="16">
        <v>40</v>
      </c>
      <c r="H1090" s="17">
        <v>91.76</v>
      </c>
      <c r="I1090" s="17">
        <v>3670.4</v>
      </c>
      <c r="J1090" s="16" t="s">
        <v>348</v>
      </c>
      <c r="K1090" s="16"/>
      <c r="L1090" s="16" t="s">
        <v>146</v>
      </c>
      <c r="M1090" s="16" t="s">
        <v>212</v>
      </c>
      <c r="N1090" s="16" t="s">
        <v>299</v>
      </c>
      <c r="O1090" s="16"/>
      <c r="P1090" s="16" t="s">
        <v>145</v>
      </c>
      <c r="Q1090" s="16" t="s">
        <v>93</v>
      </c>
    </row>
    <row r="1091" spans="3:17">
      <c r="C1091" s="15">
        <v>38282</v>
      </c>
      <c r="D1091" s="16">
        <v>10314</v>
      </c>
      <c r="E1091" s="16">
        <v>3</v>
      </c>
      <c r="F1091" s="16" t="s">
        <v>347</v>
      </c>
      <c r="G1091" s="16">
        <v>23</v>
      </c>
      <c r="H1091" s="17">
        <v>100</v>
      </c>
      <c r="I1091" s="17">
        <v>2481.6999999999998</v>
      </c>
      <c r="J1091" s="16" t="s">
        <v>348</v>
      </c>
      <c r="K1091" s="16"/>
      <c r="L1091" s="16" t="s">
        <v>102</v>
      </c>
      <c r="M1091" s="16" t="s">
        <v>212</v>
      </c>
      <c r="N1091" s="16" t="s">
        <v>300</v>
      </c>
      <c r="O1091" s="16"/>
      <c r="P1091" s="16" t="s">
        <v>100</v>
      </c>
      <c r="Q1091" s="16" t="s">
        <v>93</v>
      </c>
    </row>
    <row r="1092" spans="3:17">
      <c r="C1092" s="15">
        <v>38300</v>
      </c>
      <c r="D1092" s="16">
        <v>10326</v>
      </c>
      <c r="E1092" s="16">
        <v>6</v>
      </c>
      <c r="F1092" s="16" t="s">
        <v>347</v>
      </c>
      <c r="G1092" s="16">
        <v>32</v>
      </c>
      <c r="H1092" s="17">
        <v>100</v>
      </c>
      <c r="I1092" s="17">
        <v>3807.68</v>
      </c>
      <c r="J1092" s="16" t="s">
        <v>348</v>
      </c>
      <c r="K1092" s="16"/>
      <c r="L1092" s="16" t="s">
        <v>142</v>
      </c>
      <c r="M1092" s="16" t="s">
        <v>212</v>
      </c>
      <c r="N1092" s="16" t="s">
        <v>244</v>
      </c>
      <c r="O1092" s="16"/>
      <c r="P1092" s="16" t="s">
        <v>140</v>
      </c>
      <c r="Q1092" s="16" t="s">
        <v>93</v>
      </c>
    </row>
    <row r="1093" spans="3:17">
      <c r="C1093" s="15">
        <v>38311</v>
      </c>
      <c r="D1093" s="16">
        <v>10336</v>
      </c>
      <c r="E1093" s="16">
        <v>7</v>
      </c>
      <c r="F1093" s="16" t="s">
        <v>347</v>
      </c>
      <c r="G1093" s="16">
        <v>21</v>
      </c>
      <c r="H1093" s="17">
        <v>100</v>
      </c>
      <c r="I1093" s="17">
        <v>2230.41</v>
      </c>
      <c r="J1093" s="16" t="s">
        <v>348</v>
      </c>
      <c r="K1093" s="16"/>
      <c r="L1093" s="16" t="s">
        <v>111</v>
      </c>
      <c r="M1093" s="16" t="s">
        <v>212</v>
      </c>
      <c r="N1093" s="16" t="s">
        <v>216</v>
      </c>
      <c r="O1093" s="16"/>
      <c r="P1093" s="16" t="s">
        <v>107</v>
      </c>
      <c r="Q1093" s="16" t="s">
        <v>93</v>
      </c>
    </row>
    <row r="1094" spans="3:17">
      <c r="C1094" s="15">
        <v>38323</v>
      </c>
      <c r="D1094" s="16">
        <v>10350</v>
      </c>
      <c r="E1094" s="16">
        <v>2</v>
      </c>
      <c r="F1094" s="16" t="s">
        <v>347</v>
      </c>
      <c r="G1094" s="16">
        <v>41</v>
      </c>
      <c r="H1094" s="17">
        <v>93.04</v>
      </c>
      <c r="I1094" s="17">
        <v>3814.64</v>
      </c>
      <c r="J1094" s="16" t="s">
        <v>348</v>
      </c>
      <c r="K1094" s="16"/>
      <c r="L1094" s="16" t="s">
        <v>135</v>
      </c>
      <c r="M1094" s="16" t="s">
        <v>212</v>
      </c>
      <c r="N1094" s="16" t="s">
        <v>242</v>
      </c>
      <c r="O1094" s="16"/>
      <c r="P1094" s="16" t="s">
        <v>134</v>
      </c>
      <c r="Q1094" s="16" t="s">
        <v>93</v>
      </c>
    </row>
    <row r="1095" spans="3:17">
      <c r="C1095" s="15">
        <v>38378</v>
      </c>
      <c r="D1095" s="16">
        <v>10372</v>
      </c>
      <c r="E1095" s="16">
        <v>5</v>
      </c>
      <c r="F1095" s="16" t="s">
        <v>347</v>
      </c>
      <c r="G1095" s="16">
        <v>25</v>
      </c>
      <c r="H1095" s="17">
        <v>84.71</v>
      </c>
      <c r="I1095" s="17">
        <v>2117.75</v>
      </c>
      <c r="J1095" s="16" t="s">
        <v>348</v>
      </c>
      <c r="K1095" s="16"/>
      <c r="L1095" s="16" t="s">
        <v>152</v>
      </c>
      <c r="M1095" s="16" t="s">
        <v>212</v>
      </c>
      <c r="N1095" s="16" t="s">
        <v>253</v>
      </c>
      <c r="O1095" s="16" t="s">
        <v>254</v>
      </c>
      <c r="P1095" s="16" t="s">
        <v>151</v>
      </c>
      <c r="Q1095" s="16" t="s">
        <v>151</v>
      </c>
    </row>
    <row r="1096" spans="3:17">
      <c r="C1096" s="15">
        <v>38405</v>
      </c>
      <c r="D1096" s="16">
        <v>10383</v>
      </c>
      <c r="E1096" s="16">
        <v>12</v>
      </c>
      <c r="F1096" s="16" t="s">
        <v>347</v>
      </c>
      <c r="G1096" s="16">
        <v>26</v>
      </c>
      <c r="H1096" s="17">
        <v>100</v>
      </c>
      <c r="I1096" s="17">
        <v>3340.48</v>
      </c>
      <c r="J1096" s="16" t="s">
        <v>348</v>
      </c>
      <c r="K1096" s="16"/>
      <c r="L1096" s="16" t="s">
        <v>135</v>
      </c>
      <c r="M1096" s="16" t="s">
        <v>212</v>
      </c>
      <c r="N1096" s="16" t="s">
        <v>242</v>
      </c>
      <c r="O1096" s="16"/>
      <c r="P1096" s="16" t="s">
        <v>134</v>
      </c>
      <c r="Q1096" s="16" t="s">
        <v>93</v>
      </c>
    </row>
    <row r="1097" spans="3:17">
      <c r="C1097" s="15">
        <v>38434</v>
      </c>
      <c r="D1097" s="16">
        <v>10396</v>
      </c>
      <c r="E1097" s="16">
        <v>4</v>
      </c>
      <c r="F1097" s="16" t="s">
        <v>347</v>
      </c>
      <c r="G1097" s="16">
        <v>24</v>
      </c>
      <c r="H1097" s="17">
        <v>89.75</v>
      </c>
      <c r="I1097" s="17">
        <v>2154</v>
      </c>
      <c r="J1097" s="16" t="s">
        <v>348</v>
      </c>
      <c r="K1097" s="16"/>
      <c r="L1097" s="16" t="s">
        <v>163</v>
      </c>
      <c r="M1097" s="16" t="s">
        <v>212</v>
      </c>
      <c r="N1097" s="16" t="s">
        <v>258</v>
      </c>
      <c r="O1097" s="16" t="s">
        <v>218</v>
      </c>
      <c r="P1097" s="16" t="s">
        <v>162</v>
      </c>
      <c r="Q1097" s="16" t="s">
        <v>157</v>
      </c>
    </row>
    <row r="1098" spans="3:17">
      <c r="C1098" s="15">
        <v>38478</v>
      </c>
      <c r="D1098" s="16">
        <v>10414</v>
      </c>
      <c r="E1098" s="16">
        <v>14</v>
      </c>
      <c r="F1098" s="16" t="s">
        <v>347</v>
      </c>
      <c r="G1098" s="16">
        <v>48</v>
      </c>
      <c r="H1098" s="17">
        <v>100</v>
      </c>
      <c r="I1098" s="17">
        <v>5808.48</v>
      </c>
      <c r="J1098" s="16" t="s">
        <v>348</v>
      </c>
      <c r="K1098" s="16"/>
      <c r="L1098" s="16" t="s">
        <v>181</v>
      </c>
      <c r="M1098" s="16" t="s">
        <v>285</v>
      </c>
      <c r="N1098" s="16" t="s">
        <v>280</v>
      </c>
      <c r="O1098" s="16" t="s">
        <v>231</v>
      </c>
      <c r="P1098" s="16" t="s">
        <v>162</v>
      </c>
      <c r="Q1098" s="16" t="s">
        <v>157</v>
      </c>
    </row>
    <row r="1099" spans="3:17">
      <c r="C1099" s="15">
        <v>37683</v>
      </c>
      <c r="D1099" s="16">
        <v>10108</v>
      </c>
      <c r="E1099" s="16">
        <v>9</v>
      </c>
      <c r="F1099" s="16" t="s">
        <v>349</v>
      </c>
      <c r="G1099" s="16">
        <v>26</v>
      </c>
      <c r="H1099" s="17">
        <v>68.349999999999994</v>
      </c>
      <c r="I1099" s="17">
        <v>1777.1</v>
      </c>
      <c r="J1099" s="16" t="s">
        <v>18</v>
      </c>
      <c r="K1099" s="16"/>
      <c r="L1099" s="16" t="s">
        <v>155</v>
      </c>
      <c r="M1099" s="16" t="s">
        <v>212</v>
      </c>
      <c r="N1099" s="16" t="s">
        <v>290</v>
      </c>
      <c r="O1099" s="16"/>
      <c r="P1099" s="16" t="s">
        <v>154</v>
      </c>
      <c r="Q1099" s="16" t="s">
        <v>151</v>
      </c>
    </row>
    <row r="1100" spans="3:17">
      <c r="C1100" s="15">
        <v>37749</v>
      </c>
      <c r="D1100" s="16">
        <v>10122</v>
      </c>
      <c r="E1100" s="16">
        <v>13</v>
      </c>
      <c r="F1100" s="16" t="s">
        <v>349</v>
      </c>
      <c r="G1100" s="16">
        <v>21</v>
      </c>
      <c r="H1100" s="17">
        <v>73.17</v>
      </c>
      <c r="I1100" s="17">
        <v>1536.57</v>
      </c>
      <c r="J1100" s="16" t="s">
        <v>18</v>
      </c>
      <c r="K1100" s="16"/>
      <c r="L1100" s="16" t="s">
        <v>115</v>
      </c>
      <c r="M1100" s="16" t="s">
        <v>212</v>
      </c>
      <c r="N1100" s="16" t="s">
        <v>291</v>
      </c>
      <c r="O1100" s="16"/>
      <c r="P1100" s="16" t="s">
        <v>107</v>
      </c>
      <c r="Q1100" s="16" t="s">
        <v>93</v>
      </c>
    </row>
    <row r="1101" spans="3:17">
      <c r="C1101" s="15">
        <v>37804</v>
      </c>
      <c r="D1101" s="16">
        <v>10135</v>
      </c>
      <c r="E1101" s="16">
        <v>10</v>
      </c>
      <c r="F1101" s="16" t="s">
        <v>349</v>
      </c>
      <c r="G1101" s="16">
        <v>45</v>
      </c>
      <c r="H1101" s="17">
        <v>78</v>
      </c>
      <c r="I1101" s="17">
        <v>3510</v>
      </c>
      <c r="J1101" s="16" t="s">
        <v>18</v>
      </c>
      <c r="K1101" s="16"/>
      <c r="L1101" s="16" t="s">
        <v>163</v>
      </c>
      <c r="M1101" s="16" t="s">
        <v>212</v>
      </c>
      <c r="N1101" s="16" t="s">
        <v>258</v>
      </c>
      <c r="O1101" s="16" t="s">
        <v>218</v>
      </c>
      <c r="P1101" s="16" t="s">
        <v>162</v>
      </c>
      <c r="Q1101" s="16" t="s">
        <v>157</v>
      </c>
    </row>
    <row r="1102" spans="3:17">
      <c r="C1102" s="15">
        <v>37869</v>
      </c>
      <c r="D1102" s="16">
        <v>10147</v>
      </c>
      <c r="E1102" s="16">
        <v>10</v>
      </c>
      <c r="F1102" s="16" t="s">
        <v>349</v>
      </c>
      <c r="G1102" s="16">
        <v>36</v>
      </c>
      <c r="H1102" s="17">
        <v>86.04</v>
      </c>
      <c r="I1102" s="17">
        <v>3097.44</v>
      </c>
      <c r="J1102" s="16" t="s">
        <v>18</v>
      </c>
      <c r="K1102" s="16"/>
      <c r="L1102" s="16" t="s">
        <v>183</v>
      </c>
      <c r="M1102" s="16" t="s">
        <v>212</v>
      </c>
      <c r="N1102" s="16" t="s">
        <v>261</v>
      </c>
      <c r="O1102" s="16" t="s">
        <v>231</v>
      </c>
      <c r="P1102" s="16" t="s">
        <v>162</v>
      </c>
      <c r="Q1102" s="16" t="s">
        <v>157</v>
      </c>
    </row>
    <row r="1103" spans="3:17">
      <c r="C1103" s="15">
        <v>37904</v>
      </c>
      <c r="D1103" s="16">
        <v>10159</v>
      </c>
      <c r="E1103" s="16">
        <v>5</v>
      </c>
      <c r="F1103" s="16" t="s">
        <v>349</v>
      </c>
      <c r="G1103" s="16">
        <v>21</v>
      </c>
      <c r="H1103" s="17">
        <v>81.209999999999994</v>
      </c>
      <c r="I1103" s="17">
        <v>1705.41</v>
      </c>
      <c r="J1103" s="16" t="s">
        <v>18</v>
      </c>
      <c r="K1103" s="16"/>
      <c r="L1103" s="16" t="s">
        <v>167</v>
      </c>
      <c r="M1103" s="16" t="s">
        <v>212</v>
      </c>
      <c r="N1103" s="16" t="s">
        <v>219</v>
      </c>
      <c r="O1103" s="16" t="s">
        <v>218</v>
      </c>
      <c r="P1103" s="16" t="s">
        <v>162</v>
      </c>
      <c r="Q1103" s="16" t="s">
        <v>157</v>
      </c>
    </row>
    <row r="1104" spans="3:17">
      <c r="C1104" s="15">
        <v>37929</v>
      </c>
      <c r="D1104" s="16">
        <v>10169</v>
      </c>
      <c r="E1104" s="16">
        <v>5</v>
      </c>
      <c r="F1104" s="16" t="s">
        <v>349</v>
      </c>
      <c r="G1104" s="16">
        <v>32</v>
      </c>
      <c r="H1104" s="17">
        <v>70.760000000000005</v>
      </c>
      <c r="I1104" s="17">
        <v>2264.3200000000002</v>
      </c>
      <c r="J1104" s="16" t="s">
        <v>18</v>
      </c>
      <c r="K1104" s="16"/>
      <c r="L1104" s="16" t="s">
        <v>87</v>
      </c>
      <c r="M1104" s="16" t="s">
        <v>212</v>
      </c>
      <c r="N1104" s="16" t="s">
        <v>262</v>
      </c>
      <c r="O1104" s="16" t="s">
        <v>238</v>
      </c>
      <c r="P1104" s="16" t="s">
        <v>85</v>
      </c>
      <c r="Q1104" s="16" t="s">
        <v>84</v>
      </c>
    </row>
    <row r="1105" spans="3:17">
      <c r="C1105" s="15">
        <v>37937</v>
      </c>
      <c r="D1105" s="16">
        <v>10181</v>
      </c>
      <c r="E1105" s="16">
        <v>17</v>
      </c>
      <c r="F1105" s="16" t="s">
        <v>349</v>
      </c>
      <c r="G1105" s="16">
        <v>30</v>
      </c>
      <c r="H1105" s="17">
        <v>82.82</v>
      </c>
      <c r="I1105" s="17">
        <v>2484.6</v>
      </c>
      <c r="J1105" s="16" t="s">
        <v>18</v>
      </c>
      <c r="K1105" s="16"/>
      <c r="L1105" s="16" t="s">
        <v>132</v>
      </c>
      <c r="M1105" s="16" t="s">
        <v>212</v>
      </c>
      <c r="N1105" s="16" t="s">
        <v>222</v>
      </c>
      <c r="O1105" s="16"/>
      <c r="P1105" s="16" t="s">
        <v>130</v>
      </c>
      <c r="Q1105" s="16" t="s">
        <v>93</v>
      </c>
    </row>
    <row r="1106" spans="3:17">
      <c r="C1106" s="15">
        <v>37945</v>
      </c>
      <c r="D1106" s="16">
        <v>10191</v>
      </c>
      <c r="E1106" s="16">
        <v>6</v>
      </c>
      <c r="F1106" s="16" t="s">
        <v>349</v>
      </c>
      <c r="G1106" s="16">
        <v>36</v>
      </c>
      <c r="H1106" s="17">
        <v>94.88</v>
      </c>
      <c r="I1106" s="17">
        <v>3415.68</v>
      </c>
      <c r="J1106" s="16" t="s">
        <v>18</v>
      </c>
      <c r="K1106" s="16"/>
      <c r="L1106" s="16" t="s">
        <v>121</v>
      </c>
      <c r="M1106" s="16" t="s">
        <v>212</v>
      </c>
      <c r="N1106" s="16" t="s">
        <v>292</v>
      </c>
      <c r="O1106" s="16"/>
      <c r="P1106" s="16" t="s">
        <v>120</v>
      </c>
      <c r="Q1106" s="16" t="s">
        <v>93</v>
      </c>
    </row>
    <row r="1107" spans="3:17">
      <c r="C1107" s="15">
        <v>37957</v>
      </c>
      <c r="D1107" s="16">
        <v>10203</v>
      </c>
      <c r="E1107" s="16">
        <v>11</v>
      </c>
      <c r="F1107" s="16" t="s">
        <v>349</v>
      </c>
      <c r="G1107" s="16">
        <v>33</v>
      </c>
      <c r="H1107" s="17">
        <v>86.04</v>
      </c>
      <c r="I1107" s="17">
        <v>2839.32</v>
      </c>
      <c r="J1107" s="16" t="s">
        <v>18</v>
      </c>
      <c r="K1107" s="16"/>
      <c r="L1107" s="16" t="s">
        <v>135</v>
      </c>
      <c r="M1107" s="16" t="s">
        <v>212</v>
      </c>
      <c r="N1107" s="16" t="s">
        <v>242</v>
      </c>
      <c r="O1107" s="16"/>
      <c r="P1107" s="16" t="s">
        <v>134</v>
      </c>
      <c r="Q1107" s="16" t="s">
        <v>93</v>
      </c>
    </row>
    <row r="1108" spans="3:17">
      <c r="C1108" s="15">
        <v>38001</v>
      </c>
      <c r="D1108" s="16">
        <v>10211</v>
      </c>
      <c r="E1108" s="16">
        <v>5</v>
      </c>
      <c r="F1108" s="16" t="s">
        <v>349</v>
      </c>
      <c r="G1108" s="16">
        <v>35</v>
      </c>
      <c r="H1108" s="17">
        <v>78</v>
      </c>
      <c r="I1108" s="17">
        <v>2730</v>
      </c>
      <c r="J1108" s="16" t="s">
        <v>18</v>
      </c>
      <c r="K1108" s="16"/>
      <c r="L1108" s="16" t="s">
        <v>112</v>
      </c>
      <c r="M1108" s="16" t="s">
        <v>212</v>
      </c>
      <c r="N1108" s="16" t="s">
        <v>216</v>
      </c>
      <c r="O1108" s="16"/>
      <c r="P1108" s="16" t="s">
        <v>107</v>
      </c>
      <c r="Q1108" s="16" t="s">
        <v>93</v>
      </c>
    </row>
    <row r="1109" spans="3:17">
      <c r="C1109" s="15">
        <v>38039</v>
      </c>
      <c r="D1109" s="16">
        <v>10225</v>
      </c>
      <c r="E1109" s="16">
        <v>12</v>
      </c>
      <c r="F1109" s="16" t="s">
        <v>349</v>
      </c>
      <c r="G1109" s="16">
        <v>37</v>
      </c>
      <c r="H1109" s="17">
        <v>95.69</v>
      </c>
      <c r="I1109" s="17">
        <v>3540.53</v>
      </c>
      <c r="J1109" s="16" t="s">
        <v>18</v>
      </c>
      <c r="K1109" s="16"/>
      <c r="L1109" s="16" t="s">
        <v>144</v>
      </c>
      <c r="M1109" s="16" t="s">
        <v>212</v>
      </c>
      <c r="N1109" s="16" t="s">
        <v>293</v>
      </c>
      <c r="O1109" s="16"/>
      <c r="P1109" s="16" t="s">
        <v>143</v>
      </c>
      <c r="Q1109" s="16" t="s">
        <v>93</v>
      </c>
    </row>
    <row r="1110" spans="3:17">
      <c r="C1110" s="15">
        <v>38086</v>
      </c>
      <c r="D1110" s="16">
        <v>10238</v>
      </c>
      <c r="E1110" s="16">
        <v>6</v>
      </c>
      <c r="F1110" s="16" t="s">
        <v>349</v>
      </c>
      <c r="G1110" s="16">
        <v>41</v>
      </c>
      <c r="H1110" s="17">
        <v>73.17</v>
      </c>
      <c r="I1110" s="17">
        <v>2999.97</v>
      </c>
      <c r="J1110" s="16" t="s">
        <v>18</v>
      </c>
      <c r="K1110" s="16"/>
      <c r="L1110" s="16" t="s">
        <v>101</v>
      </c>
      <c r="M1110" s="16" t="s">
        <v>212</v>
      </c>
      <c r="N1110" s="16" t="s">
        <v>271</v>
      </c>
      <c r="O1110" s="16"/>
      <c r="P1110" s="16" t="s">
        <v>100</v>
      </c>
      <c r="Q1110" s="16" t="s">
        <v>93</v>
      </c>
    </row>
    <row r="1111" spans="3:17">
      <c r="C1111" s="15">
        <v>38133</v>
      </c>
      <c r="D1111" s="16">
        <v>10252</v>
      </c>
      <c r="E1111" s="16">
        <v>2</v>
      </c>
      <c r="F1111" s="16" t="s">
        <v>349</v>
      </c>
      <c r="G1111" s="16">
        <v>20</v>
      </c>
      <c r="H1111" s="17">
        <v>76.39</v>
      </c>
      <c r="I1111" s="17">
        <v>1527.8</v>
      </c>
      <c r="J1111" s="16" t="s">
        <v>18</v>
      </c>
      <c r="K1111" s="16"/>
      <c r="L1111" s="16" t="s">
        <v>112</v>
      </c>
      <c r="M1111" s="16" t="s">
        <v>212</v>
      </c>
      <c r="N1111" s="16" t="s">
        <v>216</v>
      </c>
      <c r="O1111" s="16"/>
      <c r="P1111" s="16" t="s">
        <v>107</v>
      </c>
      <c r="Q1111" s="16" t="s">
        <v>93</v>
      </c>
    </row>
    <row r="1112" spans="3:17">
      <c r="C1112" s="15">
        <v>38170</v>
      </c>
      <c r="D1112" s="16">
        <v>10265</v>
      </c>
      <c r="E1112" s="16">
        <v>2</v>
      </c>
      <c r="F1112" s="16" t="s">
        <v>349</v>
      </c>
      <c r="G1112" s="16">
        <v>45</v>
      </c>
      <c r="H1112" s="17">
        <v>86.84</v>
      </c>
      <c r="I1112" s="17">
        <v>3907.8</v>
      </c>
      <c r="J1112" s="16" t="s">
        <v>18</v>
      </c>
      <c r="K1112" s="16"/>
      <c r="L1112" s="16" t="s">
        <v>89</v>
      </c>
      <c r="M1112" s="16" t="s">
        <v>212</v>
      </c>
      <c r="N1112" s="16" t="s">
        <v>321</v>
      </c>
      <c r="O1112" s="16" t="s">
        <v>224</v>
      </c>
      <c r="P1112" s="16" t="s">
        <v>85</v>
      </c>
      <c r="Q1112" s="16" t="s">
        <v>84</v>
      </c>
    </row>
    <row r="1113" spans="3:17">
      <c r="C1113" s="15">
        <v>38201</v>
      </c>
      <c r="D1113" s="16">
        <v>10276</v>
      </c>
      <c r="E1113" s="16">
        <v>6</v>
      </c>
      <c r="F1113" s="16" t="s">
        <v>349</v>
      </c>
      <c r="G1113" s="16">
        <v>38</v>
      </c>
      <c r="H1113" s="17">
        <v>69.959999999999994</v>
      </c>
      <c r="I1113" s="17">
        <v>2658.48</v>
      </c>
      <c r="J1113" s="16" t="s">
        <v>18</v>
      </c>
      <c r="K1113" s="16"/>
      <c r="L1113" s="16" t="s">
        <v>190</v>
      </c>
      <c r="M1113" s="16" t="s">
        <v>212</v>
      </c>
      <c r="N1113" s="16" t="s">
        <v>261</v>
      </c>
      <c r="O1113" s="16" t="s">
        <v>231</v>
      </c>
      <c r="P1113" s="16" t="s">
        <v>162</v>
      </c>
      <c r="Q1113" s="16" t="s">
        <v>157</v>
      </c>
    </row>
    <row r="1114" spans="3:17">
      <c r="C1114" s="15">
        <v>38229</v>
      </c>
      <c r="D1114" s="16">
        <v>10287</v>
      </c>
      <c r="E1114" s="16">
        <v>15</v>
      </c>
      <c r="F1114" s="16" t="s">
        <v>349</v>
      </c>
      <c r="G1114" s="16">
        <v>43</v>
      </c>
      <c r="H1114" s="17">
        <v>70.760000000000005</v>
      </c>
      <c r="I1114" s="17">
        <v>3042.68</v>
      </c>
      <c r="J1114" s="16" t="s">
        <v>18</v>
      </c>
      <c r="K1114" s="16"/>
      <c r="L1114" s="16" t="s">
        <v>144</v>
      </c>
      <c r="M1114" s="16" t="s">
        <v>212</v>
      </c>
      <c r="N1114" s="16" t="s">
        <v>293</v>
      </c>
      <c r="O1114" s="16"/>
      <c r="P1114" s="16" t="s">
        <v>143</v>
      </c>
      <c r="Q1114" s="16" t="s">
        <v>93</v>
      </c>
    </row>
    <row r="1115" spans="3:17">
      <c r="C1115" s="15">
        <v>37898</v>
      </c>
      <c r="D1115" s="16">
        <v>10300</v>
      </c>
      <c r="E1115" s="16">
        <v>8</v>
      </c>
      <c r="F1115" s="16" t="s">
        <v>349</v>
      </c>
      <c r="G1115" s="16">
        <v>49</v>
      </c>
      <c r="H1115" s="17">
        <v>78.8</v>
      </c>
      <c r="I1115" s="17">
        <v>3861.2</v>
      </c>
      <c r="J1115" s="16" t="s">
        <v>18</v>
      </c>
      <c r="K1115" s="16"/>
      <c r="L1115" s="16" t="s">
        <v>122</v>
      </c>
      <c r="M1115" s="16" t="s">
        <v>212</v>
      </c>
      <c r="N1115" s="16" t="s">
        <v>295</v>
      </c>
      <c r="O1115" s="16"/>
      <c r="P1115" s="16" t="s">
        <v>120</v>
      </c>
      <c r="Q1115" s="16" t="s">
        <v>93</v>
      </c>
    </row>
    <row r="1116" spans="3:17">
      <c r="C1116" s="15">
        <v>38276</v>
      </c>
      <c r="D1116" s="16">
        <v>10310</v>
      </c>
      <c r="E1116" s="16">
        <v>13</v>
      </c>
      <c r="F1116" s="16" t="s">
        <v>349</v>
      </c>
      <c r="G1116" s="16">
        <v>27</v>
      </c>
      <c r="H1116" s="17">
        <v>80.41</v>
      </c>
      <c r="I1116" s="17">
        <v>2171.0700000000002</v>
      </c>
      <c r="J1116" s="16" t="s">
        <v>18</v>
      </c>
      <c r="K1116" s="16"/>
      <c r="L1116" s="16" t="s">
        <v>121</v>
      </c>
      <c r="M1116" s="16" t="s">
        <v>212</v>
      </c>
      <c r="N1116" s="16" t="s">
        <v>292</v>
      </c>
      <c r="O1116" s="16"/>
      <c r="P1116" s="16" t="s">
        <v>120</v>
      </c>
      <c r="Q1116" s="16" t="s">
        <v>93</v>
      </c>
    </row>
    <row r="1117" spans="3:17">
      <c r="C1117" s="15">
        <v>38294</v>
      </c>
      <c r="D1117" s="16">
        <v>10319</v>
      </c>
      <c r="E1117" s="16">
        <v>1</v>
      </c>
      <c r="F1117" s="16" t="s">
        <v>349</v>
      </c>
      <c r="G1117" s="16">
        <v>46</v>
      </c>
      <c r="H1117" s="17">
        <v>73.98</v>
      </c>
      <c r="I1117" s="17">
        <v>3403.08</v>
      </c>
      <c r="J1117" s="16" t="s">
        <v>18</v>
      </c>
      <c r="K1117" s="16"/>
      <c r="L1117" s="16" t="s">
        <v>195</v>
      </c>
      <c r="M1117" s="16" t="s">
        <v>212</v>
      </c>
      <c r="N1117" s="16" t="s">
        <v>213</v>
      </c>
      <c r="O1117" s="16" t="s">
        <v>214</v>
      </c>
      <c r="P1117" s="16" t="s">
        <v>162</v>
      </c>
      <c r="Q1117" s="16" t="s">
        <v>157</v>
      </c>
    </row>
    <row r="1118" spans="3:17">
      <c r="C1118" s="15">
        <v>38306</v>
      </c>
      <c r="D1118" s="16">
        <v>10329</v>
      </c>
      <c r="E1118" s="16">
        <v>10</v>
      </c>
      <c r="F1118" s="16" t="s">
        <v>349</v>
      </c>
      <c r="G1118" s="16">
        <v>38</v>
      </c>
      <c r="H1118" s="17">
        <v>59.1</v>
      </c>
      <c r="I1118" s="17">
        <v>2245.8000000000002</v>
      </c>
      <c r="J1118" s="16" t="s">
        <v>18</v>
      </c>
      <c r="K1118" s="16"/>
      <c r="L1118" s="16" t="s">
        <v>165</v>
      </c>
      <c r="M1118" s="16" t="s">
        <v>212</v>
      </c>
      <c r="N1118" s="16" t="s">
        <v>213</v>
      </c>
      <c r="O1118" s="16" t="s">
        <v>214</v>
      </c>
      <c r="P1118" s="16" t="s">
        <v>162</v>
      </c>
      <c r="Q1118" s="16" t="s">
        <v>157</v>
      </c>
    </row>
    <row r="1119" spans="3:17">
      <c r="C1119" s="15">
        <v>38315</v>
      </c>
      <c r="D1119" s="16">
        <v>10342</v>
      </c>
      <c r="E1119" s="16">
        <v>5</v>
      </c>
      <c r="F1119" s="16" t="s">
        <v>349</v>
      </c>
      <c r="G1119" s="16">
        <v>25</v>
      </c>
      <c r="H1119" s="17">
        <v>66.739999999999995</v>
      </c>
      <c r="I1119" s="17">
        <v>1668.5</v>
      </c>
      <c r="J1119" s="16" t="s">
        <v>18</v>
      </c>
      <c r="K1119" s="16"/>
      <c r="L1119" s="16" t="s">
        <v>86</v>
      </c>
      <c r="M1119" s="16" t="s">
        <v>212</v>
      </c>
      <c r="N1119" s="16" t="s">
        <v>223</v>
      </c>
      <c r="O1119" s="16" t="s">
        <v>224</v>
      </c>
      <c r="P1119" s="16" t="s">
        <v>85</v>
      </c>
      <c r="Q1119" s="16" t="s">
        <v>84</v>
      </c>
    </row>
    <row r="1120" spans="3:17">
      <c r="C1120" s="15">
        <v>38358</v>
      </c>
      <c r="D1120" s="16">
        <v>10363</v>
      </c>
      <c r="E1120" s="16">
        <v>10</v>
      </c>
      <c r="F1120" s="16" t="s">
        <v>349</v>
      </c>
      <c r="G1120" s="16">
        <v>46</v>
      </c>
      <c r="H1120" s="17">
        <v>60.3</v>
      </c>
      <c r="I1120" s="17">
        <v>2773.8</v>
      </c>
      <c r="J1120" s="16" t="s">
        <v>18</v>
      </c>
      <c r="K1120" s="16"/>
      <c r="L1120" s="16" t="s">
        <v>104</v>
      </c>
      <c r="M1120" s="16" t="s">
        <v>212</v>
      </c>
      <c r="N1120" s="16" t="s">
        <v>296</v>
      </c>
      <c r="O1120" s="16"/>
      <c r="P1120" s="16" t="s">
        <v>103</v>
      </c>
      <c r="Q1120" s="16" t="s">
        <v>93</v>
      </c>
    </row>
    <row r="1121" spans="3:17">
      <c r="C1121" s="15">
        <v>38393</v>
      </c>
      <c r="D1121" s="16">
        <v>10378</v>
      </c>
      <c r="E1121" s="16">
        <v>4</v>
      </c>
      <c r="F1121" s="16" t="s">
        <v>349</v>
      </c>
      <c r="G1121" s="16">
        <v>22</v>
      </c>
      <c r="H1121" s="17">
        <v>100</v>
      </c>
      <c r="I1121" s="17">
        <v>2464</v>
      </c>
      <c r="J1121" s="16" t="s">
        <v>18</v>
      </c>
      <c r="K1121" s="16"/>
      <c r="L1121" s="16" t="s">
        <v>135</v>
      </c>
      <c r="M1121" s="16" t="s">
        <v>212</v>
      </c>
      <c r="N1121" s="16" t="s">
        <v>242</v>
      </c>
      <c r="O1121" s="16"/>
      <c r="P1121" s="16" t="s">
        <v>134</v>
      </c>
      <c r="Q1121" s="16" t="s">
        <v>93</v>
      </c>
    </row>
    <row r="1122" spans="3:17">
      <c r="C1122" s="15">
        <v>38415</v>
      </c>
      <c r="D1122" s="16">
        <v>10390</v>
      </c>
      <c r="E1122" s="16">
        <v>9</v>
      </c>
      <c r="F1122" s="16" t="s">
        <v>349</v>
      </c>
      <c r="G1122" s="16">
        <v>40</v>
      </c>
      <c r="H1122" s="17">
        <v>100</v>
      </c>
      <c r="I1122" s="17">
        <v>5491.6</v>
      </c>
      <c r="J1122" s="16" t="s">
        <v>18</v>
      </c>
      <c r="K1122" s="16"/>
      <c r="L1122" s="16" t="s">
        <v>163</v>
      </c>
      <c r="M1122" s="16" t="s">
        <v>212</v>
      </c>
      <c r="N1122" s="16" t="s">
        <v>258</v>
      </c>
      <c r="O1122" s="16" t="s">
        <v>218</v>
      </c>
      <c r="P1122" s="16" t="s">
        <v>162</v>
      </c>
      <c r="Q1122" s="16" t="s">
        <v>157</v>
      </c>
    </row>
    <row r="1123" spans="3:17">
      <c r="C1123" s="15">
        <v>37650</v>
      </c>
      <c r="D1123" s="16">
        <v>10103</v>
      </c>
      <c r="E1123" s="16">
        <v>16</v>
      </c>
      <c r="F1123" s="16" t="s">
        <v>350</v>
      </c>
      <c r="G1123" s="16">
        <v>46</v>
      </c>
      <c r="H1123" s="17">
        <v>100</v>
      </c>
      <c r="I1123" s="17">
        <v>4791.82</v>
      </c>
      <c r="J1123" s="16" t="s">
        <v>19</v>
      </c>
      <c r="K1123" s="16"/>
      <c r="L1123" s="16" t="s">
        <v>131</v>
      </c>
      <c r="M1123" s="16" t="s">
        <v>212</v>
      </c>
      <c r="N1123" s="16" t="s">
        <v>233</v>
      </c>
      <c r="O1123" s="16"/>
      <c r="P1123" s="16" t="s">
        <v>130</v>
      </c>
      <c r="Q1123" s="16" t="s">
        <v>93</v>
      </c>
    </row>
    <row r="1124" spans="3:17">
      <c r="C1124" s="15">
        <v>37705</v>
      </c>
      <c r="D1124" s="16">
        <v>10111</v>
      </c>
      <c r="E1124" s="16">
        <v>4</v>
      </c>
      <c r="F1124" s="16" t="s">
        <v>350</v>
      </c>
      <c r="G1124" s="16">
        <v>39</v>
      </c>
      <c r="H1124" s="17">
        <v>100</v>
      </c>
      <c r="I1124" s="17">
        <v>4178.8500000000004</v>
      </c>
      <c r="J1124" s="16" t="s">
        <v>19</v>
      </c>
      <c r="K1124" s="16"/>
      <c r="L1124" s="16" t="s">
        <v>186</v>
      </c>
      <c r="M1124" s="16" t="s">
        <v>212</v>
      </c>
      <c r="N1124" s="16" t="s">
        <v>219</v>
      </c>
      <c r="O1124" s="16" t="s">
        <v>218</v>
      </c>
      <c r="P1124" s="16" t="s">
        <v>162</v>
      </c>
      <c r="Q1124" s="16" t="s">
        <v>157</v>
      </c>
    </row>
    <row r="1125" spans="3:17">
      <c r="C1125" s="15">
        <v>37769</v>
      </c>
      <c r="D1125" s="16">
        <v>10126</v>
      </c>
      <c r="E1125" s="16">
        <v>16</v>
      </c>
      <c r="F1125" s="16" t="s">
        <v>350</v>
      </c>
      <c r="G1125" s="16">
        <v>38</v>
      </c>
      <c r="H1125" s="17">
        <v>82.34</v>
      </c>
      <c r="I1125" s="17">
        <v>3128.92</v>
      </c>
      <c r="J1125" s="16" t="s">
        <v>19</v>
      </c>
      <c r="K1125" s="16"/>
      <c r="L1125" s="16" t="s">
        <v>136</v>
      </c>
      <c r="M1125" s="16" t="s">
        <v>212</v>
      </c>
      <c r="N1125" s="16" t="s">
        <v>242</v>
      </c>
      <c r="O1125" s="16"/>
      <c r="P1125" s="16" t="s">
        <v>134</v>
      </c>
      <c r="Q1125" s="16" t="s">
        <v>93</v>
      </c>
    </row>
    <row r="1126" spans="3:17">
      <c r="C1126" s="15">
        <v>37818</v>
      </c>
      <c r="D1126" s="16">
        <v>10139</v>
      </c>
      <c r="E1126" s="16">
        <v>5</v>
      </c>
      <c r="F1126" s="16" t="s">
        <v>350</v>
      </c>
      <c r="G1126" s="16">
        <v>30</v>
      </c>
      <c r="H1126" s="17">
        <v>100</v>
      </c>
      <c r="I1126" s="17">
        <v>3095.4</v>
      </c>
      <c r="J1126" s="16" t="s">
        <v>19</v>
      </c>
      <c r="K1126" s="16"/>
      <c r="L1126" s="16" t="s">
        <v>88</v>
      </c>
      <c r="M1126" s="16" t="s">
        <v>212</v>
      </c>
      <c r="N1126" s="16" t="s">
        <v>237</v>
      </c>
      <c r="O1126" s="16" t="s">
        <v>238</v>
      </c>
      <c r="P1126" s="16" t="s">
        <v>85</v>
      </c>
      <c r="Q1126" s="16" t="s">
        <v>84</v>
      </c>
    </row>
    <row r="1127" spans="3:17">
      <c r="C1127" s="15">
        <v>37876</v>
      </c>
      <c r="D1127" s="16">
        <v>10149</v>
      </c>
      <c r="E1127" s="16">
        <v>2</v>
      </c>
      <c r="F1127" s="16" t="s">
        <v>350</v>
      </c>
      <c r="G1127" s="16">
        <v>42</v>
      </c>
      <c r="H1127" s="17">
        <v>94.25</v>
      </c>
      <c r="I1127" s="17">
        <v>3958.5</v>
      </c>
      <c r="J1127" s="16" t="s">
        <v>19</v>
      </c>
      <c r="K1127" s="16"/>
      <c r="L1127" s="16" t="s">
        <v>191</v>
      </c>
      <c r="M1127" s="16" t="s">
        <v>212</v>
      </c>
      <c r="N1127" s="16" t="s">
        <v>311</v>
      </c>
      <c r="O1127" s="16" t="s">
        <v>218</v>
      </c>
      <c r="P1127" s="16" t="s">
        <v>162</v>
      </c>
      <c r="Q1127" s="16" t="s">
        <v>157</v>
      </c>
    </row>
    <row r="1128" spans="3:17">
      <c r="C1128" s="15">
        <v>37914</v>
      </c>
      <c r="D1128" s="16">
        <v>10163</v>
      </c>
      <c r="E1128" s="16">
        <v>6</v>
      </c>
      <c r="F1128" s="16" t="s">
        <v>350</v>
      </c>
      <c r="G1128" s="16">
        <v>43</v>
      </c>
      <c r="H1128" s="17">
        <v>100</v>
      </c>
      <c r="I1128" s="17">
        <v>4991.4399999999996</v>
      </c>
      <c r="J1128" s="16" t="s">
        <v>19</v>
      </c>
      <c r="K1128" s="16"/>
      <c r="L1128" s="16" t="s">
        <v>185</v>
      </c>
      <c r="M1128" s="16" t="s">
        <v>212</v>
      </c>
      <c r="N1128" s="16" t="s">
        <v>213</v>
      </c>
      <c r="O1128" s="16" t="s">
        <v>214</v>
      </c>
      <c r="P1128" s="16" t="s">
        <v>162</v>
      </c>
      <c r="Q1128" s="16" t="s">
        <v>157</v>
      </c>
    </row>
    <row r="1129" spans="3:17">
      <c r="C1129" s="15">
        <v>37930</v>
      </c>
      <c r="D1129" s="16">
        <v>10173</v>
      </c>
      <c r="E1129" s="16">
        <v>4</v>
      </c>
      <c r="F1129" s="16" t="s">
        <v>350</v>
      </c>
      <c r="G1129" s="16">
        <v>29</v>
      </c>
      <c r="H1129" s="17">
        <v>95.24</v>
      </c>
      <c r="I1129" s="17">
        <v>2761.96</v>
      </c>
      <c r="J1129" s="16" t="s">
        <v>19</v>
      </c>
      <c r="K1129" s="16"/>
      <c r="L1129" s="16" t="s">
        <v>128</v>
      </c>
      <c r="M1129" s="16" t="s">
        <v>212</v>
      </c>
      <c r="N1129" s="16" t="s">
        <v>320</v>
      </c>
      <c r="O1129" s="16"/>
      <c r="P1129" s="16" t="s">
        <v>126</v>
      </c>
      <c r="Q1129" s="16" t="s">
        <v>93</v>
      </c>
    </row>
    <row r="1130" spans="3:17">
      <c r="C1130" s="15">
        <v>37937</v>
      </c>
      <c r="D1130" s="16">
        <v>10182</v>
      </c>
      <c r="E1130" s="16">
        <v>1</v>
      </c>
      <c r="F1130" s="16" t="s">
        <v>350</v>
      </c>
      <c r="G1130" s="16">
        <v>33</v>
      </c>
      <c r="H1130" s="17">
        <v>86.31</v>
      </c>
      <c r="I1130" s="17">
        <v>2848.23</v>
      </c>
      <c r="J1130" s="16" t="s">
        <v>19</v>
      </c>
      <c r="K1130" s="16"/>
      <c r="L1130" s="16" t="s">
        <v>163</v>
      </c>
      <c r="M1130" s="16" t="s">
        <v>212</v>
      </c>
      <c r="N1130" s="16" t="s">
        <v>258</v>
      </c>
      <c r="O1130" s="16" t="s">
        <v>218</v>
      </c>
      <c r="P1130" s="16" t="s">
        <v>162</v>
      </c>
      <c r="Q1130" s="16" t="s">
        <v>157</v>
      </c>
    </row>
    <row r="1131" spans="3:17">
      <c r="C1131" s="15">
        <v>37946</v>
      </c>
      <c r="D1131" s="16">
        <v>10193</v>
      </c>
      <c r="E1131" s="16">
        <v>5</v>
      </c>
      <c r="F1131" s="16" t="s">
        <v>350</v>
      </c>
      <c r="G1131" s="16">
        <v>32</v>
      </c>
      <c r="H1131" s="17">
        <v>79.37</v>
      </c>
      <c r="I1131" s="17">
        <v>2539.84</v>
      </c>
      <c r="J1131" s="16" t="s">
        <v>19</v>
      </c>
      <c r="K1131" s="16"/>
      <c r="L1131" s="16" t="s">
        <v>89</v>
      </c>
      <c r="M1131" s="16" t="s">
        <v>212</v>
      </c>
      <c r="N1131" s="16" t="s">
        <v>321</v>
      </c>
      <c r="O1131" s="16" t="s">
        <v>224</v>
      </c>
      <c r="P1131" s="16" t="s">
        <v>85</v>
      </c>
      <c r="Q1131" s="16" t="s">
        <v>84</v>
      </c>
    </row>
    <row r="1132" spans="3:17">
      <c r="C1132" s="15">
        <v>37960</v>
      </c>
      <c r="D1132" s="16">
        <v>10206</v>
      </c>
      <c r="E1132" s="16">
        <v>11</v>
      </c>
      <c r="F1132" s="16" t="s">
        <v>350</v>
      </c>
      <c r="G1132" s="16">
        <v>28</v>
      </c>
      <c r="H1132" s="17">
        <v>87.3</v>
      </c>
      <c r="I1132" s="17">
        <v>2444.4</v>
      </c>
      <c r="J1132" s="16" t="s">
        <v>19</v>
      </c>
      <c r="K1132" s="16"/>
      <c r="L1132" s="16" t="s">
        <v>159</v>
      </c>
      <c r="M1132" s="16" t="s">
        <v>212</v>
      </c>
      <c r="N1132" s="16" t="s">
        <v>249</v>
      </c>
      <c r="O1132" s="16" t="s">
        <v>250</v>
      </c>
      <c r="P1132" s="16" t="s">
        <v>158</v>
      </c>
      <c r="Q1132" s="16" t="s">
        <v>157</v>
      </c>
    </row>
    <row r="1133" spans="3:17">
      <c r="C1133" s="15">
        <v>38015</v>
      </c>
      <c r="D1133" s="16">
        <v>10215</v>
      </c>
      <c r="E1133" s="16">
        <v>8</v>
      </c>
      <c r="F1133" s="16" t="s">
        <v>350</v>
      </c>
      <c r="G1133" s="16">
        <v>41</v>
      </c>
      <c r="H1133" s="17">
        <v>100</v>
      </c>
      <c r="I1133" s="17">
        <v>4555.92</v>
      </c>
      <c r="J1133" s="16" t="s">
        <v>19</v>
      </c>
      <c r="K1133" s="16"/>
      <c r="L1133" s="16" t="s">
        <v>193</v>
      </c>
      <c r="M1133" s="16" t="s">
        <v>212</v>
      </c>
      <c r="N1133" s="16" t="s">
        <v>251</v>
      </c>
      <c r="O1133" s="16" t="s">
        <v>218</v>
      </c>
      <c r="P1133" s="16" t="s">
        <v>162</v>
      </c>
      <c r="Q1133" s="16" t="s">
        <v>157</v>
      </c>
    </row>
    <row r="1134" spans="3:17">
      <c r="C1134" s="15">
        <v>38048</v>
      </c>
      <c r="D1134" s="16">
        <v>10227</v>
      </c>
      <c r="E1134" s="16">
        <v>1</v>
      </c>
      <c r="F1134" s="16" t="s">
        <v>350</v>
      </c>
      <c r="G1134" s="16">
        <v>33</v>
      </c>
      <c r="H1134" s="17">
        <v>100</v>
      </c>
      <c r="I1134" s="17">
        <v>3666.96</v>
      </c>
      <c r="J1134" s="16" t="s">
        <v>19</v>
      </c>
      <c r="K1134" s="16"/>
      <c r="L1134" s="16" t="s">
        <v>109</v>
      </c>
      <c r="M1134" s="16" t="s">
        <v>212</v>
      </c>
      <c r="N1134" s="16" t="s">
        <v>248</v>
      </c>
      <c r="O1134" s="16"/>
      <c r="P1134" s="16" t="s">
        <v>107</v>
      </c>
      <c r="Q1134" s="16" t="s">
        <v>93</v>
      </c>
    </row>
    <row r="1135" spans="3:17">
      <c r="C1135" s="15">
        <v>38106</v>
      </c>
      <c r="D1135" s="16">
        <v>10244</v>
      </c>
      <c r="E1135" s="16">
        <v>5</v>
      </c>
      <c r="F1135" s="16" t="s">
        <v>350</v>
      </c>
      <c r="G1135" s="16">
        <v>36</v>
      </c>
      <c r="H1135" s="17">
        <v>84.33</v>
      </c>
      <c r="I1135" s="17">
        <v>3035.88</v>
      </c>
      <c r="J1135" s="16" t="s">
        <v>19</v>
      </c>
      <c r="K1135" s="16"/>
      <c r="L1135" s="16" t="s">
        <v>135</v>
      </c>
      <c r="M1135" s="16" t="s">
        <v>212</v>
      </c>
      <c r="N1135" s="16" t="s">
        <v>242</v>
      </c>
      <c r="O1135" s="16"/>
      <c r="P1135" s="16" t="s">
        <v>134</v>
      </c>
      <c r="Q1135" s="16" t="s">
        <v>93</v>
      </c>
    </row>
    <row r="1136" spans="3:17">
      <c r="C1136" s="15">
        <v>38152</v>
      </c>
      <c r="D1136" s="16">
        <v>10257</v>
      </c>
      <c r="E1136" s="16">
        <v>5</v>
      </c>
      <c r="F1136" s="16" t="s">
        <v>350</v>
      </c>
      <c r="G1136" s="16">
        <v>26</v>
      </c>
      <c r="H1136" s="17">
        <v>89.29</v>
      </c>
      <c r="I1136" s="17">
        <v>2321.54</v>
      </c>
      <c r="J1136" s="16" t="s">
        <v>19</v>
      </c>
      <c r="K1136" s="16"/>
      <c r="L1136" s="16" t="s">
        <v>166</v>
      </c>
      <c r="M1136" s="16" t="s">
        <v>212</v>
      </c>
      <c r="N1136" s="16" t="s">
        <v>284</v>
      </c>
      <c r="O1136" s="16" t="s">
        <v>218</v>
      </c>
      <c r="P1136" s="16" t="s">
        <v>162</v>
      </c>
      <c r="Q1136" s="16" t="s">
        <v>157</v>
      </c>
    </row>
    <row r="1137" spans="3:17">
      <c r="C1137" s="15">
        <v>38216</v>
      </c>
      <c r="D1137" s="16">
        <v>10280</v>
      </c>
      <c r="E1137" s="16">
        <v>7</v>
      </c>
      <c r="F1137" s="16" t="s">
        <v>350</v>
      </c>
      <c r="G1137" s="16">
        <v>34</v>
      </c>
      <c r="H1137" s="17">
        <v>100</v>
      </c>
      <c r="I1137" s="17">
        <v>3474.46</v>
      </c>
      <c r="J1137" s="16" t="s">
        <v>19</v>
      </c>
      <c r="K1137" s="16"/>
      <c r="L1137" s="16" t="s">
        <v>129</v>
      </c>
      <c r="M1137" s="16" t="s">
        <v>212</v>
      </c>
      <c r="N1137" s="16" t="s">
        <v>255</v>
      </c>
      <c r="O1137" s="16"/>
      <c r="P1137" s="16" t="s">
        <v>126</v>
      </c>
      <c r="Q1137" s="16" t="s">
        <v>93</v>
      </c>
    </row>
    <row r="1138" spans="3:17">
      <c r="C1138" s="15">
        <v>38237</v>
      </c>
      <c r="D1138" s="16">
        <v>10290</v>
      </c>
      <c r="E1138" s="16">
        <v>2</v>
      </c>
      <c r="F1138" s="16" t="s">
        <v>350</v>
      </c>
      <c r="G1138" s="16">
        <v>26</v>
      </c>
      <c r="H1138" s="17">
        <v>96.23</v>
      </c>
      <c r="I1138" s="17">
        <v>2501.98</v>
      </c>
      <c r="J1138" s="16" t="s">
        <v>19</v>
      </c>
      <c r="K1138" s="16"/>
      <c r="L1138" s="16" t="s">
        <v>196</v>
      </c>
      <c r="M1138" s="16" t="s">
        <v>212</v>
      </c>
      <c r="N1138" s="16" t="s">
        <v>261</v>
      </c>
      <c r="O1138" s="16" t="s">
        <v>231</v>
      </c>
      <c r="P1138" s="16" t="s">
        <v>162</v>
      </c>
      <c r="Q1138" s="16" t="s">
        <v>157</v>
      </c>
    </row>
    <row r="1139" spans="3:17">
      <c r="C1139" s="15">
        <v>38271</v>
      </c>
      <c r="D1139" s="16">
        <v>10304</v>
      </c>
      <c r="E1139" s="16">
        <v>11</v>
      </c>
      <c r="F1139" s="16" t="s">
        <v>350</v>
      </c>
      <c r="G1139" s="16">
        <v>38</v>
      </c>
      <c r="H1139" s="17">
        <v>100</v>
      </c>
      <c r="I1139" s="17">
        <v>3958.46</v>
      </c>
      <c r="J1139" s="16" t="s">
        <v>19</v>
      </c>
      <c r="K1139" s="16"/>
      <c r="L1139" s="16" t="s">
        <v>118</v>
      </c>
      <c r="M1139" s="16" t="s">
        <v>212</v>
      </c>
      <c r="N1139" s="16" t="s">
        <v>257</v>
      </c>
      <c r="O1139" s="16"/>
      <c r="P1139" s="16" t="s">
        <v>107</v>
      </c>
      <c r="Q1139" s="16" t="s">
        <v>93</v>
      </c>
    </row>
    <row r="1140" spans="3:17">
      <c r="C1140" s="15">
        <v>38281</v>
      </c>
      <c r="D1140" s="16">
        <v>10312</v>
      </c>
      <c r="E1140" s="16">
        <v>8</v>
      </c>
      <c r="F1140" s="16" t="s">
        <v>350</v>
      </c>
      <c r="G1140" s="16">
        <v>33</v>
      </c>
      <c r="H1140" s="17">
        <v>100</v>
      </c>
      <c r="I1140" s="17">
        <v>3535.95</v>
      </c>
      <c r="J1140" s="16" t="s">
        <v>19</v>
      </c>
      <c r="K1140" s="16"/>
      <c r="L1140" s="16" t="s">
        <v>163</v>
      </c>
      <c r="M1140" s="16" t="s">
        <v>212</v>
      </c>
      <c r="N1140" s="16" t="s">
        <v>258</v>
      </c>
      <c r="O1140" s="16" t="s">
        <v>218</v>
      </c>
      <c r="P1140" s="16" t="s">
        <v>162</v>
      </c>
      <c r="Q1140" s="16" t="s">
        <v>157</v>
      </c>
    </row>
    <row r="1141" spans="3:17">
      <c r="C1141" s="15">
        <v>38296</v>
      </c>
      <c r="D1141" s="16">
        <v>10323</v>
      </c>
      <c r="E1141" s="16">
        <v>2</v>
      </c>
      <c r="F1141" s="16" t="s">
        <v>350</v>
      </c>
      <c r="G1141" s="16">
        <v>33</v>
      </c>
      <c r="H1141" s="17">
        <v>91.27</v>
      </c>
      <c r="I1141" s="17">
        <v>3011.91</v>
      </c>
      <c r="J1141" s="16" t="s">
        <v>19</v>
      </c>
      <c r="K1141" s="16"/>
      <c r="L1141" s="16" t="s">
        <v>122</v>
      </c>
      <c r="M1141" s="16" t="s">
        <v>212</v>
      </c>
      <c r="N1141" s="16" t="s">
        <v>295</v>
      </c>
      <c r="O1141" s="16"/>
      <c r="P1141" s="16" t="s">
        <v>120</v>
      </c>
      <c r="Q1141" s="16" t="s">
        <v>93</v>
      </c>
    </row>
    <row r="1142" spans="3:17">
      <c r="C1142" s="15">
        <v>38309</v>
      </c>
      <c r="D1142" s="16">
        <v>10333</v>
      </c>
      <c r="E1142" s="16">
        <v>2</v>
      </c>
      <c r="F1142" s="16" t="s">
        <v>350</v>
      </c>
      <c r="G1142" s="16">
        <v>46</v>
      </c>
      <c r="H1142" s="17">
        <v>100</v>
      </c>
      <c r="I1142" s="17">
        <v>11336.7</v>
      </c>
      <c r="J1142" s="16" t="s">
        <v>19</v>
      </c>
      <c r="K1142" s="16"/>
      <c r="L1142" s="16" t="s">
        <v>186</v>
      </c>
      <c r="M1142" s="16" t="s">
        <v>212</v>
      </c>
      <c r="N1142" s="16" t="s">
        <v>219</v>
      </c>
      <c r="O1142" s="16" t="s">
        <v>218</v>
      </c>
      <c r="P1142" s="16" t="s">
        <v>162</v>
      </c>
      <c r="Q1142" s="16" t="s">
        <v>157</v>
      </c>
    </row>
    <row r="1143" spans="3:17">
      <c r="C1143" s="15">
        <v>38320</v>
      </c>
      <c r="D1143" s="16">
        <v>10347</v>
      </c>
      <c r="E1143" s="16">
        <v>12</v>
      </c>
      <c r="F1143" s="16" t="s">
        <v>350</v>
      </c>
      <c r="G1143" s="16">
        <v>26</v>
      </c>
      <c r="H1143" s="17">
        <v>100</v>
      </c>
      <c r="I1143" s="17">
        <v>2656.94</v>
      </c>
      <c r="J1143" s="16" t="s">
        <v>19</v>
      </c>
      <c r="K1143" s="16"/>
      <c r="L1143" s="16" t="s">
        <v>86</v>
      </c>
      <c r="M1143" s="16" t="s">
        <v>212</v>
      </c>
      <c r="N1143" s="16" t="s">
        <v>223</v>
      </c>
      <c r="O1143" s="16" t="s">
        <v>224</v>
      </c>
      <c r="P1143" s="16" t="s">
        <v>85</v>
      </c>
      <c r="Q1143" s="16" t="s">
        <v>84</v>
      </c>
    </row>
    <row r="1144" spans="3:17">
      <c r="C1144" s="15">
        <v>38331</v>
      </c>
      <c r="D1144" s="16">
        <v>10357</v>
      </c>
      <c r="E1144" s="16">
        <v>3</v>
      </c>
      <c r="F1144" s="16" t="s">
        <v>350</v>
      </c>
      <c r="G1144" s="16">
        <v>25</v>
      </c>
      <c r="H1144" s="17">
        <v>100</v>
      </c>
      <c r="I1144" s="17">
        <v>2604.25</v>
      </c>
      <c r="J1144" s="16" t="s">
        <v>19</v>
      </c>
      <c r="K1144" s="16"/>
      <c r="L1144" s="16" t="s">
        <v>163</v>
      </c>
      <c r="M1144" s="16" t="s">
        <v>212</v>
      </c>
      <c r="N1144" s="16" t="s">
        <v>258</v>
      </c>
      <c r="O1144" s="16" t="s">
        <v>218</v>
      </c>
      <c r="P1144" s="16" t="s">
        <v>162</v>
      </c>
      <c r="Q1144" s="16" t="s">
        <v>157</v>
      </c>
    </row>
    <row r="1145" spans="3:17">
      <c r="C1145" s="15">
        <v>38372</v>
      </c>
      <c r="D1145" s="16">
        <v>10369</v>
      </c>
      <c r="E1145" s="16">
        <v>4</v>
      </c>
      <c r="F1145" s="16" t="s">
        <v>350</v>
      </c>
      <c r="G1145" s="16">
        <v>45</v>
      </c>
      <c r="H1145" s="17">
        <v>73.08</v>
      </c>
      <c r="I1145" s="17">
        <v>3288.6</v>
      </c>
      <c r="J1145" s="16" t="s">
        <v>19</v>
      </c>
      <c r="K1145" s="16"/>
      <c r="L1145" s="16" t="s">
        <v>183</v>
      </c>
      <c r="M1145" s="16" t="s">
        <v>212</v>
      </c>
      <c r="N1145" s="16" t="s">
        <v>261</v>
      </c>
      <c r="O1145" s="16" t="s">
        <v>231</v>
      </c>
      <c r="P1145" s="16" t="s">
        <v>162</v>
      </c>
      <c r="Q1145" s="16" t="s">
        <v>157</v>
      </c>
    </row>
    <row r="1146" spans="3:17">
      <c r="C1146" s="15">
        <v>38400</v>
      </c>
      <c r="D1146" s="16">
        <v>10382</v>
      </c>
      <c r="E1146" s="16">
        <v>7</v>
      </c>
      <c r="F1146" s="16" t="s">
        <v>350</v>
      </c>
      <c r="G1146" s="16">
        <v>50</v>
      </c>
      <c r="H1146" s="17">
        <v>100</v>
      </c>
      <c r="I1146" s="17">
        <v>8935.5</v>
      </c>
      <c r="J1146" s="16" t="s">
        <v>19</v>
      </c>
      <c r="K1146" s="16"/>
      <c r="L1146" s="16" t="s">
        <v>163</v>
      </c>
      <c r="M1146" s="16" t="s">
        <v>212</v>
      </c>
      <c r="N1146" s="16" t="s">
        <v>258</v>
      </c>
      <c r="O1146" s="16" t="s">
        <v>218</v>
      </c>
      <c r="P1146" s="16" t="s">
        <v>162</v>
      </c>
      <c r="Q1146" s="16" t="s">
        <v>157</v>
      </c>
    </row>
    <row r="1147" spans="3:17">
      <c r="C1147" s="15">
        <v>38421</v>
      </c>
      <c r="D1147" s="16">
        <v>10392</v>
      </c>
      <c r="E1147" s="16">
        <v>1</v>
      </c>
      <c r="F1147" s="16" t="s">
        <v>350</v>
      </c>
      <c r="G1147" s="16">
        <v>36</v>
      </c>
      <c r="H1147" s="17">
        <v>100</v>
      </c>
      <c r="I1147" s="17">
        <v>4035.96</v>
      </c>
      <c r="J1147" s="16" t="s">
        <v>19</v>
      </c>
      <c r="K1147" s="16"/>
      <c r="L1147" s="16" t="s">
        <v>96</v>
      </c>
      <c r="M1147" s="16" t="s">
        <v>212</v>
      </c>
      <c r="N1147" s="16" t="s">
        <v>288</v>
      </c>
      <c r="O1147" s="16"/>
      <c r="P1147" s="16" t="s">
        <v>94</v>
      </c>
      <c r="Q1147" s="16" t="s">
        <v>93</v>
      </c>
    </row>
    <row r="1148" spans="3:17">
      <c r="C1148" s="15">
        <v>38502</v>
      </c>
      <c r="D1148" s="16">
        <v>10423</v>
      </c>
      <c r="E1148" s="16">
        <v>5</v>
      </c>
      <c r="F1148" s="16" t="s">
        <v>350</v>
      </c>
      <c r="G1148" s="16">
        <v>21</v>
      </c>
      <c r="H1148" s="17">
        <v>89.29</v>
      </c>
      <c r="I1148" s="17">
        <v>1875.09</v>
      </c>
      <c r="J1148" s="16" t="s">
        <v>19</v>
      </c>
      <c r="K1148" s="16"/>
      <c r="L1148" s="16" t="s">
        <v>98</v>
      </c>
      <c r="M1148" s="16" t="s">
        <v>265</v>
      </c>
      <c r="N1148" s="16" t="s">
        <v>278</v>
      </c>
      <c r="O1148" s="16"/>
      <c r="P1148" s="16" t="s">
        <v>97</v>
      </c>
      <c r="Q1148" s="16" t="s">
        <v>93</v>
      </c>
    </row>
    <row r="1149" spans="3:17">
      <c r="C1149" s="15">
        <v>37683</v>
      </c>
      <c r="D1149" s="16">
        <v>10108</v>
      </c>
      <c r="E1149" s="16">
        <v>8</v>
      </c>
      <c r="F1149" s="16" t="s">
        <v>351</v>
      </c>
      <c r="G1149" s="16">
        <v>29</v>
      </c>
      <c r="H1149" s="17">
        <v>100</v>
      </c>
      <c r="I1149" s="17">
        <v>4049.56</v>
      </c>
      <c r="J1149" s="16" t="s">
        <v>18</v>
      </c>
      <c r="K1149" s="16"/>
      <c r="L1149" s="16" t="s">
        <v>155</v>
      </c>
      <c r="M1149" s="16" t="s">
        <v>212</v>
      </c>
      <c r="N1149" s="16" t="s">
        <v>290</v>
      </c>
      <c r="O1149" s="16"/>
      <c r="P1149" s="16" t="s">
        <v>154</v>
      </c>
      <c r="Q1149" s="16" t="s">
        <v>151</v>
      </c>
    </row>
    <row r="1150" spans="3:17">
      <c r="C1150" s="15">
        <v>37749</v>
      </c>
      <c r="D1150" s="16">
        <v>10122</v>
      </c>
      <c r="E1150" s="16">
        <v>12</v>
      </c>
      <c r="F1150" s="16" t="s">
        <v>351</v>
      </c>
      <c r="G1150" s="16">
        <v>21</v>
      </c>
      <c r="H1150" s="17">
        <v>100</v>
      </c>
      <c r="I1150" s="17">
        <v>2469.39</v>
      </c>
      <c r="J1150" s="16" t="s">
        <v>18</v>
      </c>
      <c r="K1150" s="16"/>
      <c r="L1150" s="16" t="s">
        <v>115</v>
      </c>
      <c r="M1150" s="16" t="s">
        <v>212</v>
      </c>
      <c r="N1150" s="16" t="s">
        <v>291</v>
      </c>
      <c r="O1150" s="16"/>
      <c r="P1150" s="16" t="s">
        <v>107</v>
      </c>
      <c r="Q1150" s="16" t="s">
        <v>93</v>
      </c>
    </row>
    <row r="1151" spans="3:17">
      <c r="C1151" s="15">
        <v>37804</v>
      </c>
      <c r="D1151" s="16">
        <v>10135</v>
      </c>
      <c r="E1151" s="16">
        <v>9</v>
      </c>
      <c r="F1151" s="16" t="s">
        <v>351</v>
      </c>
      <c r="G1151" s="16">
        <v>42</v>
      </c>
      <c r="H1151" s="17">
        <v>100</v>
      </c>
      <c r="I1151" s="17">
        <v>5432.7</v>
      </c>
      <c r="J1151" s="16" t="s">
        <v>18</v>
      </c>
      <c r="K1151" s="16"/>
      <c r="L1151" s="16" t="s">
        <v>163</v>
      </c>
      <c r="M1151" s="16" t="s">
        <v>212</v>
      </c>
      <c r="N1151" s="16" t="s">
        <v>258</v>
      </c>
      <c r="O1151" s="16" t="s">
        <v>218</v>
      </c>
      <c r="P1151" s="16" t="s">
        <v>162</v>
      </c>
      <c r="Q1151" s="16" t="s">
        <v>157</v>
      </c>
    </row>
    <row r="1152" spans="3:17">
      <c r="C1152" s="15">
        <v>37869</v>
      </c>
      <c r="D1152" s="16">
        <v>10147</v>
      </c>
      <c r="E1152" s="16">
        <v>9</v>
      </c>
      <c r="F1152" s="16" t="s">
        <v>351</v>
      </c>
      <c r="G1152" s="16">
        <v>37</v>
      </c>
      <c r="H1152" s="17">
        <v>100</v>
      </c>
      <c r="I1152" s="17">
        <v>4405.22</v>
      </c>
      <c r="J1152" s="16" t="s">
        <v>18</v>
      </c>
      <c r="K1152" s="16"/>
      <c r="L1152" s="16" t="s">
        <v>183</v>
      </c>
      <c r="M1152" s="16" t="s">
        <v>212</v>
      </c>
      <c r="N1152" s="16" t="s">
        <v>261</v>
      </c>
      <c r="O1152" s="16" t="s">
        <v>231</v>
      </c>
      <c r="P1152" s="16" t="s">
        <v>162</v>
      </c>
      <c r="Q1152" s="16" t="s">
        <v>157</v>
      </c>
    </row>
    <row r="1153" spans="3:17">
      <c r="C1153" s="15">
        <v>37904</v>
      </c>
      <c r="D1153" s="16">
        <v>10159</v>
      </c>
      <c r="E1153" s="16">
        <v>4</v>
      </c>
      <c r="F1153" s="16" t="s">
        <v>351</v>
      </c>
      <c r="G1153" s="16">
        <v>25</v>
      </c>
      <c r="H1153" s="17">
        <v>100</v>
      </c>
      <c r="I1153" s="17">
        <v>3638</v>
      </c>
      <c r="J1153" s="16" t="s">
        <v>18</v>
      </c>
      <c r="K1153" s="16"/>
      <c r="L1153" s="16" t="s">
        <v>167</v>
      </c>
      <c r="M1153" s="16" t="s">
        <v>212</v>
      </c>
      <c r="N1153" s="16" t="s">
        <v>219</v>
      </c>
      <c r="O1153" s="16" t="s">
        <v>218</v>
      </c>
      <c r="P1153" s="16" t="s">
        <v>162</v>
      </c>
      <c r="Q1153" s="16" t="s">
        <v>157</v>
      </c>
    </row>
    <row r="1154" spans="3:17">
      <c r="C1154" s="15">
        <v>37929</v>
      </c>
      <c r="D1154" s="16">
        <v>10169</v>
      </c>
      <c r="E1154" s="16">
        <v>4</v>
      </c>
      <c r="F1154" s="16" t="s">
        <v>351</v>
      </c>
      <c r="G1154" s="16">
        <v>36</v>
      </c>
      <c r="H1154" s="17">
        <v>100</v>
      </c>
      <c r="I1154" s="17">
        <v>4444.92</v>
      </c>
      <c r="J1154" s="16" t="s">
        <v>18</v>
      </c>
      <c r="K1154" s="16"/>
      <c r="L1154" s="16" t="s">
        <v>87</v>
      </c>
      <c r="M1154" s="16" t="s">
        <v>212</v>
      </c>
      <c r="N1154" s="16" t="s">
        <v>262</v>
      </c>
      <c r="O1154" s="16" t="s">
        <v>238</v>
      </c>
      <c r="P1154" s="16" t="s">
        <v>85</v>
      </c>
      <c r="Q1154" s="16" t="s">
        <v>84</v>
      </c>
    </row>
    <row r="1155" spans="3:17">
      <c r="C1155" s="15">
        <v>37937</v>
      </c>
      <c r="D1155" s="16">
        <v>10181</v>
      </c>
      <c r="E1155" s="16">
        <v>16</v>
      </c>
      <c r="F1155" s="16" t="s">
        <v>351</v>
      </c>
      <c r="G1155" s="16">
        <v>22</v>
      </c>
      <c r="H1155" s="17">
        <v>100</v>
      </c>
      <c r="I1155" s="17">
        <v>3395.48</v>
      </c>
      <c r="J1155" s="16" t="s">
        <v>18</v>
      </c>
      <c r="K1155" s="16"/>
      <c r="L1155" s="16" t="s">
        <v>132</v>
      </c>
      <c r="M1155" s="16" t="s">
        <v>212</v>
      </c>
      <c r="N1155" s="16" t="s">
        <v>222</v>
      </c>
      <c r="O1155" s="16"/>
      <c r="P1155" s="16" t="s">
        <v>130</v>
      </c>
      <c r="Q1155" s="16" t="s">
        <v>93</v>
      </c>
    </row>
    <row r="1156" spans="3:17">
      <c r="C1156" s="15">
        <v>37945</v>
      </c>
      <c r="D1156" s="16">
        <v>10191</v>
      </c>
      <c r="E1156" s="16">
        <v>5</v>
      </c>
      <c r="F1156" s="16" t="s">
        <v>351</v>
      </c>
      <c r="G1156" s="16">
        <v>23</v>
      </c>
      <c r="H1156" s="17">
        <v>100</v>
      </c>
      <c r="I1156" s="17">
        <v>3414.58</v>
      </c>
      <c r="J1156" s="16" t="s">
        <v>18</v>
      </c>
      <c r="K1156" s="16"/>
      <c r="L1156" s="16" t="s">
        <v>121</v>
      </c>
      <c r="M1156" s="16" t="s">
        <v>212</v>
      </c>
      <c r="N1156" s="16" t="s">
        <v>292</v>
      </c>
      <c r="O1156" s="16"/>
      <c r="P1156" s="16" t="s">
        <v>120</v>
      </c>
      <c r="Q1156" s="16" t="s">
        <v>93</v>
      </c>
    </row>
    <row r="1157" spans="3:17">
      <c r="C1157" s="15">
        <v>37957</v>
      </c>
      <c r="D1157" s="16">
        <v>10203</v>
      </c>
      <c r="E1157" s="16">
        <v>10</v>
      </c>
      <c r="F1157" s="16" t="s">
        <v>351</v>
      </c>
      <c r="G1157" s="16">
        <v>32</v>
      </c>
      <c r="H1157" s="17">
        <v>100</v>
      </c>
      <c r="I1157" s="17">
        <v>5127.04</v>
      </c>
      <c r="J1157" s="16" t="s">
        <v>18</v>
      </c>
      <c r="K1157" s="16"/>
      <c r="L1157" s="16" t="s">
        <v>135</v>
      </c>
      <c r="M1157" s="16" t="s">
        <v>212</v>
      </c>
      <c r="N1157" s="16" t="s">
        <v>242</v>
      </c>
      <c r="O1157" s="16"/>
      <c r="P1157" s="16" t="s">
        <v>134</v>
      </c>
      <c r="Q1157" s="16" t="s">
        <v>93</v>
      </c>
    </row>
    <row r="1158" spans="3:17">
      <c r="C1158" s="15">
        <v>38001</v>
      </c>
      <c r="D1158" s="16">
        <v>10211</v>
      </c>
      <c r="E1158" s="16">
        <v>4</v>
      </c>
      <c r="F1158" s="16" t="s">
        <v>351</v>
      </c>
      <c r="G1158" s="16">
        <v>28</v>
      </c>
      <c r="H1158" s="17">
        <v>100</v>
      </c>
      <c r="I1158" s="17">
        <v>3745.28</v>
      </c>
      <c r="J1158" s="16" t="s">
        <v>18</v>
      </c>
      <c r="K1158" s="16"/>
      <c r="L1158" s="16" t="s">
        <v>112</v>
      </c>
      <c r="M1158" s="16" t="s">
        <v>212</v>
      </c>
      <c r="N1158" s="16" t="s">
        <v>216</v>
      </c>
      <c r="O1158" s="16"/>
      <c r="P1158" s="16" t="s">
        <v>107</v>
      </c>
      <c r="Q1158" s="16" t="s">
        <v>93</v>
      </c>
    </row>
    <row r="1159" spans="3:17">
      <c r="C1159" s="15">
        <v>38039</v>
      </c>
      <c r="D1159" s="16">
        <v>10225</v>
      </c>
      <c r="E1159" s="16">
        <v>11</v>
      </c>
      <c r="F1159" s="16" t="s">
        <v>351</v>
      </c>
      <c r="G1159" s="16">
        <v>27</v>
      </c>
      <c r="H1159" s="17">
        <v>100</v>
      </c>
      <c r="I1159" s="17">
        <v>4564.08</v>
      </c>
      <c r="J1159" s="16" t="s">
        <v>18</v>
      </c>
      <c r="K1159" s="16"/>
      <c r="L1159" s="16" t="s">
        <v>144</v>
      </c>
      <c r="M1159" s="16" t="s">
        <v>212</v>
      </c>
      <c r="N1159" s="16" t="s">
        <v>293</v>
      </c>
      <c r="O1159" s="16"/>
      <c r="P1159" s="16" t="s">
        <v>143</v>
      </c>
      <c r="Q1159" s="16" t="s">
        <v>93</v>
      </c>
    </row>
    <row r="1160" spans="3:17">
      <c r="C1160" s="15">
        <v>38086</v>
      </c>
      <c r="D1160" s="16">
        <v>10238</v>
      </c>
      <c r="E1160" s="16">
        <v>5</v>
      </c>
      <c r="F1160" s="16" t="s">
        <v>351</v>
      </c>
      <c r="G1160" s="16">
        <v>49</v>
      </c>
      <c r="H1160" s="17">
        <v>100</v>
      </c>
      <c r="I1160" s="17">
        <v>6554.24</v>
      </c>
      <c r="J1160" s="16" t="s">
        <v>18</v>
      </c>
      <c r="K1160" s="16"/>
      <c r="L1160" s="16" t="s">
        <v>101</v>
      </c>
      <c r="M1160" s="16" t="s">
        <v>212</v>
      </c>
      <c r="N1160" s="16" t="s">
        <v>271</v>
      </c>
      <c r="O1160" s="16"/>
      <c r="P1160" s="16" t="s">
        <v>100</v>
      </c>
      <c r="Q1160" s="16" t="s">
        <v>93</v>
      </c>
    </row>
    <row r="1161" spans="3:17">
      <c r="C1161" s="15">
        <v>38133</v>
      </c>
      <c r="D1161" s="16">
        <v>10252</v>
      </c>
      <c r="E1161" s="16">
        <v>1</v>
      </c>
      <c r="F1161" s="16" t="s">
        <v>351</v>
      </c>
      <c r="G1161" s="16">
        <v>41</v>
      </c>
      <c r="H1161" s="17">
        <v>100</v>
      </c>
      <c r="I1161" s="17">
        <v>6749.83</v>
      </c>
      <c r="J1161" s="16" t="s">
        <v>18</v>
      </c>
      <c r="K1161" s="16"/>
      <c r="L1161" s="16" t="s">
        <v>112</v>
      </c>
      <c r="M1161" s="16" t="s">
        <v>212</v>
      </c>
      <c r="N1161" s="16" t="s">
        <v>216</v>
      </c>
      <c r="O1161" s="16"/>
      <c r="P1161" s="16" t="s">
        <v>107</v>
      </c>
      <c r="Q1161" s="16" t="s">
        <v>93</v>
      </c>
    </row>
    <row r="1162" spans="3:17">
      <c r="C1162" s="15">
        <v>38170</v>
      </c>
      <c r="D1162" s="16">
        <v>10265</v>
      </c>
      <c r="E1162" s="16">
        <v>1</v>
      </c>
      <c r="F1162" s="16" t="s">
        <v>351</v>
      </c>
      <c r="G1162" s="16">
        <v>49</v>
      </c>
      <c r="H1162" s="17">
        <v>100</v>
      </c>
      <c r="I1162" s="17">
        <v>8427.02</v>
      </c>
      <c r="J1162" s="16" t="s">
        <v>18</v>
      </c>
      <c r="K1162" s="16"/>
      <c r="L1162" s="16" t="s">
        <v>89</v>
      </c>
      <c r="M1162" s="16" t="s">
        <v>212</v>
      </c>
      <c r="N1162" s="16" t="s">
        <v>321</v>
      </c>
      <c r="O1162" s="16" t="s">
        <v>224</v>
      </c>
      <c r="P1162" s="16" t="s">
        <v>85</v>
      </c>
      <c r="Q1162" s="16" t="s">
        <v>84</v>
      </c>
    </row>
    <row r="1163" spans="3:17">
      <c r="C1163" s="15">
        <v>38201</v>
      </c>
      <c r="D1163" s="16">
        <v>10276</v>
      </c>
      <c r="E1163" s="16">
        <v>5</v>
      </c>
      <c r="F1163" s="16" t="s">
        <v>351</v>
      </c>
      <c r="G1163" s="16">
        <v>30</v>
      </c>
      <c r="H1163" s="17">
        <v>100</v>
      </c>
      <c r="I1163" s="17">
        <v>3924.6</v>
      </c>
      <c r="J1163" s="16" t="s">
        <v>18</v>
      </c>
      <c r="K1163" s="16"/>
      <c r="L1163" s="16" t="s">
        <v>190</v>
      </c>
      <c r="M1163" s="16" t="s">
        <v>212</v>
      </c>
      <c r="N1163" s="16" t="s">
        <v>261</v>
      </c>
      <c r="O1163" s="16" t="s">
        <v>231</v>
      </c>
      <c r="P1163" s="16" t="s">
        <v>162</v>
      </c>
      <c r="Q1163" s="16" t="s">
        <v>157</v>
      </c>
    </row>
    <row r="1164" spans="3:17">
      <c r="C1164" s="15">
        <v>38229</v>
      </c>
      <c r="D1164" s="16">
        <v>10287</v>
      </c>
      <c r="E1164" s="16">
        <v>14</v>
      </c>
      <c r="F1164" s="16" t="s">
        <v>351</v>
      </c>
      <c r="G1164" s="16">
        <v>40</v>
      </c>
      <c r="H1164" s="17">
        <v>100</v>
      </c>
      <c r="I1164" s="17">
        <v>6761.6</v>
      </c>
      <c r="J1164" s="16" t="s">
        <v>18</v>
      </c>
      <c r="K1164" s="16"/>
      <c r="L1164" s="16" t="s">
        <v>144</v>
      </c>
      <c r="M1164" s="16" t="s">
        <v>212</v>
      </c>
      <c r="N1164" s="16" t="s">
        <v>293</v>
      </c>
      <c r="O1164" s="16"/>
      <c r="P1164" s="16" t="s">
        <v>143</v>
      </c>
      <c r="Q1164" s="16" t="s">
        <v>93</v>
      </c>
    </row>
    <row r="1165" spans="3:17">
      <c r="C1165" s="15">
        <v>37898</v>
      </c>
      <c r="D1165" s="16">
        <v>10300</v>
      </c>
      <c r="E1165" s="16">
        <v>7</v>
      </c>
      <c r="F1165" s="16" t="s">
        <v>351</v>
      </c>
      <c r="G1165" s="16">
        <v>23</v>
      </c>
      <c r="H1165" s="17">
        <v>100</v>
      </c>
      <c r="I1165" s="17">
        <v>3786.49</v>
      </c>
      <c r="J1165" s="16" t="s">
        <v>18</v>
      </c>
      <c r="K1165" s="16"/>
      <c r="L1165" s="16" t="s">
        <v>122</v>
      </c>
      <c r="M1165" s="16" t="s">
        <v>212</v>
      </c>
      <c r="N1165" s="16" t="s">
        <v>295</v>
      </c>
      <c r="O1165" s="16"/>
      <c r="P1165" s="16" t="s">
        <v>120</v>
      </c>
      <c r="Q1165" s="16" t="s">
        <v>93</v>
      </c>
    </row>
    <row r="1166" spans="3:17">
      <c r="C1166" s="15">
        <v>38276</v>
      </c>
      <c r="D1166" s="16">
        <v>10310</v>
      </c>
      <c r="E1166" s="16">
        <v>12</v>
      </c>
      <c r="F1166" s="16" t="s">
        <v>351</v>
      </c>
      <c r="G1166" s="16">
        <v>49</v>
      </c>
      <c r="H1166" s="17">
        <v>100</v>
      </c>
      <c r="I1166" s="17">
        <v>6266.12</v>
      </c>
      <c r="J1166" s="16" t="s">
        <v>18</v>
      </c>
      <c r="K1166" s="16"/>
      <c r="L1166" s="16" t="s">
        <v>121</v>
      </c>
      <c r="M1166" s="16" t="s">
        <v>212</v>
      </c>
      <c r="N1166" s="16" t="s">
        <v>292</v>
      </c>
      <c r="O1166" s="16"/>
      <c r="P1166" s="16" t="s">
        <v>120</v>
      </c>
      <c r="Q1166" s="16" t="s">
        <v>93</v>
      </c>
    </row>
    <row r="1167" spans="3:17">
      <c r="C1167" s="15">
        <v>38294</v>
      </c>
      <c r="D1167" s="16">
        <v>10320</v>
      </c>
      <c r="E1167" s="16">
        <v>5</v>
      </c>
      <c r="F1167" s="16" t="s">
        <v>351</v>
      </c>
      <c r="G1167" s="16">
        <v>25</v>
      </c>
      <c r="H1167" s="17">
        <v>100</v>
      </c>
      <c r="I1167" s="17">
        <v>3491</v>
      </c>
      <c r="J1167" s="16" t="s">
        <v>18</v>
      </c>
      <c r="K1167" s="16"/>
      <c r="L1167" s="16" t="s">
        <v>142</v>
      </c>
      <c r="M1167" s="16" t="s">
        <v>212</v>
      </c>
      <c r="N1167" s="16" t="s">
        <v>244</v>
      </c>
      <c r="O1167" s="16"/>
      <c r="P1167" s="16" t="s">
        <v>140</v>
      </c>
      <c r="Q1167" s="16" t="s">
        <v>93</v>
      </c>
    </row>
    <row r="1168" spans="3:17">
      <c r="C1168" s="15">
        <v>38307</v>
      </c>
      <c r="D1168" s="16">
        <v>10330</v>
      </c>
      <c r="E1168" s="16">
        <v>3</v>
      </c>
      <c r="F1168" s="16" t="s">
        <v>351</v>
      </c>
      <c r="G1168" s="16">
        <v>37</v>
      </c>
      <c r="H1168" s="17">
        <v>100</v>
      </c>
      <c r="I1168" s="17">
        <v>4405.22</v>
      </c>
      <c r="J1168" s="16" t="s">
        <v>18</v>
      </c>
      <c r="K1168" s="16"/>
      <c r="L1168" s="16" t="s">
        <v>155</v>
      </c>
      <c r="M1168" s="16" t="s">
        <v>212</v>
      </c>
      <c r="N1168" s="16" t="s">
        <v>290</v>
      </c>
      <c r="O1168" s="16"/>
      <c r="P1168" s="16" t="s">
        <v>154</v>
      </c>
      <c r="Q1168" s="16" t="s">
        <v>151</v>
      </c>
    </row>
    <row r="1169" spans="3:17">
      <c r="C1169" s="15">
        <v>38315</v>
      </c>
      <c r="D1169" s="16">
        <v>10342</v>
      </c>
      <c r="E1169" s="16">
        <v>7</v>
      </c>
      <c r="F1169" s="16" t="s">
        <v>351</v>
      </c>
      <c r="G1169" s="16">
        <v>55</v>
      </c>
      <c r="H1169" s="17">
        <v>100</v>
      </c>
      <c r="I1169" s="17">
        <v>6548.3</v>
      </c>
      <c r="J1169" s="16" t="s">
        <v>18</v>
      </c>
      <c r="K1169" s="16"/>
      <c r="L1169" s="16" t="s">
        <v>86</v>
      </c>
      <c r="M1169" s="16" t="s">
        <v>212</v>
      </c>
      <c r="N1169" s="16" t="s">
        <v>223</v>
      </c>
      <c r="O1169" s="16" t="s">
        <v>224</v>
      </c>
      <c r="P1169" s="16" t="s">
        <v>85</v>
      </c>
      <c r="Q1169" s="16" t="s">
        <v>84</v>
      </c>
    </row>
    <row r="1170" spans="3:17">
      <c r="C1170" s="15">
        <v>38328</v>
      </c>
      <c r="D1170" s="16">
        <v>10355</v>
      </c>
      <c r="E1170" s="16">
        <v>7</v>
      </c>
      <c r="F1170" s="16" t="s">
        <v>351</v>
      </c>
      <c r="G1170" s="16">
        <v>23</v>
      </c>
      <c r="H1170" s="17">
        <v>100</v>
      </c>
      <c r="I1170" s="17">
        <v>3177.91</v>
      </c>
      <c r="J1170" s="16" t="s">
        <v>18</v>
      </c>
      <c r="K1170" s="16"/>
      <c r="L1170" s="16" t="s">
        <v>135</v>
      </c>
      <c r="M1170" s="16" t="s">
        <v>212</v>
      </c>
      <c r="N1170" s="16" t="s">
        <v>242</v>
      </c>
      <c r="O1170" s="16"/>
      <c r="P1170" s="16" t="s">
        <v>134</v>
      </c>
      <c r="Q1170" s="16" t="s">
        <v>93</v>
      </c>
    </row>
    <row r="1171" spans="3:17">
      <c r="C1171" s="15">
        <v>38358</v>
      </c>
      <c r="D1171" s="16">
        <v>10363</v>
      </c>
      <c r="E1171" s="16">
        <v>11</v>
      </c>
      <c r="F1171" s="16" t="s">
        <v>351</v>
      </c>
      <c r="G1171" s="16">
        <v>24</v>
      </c>
      <c r="H1171" s="17">
        <v>100</v>
      </c>
      <c r="I1171" s="17">
        <v>4142.6400000000003</v>
      </c>
      <c r="J1171" s="16" t="s">
        <v>18</v>
      </c>
      <c r="K1171" s="16"/>
      <c r="L1171" s="16" t="s">
        <v>104</v>
      </c>
      <c r="M1171" s="16" t="s">
        <v>212</v>
      </c>
      <c r="N1171" s="16" t="s">
        <v>296</v>
      </c>
      <c r="O1171" s="16"/>
      <c r="P1171" s="16" t="s">
        <v>103</v>
      </c>
      <c r="Q1171" s="16" t="s">
        <v>93</v>
      </c>
    </row>
    <row r="1172" spans="3:17">
      <c r="C1172" s="15">
        <v>38393</v>
      </c>
      <c r="D1172" s="16">
        <v>10378</v>
      </c>
      <c r="E1172" s="16">
        <v>10</v>
      </c>
      <c r="F1172" s="16" t="s">
        <v>351</v>
      </c>
      <c r="G1172" s="16">
        <v>43</v>
      </c>
      <c r="H1172" s="17">
        <v>96.49</v>
      </c>
      <c r="I1172" s="17">
        <v>4149.07</v>
      </c>
      <c r="J1172" s="16" t="s">
        <v>18</v>
      </c>
      <c r="K1172" s="16"/>
      <c r="L1172" s="16" t="s">
        <v>135</v>
      </c>
      <c r="M1172" s="16" t="s">
        <v>212</v>
      </c>
      <c r="N1172" s="16" t="s">
        <v>242</v>
      </c>
      <c r="O1172" s="16"/>
      <c r="P1172" s="16" t="s">
        <v>134</v>
      </c>
      <c r="Q1172" s="16" t="s">
        <v>93</v>
      </c>
    </row>
    <row r="1173" spans="3:17">
      <c r="C1173" s="15">
        <v>38415</v>
      </c>
      <c r="D1173" s="16">
        <v>10390</v>
      </c>
      <c r="E1173" s="16">
        <v>1</v>
      </c>
      <c r="F1173" s="16" t="s">
        <v>351</v>
      </c>
      <c r="G1173" s="16">
        <v>50</v>
      </c>
      <c r="H1173" s="17">
        <v>100</v>
      </c>
      <c r="I1173" s="17">
        <v>7397</v>
      </c>
      <c r="J1173" s="16" t="s">
        <v>18</v>
      </c>
      <c r="K1173" s="16"/>
      <c r="L1173" s="16" t="s">
        <v>163</v>
      </c>
      <c r="M1173" s="16" t="s">
        <v>212</v>
      </c>
      <c r="N1173" s="16" t="s">
        <v>258</v>
      </c>
      <c r="O1173" s="16" t="s">
        <v>218</v>
      </c>
      <c r="P1173" s="16" t="s">
        <v>162</v>
      </c>
      <c r="Q1173" s="16" t="s">
        <v>157</v>
      </c>
    </row>
    <row r="1174" spans="3:17">
      <c r="C1174" s="15">
        <v>37690</v>
      </c>
      <c r="D1174" s="16">
        <v>10109</v>
      </c>
      <c r="E1174" s="16">
        <v>2</v>
      </c>
      <c r="F1174" s="16" t="s">
        <v>352</v>
      </c>
      <c r="G1174" s="16">
        <v>47</v>
      </c>
      <c r="H1174" s="17">
        <v>100</v>
      </c>
      <c r="I1174" s="17">
        <v>6241.6</v>
      </c>
      <c r="J1174" s="16" t="s">
        <v>18</v>
      </c>
      <c r="K1174" s="16"/>
      <c r="L1174" s="16" t="s">
        <v>179</v>
      </c>
      <c r="M1174" s="16" t="s">
        <v>212</v>
      </c>
      <c r="N1174" s="16" t="s">
        <v>247</v>
      </c>
      <c r="O1174" s="16" t="s">
        <v>235</v>
      </c>
      <c r="P1174" s="16" t="s">
        <v>162</v>
      </c>
      <c r="Q1174" s="16" t="s">
        <v>157</v>
      </c>
    </row>
    <row r="1175" spans="3:17">
      <c r="C1175" s="15">
        <v>37761</v>
      </c>
      <c r="D1175" s="16">
        <v>10123</v>
      </c>
      <c r="E1175" s="16">
        <v>4</v>
      </c>
      <c r="F1175" s="16" t="s">
        <v>352</v>
      </c>
      <c r="G1175" s="16">
        <v>34</v>
      </c>
      <c r="H1175" s="17">
        <v>100</v>
      </c>
      <c r="I1175" s="17">
        <v>5331.88</v>
      </c>
      <c r="J1175" s="16" t="s">
        <v>18</v>
      </c>
      <c r="K1175" s="16"/>
      <c r="L1175" s="16" t="s">
        <v>119</v>
      </c>
      <c r="M1175" s="16" t="s">
        <v>212</v>
      </c>
      <c r="N1175" s="16" t="s">
        <v>229</v>
      </c>
      <c r="O1175" s="16"/>
      <c r="P1175" s="16" t="s">
        <v>107</v>
      </c>
      <c r="Q1175" s="16" t="s">
        <v>93</v>
      </c>
    </row>
    <row r="1176" spans="3:17">
      <c r="C1176" s="15">
        <v>37812</v>
      </c>
      <c r="D1176" s="16">
        <v>10137</v>
      </c>
      <c r="E1176" s="16">
        <v>4</v>
      </c>
      <c r="F1176" s="16" t="s">
        <v>352</v>
      </c>
      <c r="G1176" s="16">
        <v>31</v>
      </c>
      <c r="H1176" s="17">
        <v>100</v>
      </c>
      <c r="I1176" s="17">
        <v>5124.3</v>
      </c>
      <c r="J1176" s="16" t="s">
        <v>18</v>
      </c>
      <c r="K1176" s="16"/>
      <c r="L1176" s="16" t="s">
        <v>110</v>
      </c>
      <c r="M1176" s="16" t="s">
        <v>212</v>
      </c>
      <c r="N1176" s="16" t="s">
        <v>215</v>
      </c>
      <c r="O1176" s="16"/>
      <c r="P1176" s="16" t="s">
        <v>107</v>
      </c>
      <c r="Q1176" s="16" t="s">
        <v>93</v>
      </c>
    </row>
    <row r="1177" spans="3:17">
      <c r="C1177" s="15">
        <v>37875</v>
      </c>
      <c r="D1177" s="16">
        <v>10148</v>
      </c>
      <c r="E1177" s="16">
        <v>11</v>
      </c>
      <c r="F1177" s="16" t="s">
        <v>352</v>
      </c>
      <c r="G1177" s="16">
        <v>28</v>
      </c>
      <c r="H1177" s="17">
        <v>100</v>
      </c>
      <c r="I1177" s="17">
        <v>3639.44</v>
      </c>
      <c r="J1177" s="16" t="s">
        <v>18</v>
      </c>
      <c r="K1177" s="16"/>
      <c r="L1177" s="16" t="s">
        <v>87</v>
      </c>
      <c r="M1177" s="16" t="s">
        <v>212</v>
      </c>
      <c r="N1177" s="16" t="s">
        <v>262</v>
      </c>
      <c r="O1177" s="16" t="s">
        <v>238</v>
      </c>
      <c r="P1177" s="16" t="s">
        <v>85</v>
      </c>
      <c r="Q1177" s="16" t="s">
        <v>84</v>
      </c>
    </row>
    <row r="1178" spans="3:17">
      <c r="C1178" s="15">
        <v>37911</v>
      </c>
      <c r="D1178" s="16">
        <v>10161</v>
      </c>
      <c r="E1178" s="16">
        <v>10</v>
      </c>
      <c r="F1178" s="16" t="s">
        <v>352</v>
      </c>
      <c r="G1178" s="16">
        <v>36</v>
      </c>
      <c r="H1178" s="17">
        <v>100</v>
      </c>
      <c r="I1178" s="17">
        <v>5544</v>
      </c>
      <c r="J1178" s="16" t="s">
        <v>18</v>
      </c>
      <c r="K1178" s="16"/>
      <c r="L1178" s="16" t="s">
        <v>102</v>
      </c>
      <c r="M1178" s="16" t="s">
        <v>212</v>
      </c>
      <c r="N1178" s="16" t="s">
        <v>300</v>
      </c>
      <c r="O1178" s="16"/>
      <c r="P1178" s="16" t="s">
        <v>100</v>
      </c>
      <c r="Q1178" s="16" t="s">
        <v>93</v>
      </c>
    </row>
    <row r="1179" spans="3:17">
      <c r="C1179" s="15">
        <v>37930</v>
      </c>
      <c r="D1179" s="16">
        <v>10172</v>
      </c>
      <c r="E1179" s="16">
        <v>8</v>
      </c>
      <c r="F1179" s="16" t="s">
        <v>352</v>
      </c>
      <c r="G1179" s="16">
        <v>48</v>
      </c>
      <c r="H1179" s="17">
        <v>100</v>
      </c>
      <c r="I1179" s="17">
        <v>5493.12</v>
      </c>
      <c r="J1179" s="16" t="s">
        <v>18</v>
      </c>
      <c r="K1179" s="16"/>
      <c r="L1179" s="16" t="s">
        <v>174</v>
      </c>
      <c r="M1179" s="16" t="s">
        <v>212</v>
      </c>
      <c r="N1179" s="16" t="s">
        <v>227</v>
      </c>
      <c r="O1179" s="16" t="s">
        <v>228</v>
      </c>
      <c r="P1179" s="16" t="s">
        <v>162</v>
      </c>
      <c r="Q1179" s="16" t="s">
        <v>157</v>
      </c>
    </row>
    <row r="1180" spans="3:17">
      <c r="C1180" s="15">
        <v>37937</v>
      </c>
      <c r="D1180" s="16">
        <v>10181</v>
      </c>
      <c r="E1180" s="16">
        <v>4</v>
      </c>
      <c r="F1180" s="16" t="s">
        <v>352</v>
      </c>
      <c r="G1180" s="16">
        <v>39</v>
      </c>
      <c r="H1180" s="17">
        <v>100</v>
      </c>
      <c r="I1180" s="17">
        <v>5785.26</v>
      </c>
      <c r="J1180" s="16" t="s">
        <v>18</v>
      </c>
      <c r="K1180" s="16"/>
      <c r="L1180" s="16" t="s">
        <v>132</v>
      </c>
      <c r="M1180" s="16" t="s">
        <v>212</v>
      </c>
      <c r="N1180" s="16" t="s">
        <v>222</v>
      </c>
      <c r="O1180" s="16"/>
      <c r="P1180" s="16" t="s">
        <v>130</v>
      </c>
      <c r="Q1180" s="16" t="s">
        <v>93</v>
      </c>
    </row>
    <row r="1181" spans="3:17">
      <c r="C1181" s="15">
        <v>37945</v>
      </c>
      <c r="D1181" s="16">
        <v>10192</v>
      </c>
      <c r="E1181" s="16">
        <v>9</v>
      </c>
      <c r="F1181" s="16" t="s">
        <v>352</v>
      </c>
      <c r="G1181" s="16">
        <v>45</v>
      </c>
      <c r="H1181" s="17">
        <v>100</v>
      </c>
      <c r="I1181" s="17">
        <v>5340.6</v>
      </c>
      <c r="J1181" s="16" t="s">
        <v>18</v>
      </c>
      <c r="K1181" s="16"/>
      <c r="L1181" s="16" t="s">
        <v>168</v>
      </c>
      <c r="M1181" s="16" t="s">
        <v>212</v>
      </c>
      <c r="N1181" s="16" t="s">
        <v>259</v>
      </c>
      <c r="O1181" s="16" t="s">
        <v>260</v>
      </c>
      <c r="P1181" s="16" t="s">
        <v>162</v>
      </c>
      <c r="Q1181" s="16" t="s">
        <v>157</v>
      </c>
    </row>
    <row r="1182" spans="3:17">
      <c r="C1182" s="15">
        <v>37957</v>
      </c>
      <c r="D1182" s="16">
        <v>10204</v>
      </c>
      <c r="E1182" s="16">
        <v>15</v>
      </c>
      <c r="F1182" s="16" t="s">
        <v>352</v>
      </c>
      <c r="G1182" s="16">
        <v>35</v>
      </c>
      <c r="H1182" s="17">
        <v>100</v>
      </c>
      <c r="I1182" s="17">
        <v>5735.8</v>
      </c>
      <c r="J1182" s="16" t="s">
        <v>18</v>
      </c>
      <c r="K1182" s="16"/>
      <c r="L1182" s="16" t="s">
        <v>164</v>
      </c>
      <c r="M1182" s="16" t="s">
        <v>212</v>
      </c>
      <c r="N1182" s="16" t="s">
        <v>213</v>
      </c>
      <c r="O1182" s="16" t="s">
        <v>214</v>
      </c>
      <c r="P1182" s="16" t="s">
        <v>162</v>
      </c>
      <c r="Q1182" s="16" t="s">
        <v>157</v>
      </c>
    </row>
    <row r="1183" spans="3:17">
      <c r="C1183" s="15">
        <v>38002</v>
      </c>
      <c r="D1183" s="16">
        <v>10212</v>
      </c>
      <c r="E1183" s="16">
        <v>8</v>
      </c>
      <c r="F1183" s="16" t="s">
        <v>352</v>
      </c>
      <c r="G1183" s="16">
        <v>45</v>
      </c>
      <c r="H1183" s="17">
        <v>100</v>
      </c>
      <c r="I1183" s="17">
        <v>6357.6</v>
      </c>
      <c r="J1183" s="16" t="s">
        <v>18</v>
      </c>
      <c r="K1183" s="16"/>
      <c r="L1183" s="16" t="s">
        <v>135</v>
      </c>
      <c r="M1183" s="16" t="s">
        <v>212</v>
      </c>
      <c r="N1183" s="16" t="s">
        <v>242</v>
      </c>
      <c r="O1183" s="16"/>
      <c r="P1183" s="16" t="s">
        <v>134</v>
      </c>
      <c r="Q1183" s="16" t="s">
        <v>93</v>
      </c>
    </row>
    <row r="1184" spans="3:17">
      <c r="C1184" s="15">
        <v>38043</v>
      </c>
      <c r="D1184" s="16">
        <v>10226</v>
      </c>
      <c r="E1184" s="16">
        <v>6</v>
      </c>
      <c r="F1184" s="16" t="s">
        <v>352</v>
      </c>
      <c r="G1184" s="16">
        <v>46</v>
      </c>
      <c r="H1184" s="17">
        <v>100</v>
      </c>
      <c r="I1184" s="17">
        <v>7343.9</v>
      </c>
      <c r="J1184" s="16" t="s">
        <v>18</v>
      </c>
      <c r="K1184" s="16"/>
      <c r="L1184" s="16" t="s">
        <v>177</v>
      </c>
      <c r="M1184" s="16" t="s">
        <v>212</v>
      </c>
      <c r="N1184" s="16" t="s">
        <v>277</v>
      </c>
      <c r="O1184" s="16" t="s">
        <v>218</v>
      </c>
      <c r="P1184" s="16" t="s">
        <v>162</v>
      </c>
      <c r="Q1184" s="16" t="s">
        <v>157</v>
      </c>
    </row>
    <row r="1185" spans="3:17">
      <c r="C1185" s="15">
        <v>38090</v>
      </c>
      <c r="D1185" s="16">
        <v>10240</v>
      </c>
      <c r="E1185" s="16">
        <v>1</v>
      </c>
      <c r="F1185" s="16" t="s">
        <v>352</v>
      </c>
      <c r="G1185" s="16">
        <v>37</v>
      </c>
      <c r="H1185" s="17">
        <v>100</v>
      </c>
      <c r="I1185" s="17">
        <v>5959.22</v>
      </c>
      <c r="J1185" s="16" t="s">
        <v>18</v>
      </c>
      <c r="K1185" s="16"/>
      <c r="L1185" s="16" t="s">
        <v>153</v>
      </c>
      <c r="M1185" s="16" t="s">
        <v>212</v>
      </c>
      <c r="N1185" s="16" t="s">
        <v>267</v>
      </c>
      <c r="O1185" s="16" t="s">
        <v>267</v>
      </c>
      <c r="P1185" s="16" t="s">
        <v>151</v>
      </c>
      <c r="Q1185" s="16" t="s">
        <v>151</v>
      </c>
    </row>
    <row r="1186" spans="3:17">
      <c r="C1186" s="15">
        <v>38139</v>
      </c>
      <c r="D1186" s="16">
        <v>10253</v>
      </c>
      <c r="E1186" s="16">
        <v>3</v>
      </c>
      <c r="F1186" s="16" t="s">
        <v>352</v>
      </c>
      <c r="G1186" s="16">
        <v>31</v>
      </c>
      <c r="H1186" s="17">
        <v>100</v>
      </c>
      <c r="I1186" s="17">
        <v>4029.38</v>
      </c>
      <c r="J1186" s="16" t="s">
        <v>18</v>
      </c>
      <c r="K1186" s="16"/>
      <c r="L1186" s="16" t="s">
        <v>147</v>
      </c>
      <c r="M1186" s="16" t="s">
        <v>273</v>
      </c>
      <c r="N1186" s="16" t="s">
        <v>240</v>
      </c>
      <c r="O1186" s="16"/>
      <c r="P1186" s="16" t="s">
        <v>145</v>
      </c>
      <c r="Q1186" s="16" t="s">
        <v>93</v>
      </c>
    </row>
    <row r="1187" spans="3:17">
      <c r="C1187" s="15">
        <v>38174</v>
      </c>
      <c r="D1187" s="16">
        <v>10266</v>
      </c>
      <c r="E1187" s="16">
        <v>4</v>
      </c>
      <c r="F1187" s="16" t="s">
        <v>352</v>
      </c>
      <c r="G1187" s="16">
        <v>33</v>
      </c>
      <c r="H1187" s="17">
        <v>100</v>
      </c>
      <c r="I1187" s="17">
        <v>5035.1400000000003</v>
      </c>
      <c r="J1187" s="16" t="s">
        <v>18</v>
      </c>
      <c r="K1187" s="16"/>
      <c r="L1187" s="16" t="s">
        <v>127</v>
      </c>
      <c r="M1187" s="16" t="s">
        <v>212</v>
      </c>
      <c r="N1187" s="16" t="s">
        <v>294</v>
      </c>
      <c r="O1187" s="16"/>
      <c r="P1187" s="16" t="s">
        <v>126</v>
      </c>
      <c r="Q1187" s="16" t="s">
        <v>93</v>
      </c>
    </row>
    <row r="1188" spans="3:17">
      <c r="C1188" s="15">
        <v>38205</v>
      </c>
      <c r="D1188" s="16">
        <v>10278</v>
      </c>
      <c r="E1188" s="16">
        <v>4</v>
      </c>
      <c r="F1188" s="16" t="s">
        <v>352</v>
      </c>
      <c r="G1188" s="16">
        <v>31</v>
      </c>
      <c r="H1188" s="17">
        <v>100</v>
      </c>
      <c r="I1188" s="17">
        <v>4116.8</v>
      </c>
      <c r="J1188" s="16" t="s">
        <v>18</v>
      </c>
      <c r="K1188" s="16"/>
      <c r="L1188" s="16" t="s">
        <v>182</v>
      </c>
      <c r="M1188" s="16" t="s">
        <v>212</v>
      </c>
      <c r="N1188" s="16" t="s">
        <v>316</v>
      </c>
      <c r="O1188" s="16" t="s">
        <v>317</v>
      </c>
      <c r="P1188" s="16" t="s">
        <v>162</v>
      </c>
      <c r="Q1188" s="16" t="s">
        <v>157</v>
      </c>
    </row>
    <row r="1189" spans="3:17">
      <c r="C1189" s="15">
        <v>38229</v>
      </c>
      <c r="D1189" s="16">
        <v>10287</v>
      </c>
      <c r="E1189" s="16">
        <v>2</v>
      </c>
      <c r="F1189" s="16" t="s">
        <v>352</v>
      </c>
      <c r="G1189" s="16">
        <v>27</v>
      </c>
      <c r="H1189" s="17">
        <v>100</v>
      </c>
      <c r="I1189" s="17">
        <v>4310.55</v>
      </c>
      <c r="J1189" s="16" t="s">
        <v>18</v>
      </c>
      <c r="K1189" s="16"/>
      <c r="L1189" s="16" t="s">
        <v>144</v>
      </c>
      <c r="M1189" s="16" t="s">
        <v>212</v>
      </c>
      <c r="N1189" s="16" t="s">
        <v>293</v>
      </c>
      <c r="O1189" s="16"/>
      <c r="P1189" s="16" t="s">
        <v>143</v>
      </c>
      <c r="Q1189" s="16" t="s">
        <v>93</v>
      </c>
    </row>
    <row r="1190" spans="3:17">
      <c r="C1190" s="15">
        <v>37899</v>
      </c>
      <c r="D1190" s="16">
        <v>10301</v>
      </c>
      <c r="E1190" s="16">
        <v>6</v>
      </c>
      <c r="F1190" s="16" t="s">
        <v>352</v>
      </c>
      <c r="G1190" s="16">
        <v>39</v>
      </c>
      <c r="H1190" s="17">
        <v>100</v>
      </c>
      <c r="I1190" s="17">
        <v>6446.7</v>
      </c>
      <c r="J1190" s="16" t="s">
        <v>18</v>
      </c>
      <c r="K1190" s="16"/>
      <c r="L1190" s="16" t="s">
        <v>133</v>
      </c>
      <c r="M1190" s="16" t="s">
        <v>212</v>
      </c>
      <c r="N1190" s="16" t="s">
        <v>318</v>
      </c>
      <c r="O1190" s="16"/>
      <c r="P1190" s="16" t="s">
        <v>130</v>
      </c>
      <c r="Q1190" s="16" t="s">
        <v>93</v>
      </c>
    </row>
    <row r="1191" spans="3:17">
      <c r="C1191" s="15">
        <v>38276</v>
      </c>
      <c r="D1191" s="16">
        <v>10311</v>
      </c>
      <c r="E1191" s="16">
        <v>11</v>
      </c>
      <c r="F1191" s="16" t="s">
        <v>352</v>
      </c>
      <c r="G1191" s="16">
        <v>32</v>
      </c>
      <c r="H1191" s="17">
        <v>100</v>
      </c>
      <c r="I1191" s="17">
        <v>3616.64</v>
      </c>
      <c r="J1191" s="16" t="s">
        <v>18</v>
      </c>
      <c r="K1191" s="16"/>
      <c r="L1191" s="16" t="s">
        <v>135</v>
      </c>
      <c r="M1191" s="16" t="s">
        <v>212</v>
      </c>
      <c r="N1191" s="16" t="s">
        <v>242</v>
      </c>
      <c r="O1191" s="16"/>
      <c r="P1191" s="16" t="s">
        <v>134</v>
      </c>
      <c r="Q1191" s="16" t="s">
        <v>93</v>
      </c>
    </row>
    <row r="1192" spans="3:17">
      <c r="C1192" s="15">
        <v>38295</v>
      </c>
      <c r="D1192" s="16">
        <v>10321</v>
      </c>
      <c r="E1192" s="16">
        <v>8</v>
      </c>
      <c r="F1192" s="16" t="s">
        <v>352</v>
      </c>
      <c r="G1192" s="16">
        <v>28</v>
      </c>
      <c r="H1192" s="17">
        <v>100</v>
      </c>
      <c r="I1192" s="17">
        <v>4232.76</v>
      </c>
      <c r="J1192" s="16" t="s">
        <v>18</v>
      </c>
      <c r="K1192" s="16"/>
      <c r="L1192" s="16" t="s">
        <v>175</v>
      </c>
      <c r="M1192" s="16" t="s">
        <v>212</v>
      </c>
      <c r="N1192" s="16" t="s">
        <v>239</v>
      </c>
      <c r="O1192" s="16" t="s">
        <v>231</v>
      </c>
      <c r="P1192" s="16" t="s">
        <v>162</v>
      </c>
      <c r="Q1192" s="16" t="s">
        <v>157</v>
      </c>
    </row>
    <row r="1193" spans="3:17">
      <c r="C1193" s="15">
        <v>38308</v>
      </c>
      <c r="D1193" s="16">
        <v>10331</v>
      </c>
      <c r="E1193" s="16">
        <v>12</v>
      </c>
      <c r="F1193" s="16" t="s">
        <v>352</v>
      </c>
      <c r="G1193" s="16">
        <v>26</v>
      </c>
      <c r="H1193" s="17">
        <v>67.91</v>
      </c>
      <c r="I1193" s="17">
        <v>1765.66</v>
      </c>
      <c r="J1193" s="16" t="s">
        <v>18</v>
      </c>
      <c r="K1193" s="16"/>
      <c r="L1193" s="16" t="s">
        <v>179</v>
      </c>
      <c r="M1193" s="16" t="s">
        <v>212</v>
      </c>
      <c r="N1193" s="16" t="s">
        <v>247</v>
      </c>
      <c r="O1193" s="16" t="s">
        <v>235</v>
      </c>
      <c r="P1193" s="16" t="s">
        <v>162</v>
      </c>
      <c r="Q1193" s="16" t="s">
        <v>157</v>
      </c>
    </row>
    <row r="1194" spans="3:17">
      <c r="C1194" s="15">
        <v>38315</v>
      </c>
      <c r="D1194" s="16">
        <v>10343</v>
      </c>
      <c r="E1194" s="16">
        <v>2</v>
      </c>
      <c r="F1194" s="16" t="s">
        <v>352</v>
      </c>
      <c r="G1194" s="16">
        <v>44</v>
      </c>
      <c r="H1194" s="17">
        <v>84.88</v>
      </c>
      <c r="I1194" s="17">
        <v>3734.72</v>
      </c>
      <c r="J1194" s="16" t="s">
        <v>18</v>
      </c>
      <c r="K1194" s="16"/>
      <c r="L1194" s="16" t="s">
        <v>110</v>
      </c>
      <c r="M1194" s="16" t="s">
        <v>212</v>
      </c>
      <c r="N1194" s="16" t="s">
        <v>215</v>
      </c>
      <c r="O1194" s="16"/>
      <c r="P1194" s="16" t="s">
        <v>107</v>
      </c>
      <c r="Q1194" s="16" t="s">
        <v>93</v>
      </c>
    </row>
    <row r="1195" spans="3:17">
      <c r="C1195" s="15">
        <v>38364</v>
      </c>
      <c r="D1195" s="16">
        <v>10367</v>
      </c>
      <c r="E1195" s="16">
        <v>6</v>
      </c>
      <c r="F1195" s="16" t="s">
        <v>352</v>
      </c>
      <c r="G1195" s="16">
        <v>46</v>
      </c>
      <c r="H1195" s="17">
        <v>100</v>
      </c>
      <c r="I1195" s="17">
        <v>4808.38</v>
      </c>
      <c r="J1195" s="16" t="s">
        <v>18</v>
      </c>
      <c r="K1195" s="16"/>
      <c r="L1195" s="16" t="s">
        <v>172</v>
      </c>
      <c r="M1195" s="16" t="s">
        <v>287</v>
      </c>
      <c r="N1195" s="16" t="s">
        <v>217</v>
      </c>
      <c r="O1195" s="16" t="s">
        <v>218</v>
      </c>
      <c r="P1195" s="16" t="s">
        <v>162</v>
      </c>
      <c r="Q1195" s="16" t="s">
        <v>157</v>
      </c>
    </row>
    <row r="1196" spans="3:17">
      <c r="C1196" s="15">
        <v>38393</v>
      </c>
      <c r="D1196" s="16">
        <v>10379</v>
      </c>
      <c r="E1196" s="16">
        <v>4</v>
      </c>
      <c r="F1196" s="16" t="s">
        <v>352</v>
      </c>
      <c r="G1196" s="16">
        <v>32</v>
      </c>
      <c r="H1196" s="17">
        <v>70.83</v>
      </c>
      <c r="I1196" s="17">
        <v>2266.56</v>
      </c>
      <c r="J1196" s="16" t="s">
        <v>18</v>
      </c>
      <c r="K1196" s="16"/>
      <c r="L1196" s="16" t="s">
        <v>135</v>
      </c>
      <c r="M1196" s="16" t="s">
        <v>212</v>
      </c>
      <c r="N1196" s="16" t="s">
        <v>242</v>
      </c>
      <c r="O1196" s="16"/>
      <c r="P1196" s="16" t="s">
        <v>134</v>
      </c>
      <c r="Q1196" s="16" t="s">
        <v>93</v>
      </c>
    </row>
    <row r="1197" spans="3:17">
      <c r="C1197" s="15">
        <v>38457</v>
      </c>
      <c r="D1197" s="16">
        <v>10406</v>
      </c>
      <c r="E1197" s="16">
        <v>1</v>
      </c>
      <c r="F1197" s="16" t="s">
        <v>352</v>
      </c>
      <c r="G1197" s="16">
        <v>65</v>
      </c>
      <c r="H1197" s="17">
        <v>100</v>
      </c>
      <c r="I1197" s="17">
        <v>10468.9</v>
      </c>
      <c r="J1197" s="16" t="s">
        <v>18</v>
      </c>
      <c r="K1197" s="16"/>
      <c r="L1197" s="16" t="s">
        <v>101</v>
      </c>
      <c r="M1197" s="16" t="s">
        <v>241</v>
      </c>
      <c r="N1197" s="16" t="s">
        <v>271</v>
      </c>
      <c r="O1197" s="16"/>
      <c r="P1197" s="16" t="s">
        <v>100</v>
      </c>
      <c r="Q1197" s="16" t="s">
        <v>93</v>
      </c>
    </row>
    <row r="1198" spans="3:17">
      <c r="C1198" s="15">
        <v>38489</v>
      </c>
      <c r="D1198" s="16">
        <v>10419</v>
      </c>
      <c r="E1198" s="16">
        <v>3</v>
      </c>
      <c r="F1198" s="16" t="s">
        <v>352</v>
      </c>
      <c r="G1198" s="16">
        <v>43</v>
      </c>
      <c r="H1198" s="17">
        <v>100</v>
      </c>
      <c r="I1198" s="17">
        <v>5589.14</v>
      </c>
      <c r="J1198" s="16" t="s">
        <v>18</v>
      </c>
      <c r="K1198" s="16"/>
      <c r="L1198" s="16" t="s">
        <v>95</v>
      </c>
      <c r="M1198" s="16" t="s">
        <v>212</v>
      </c>
      <c r="N1198" s="16" t="s">
        <v>236</v>
      </c>
      <c r="O1198" s="16"/>
      <c r="P1198" s="16" t="s">
        <v>94</v>
      </c>
      <c r="Q1198" s="16" t="s">
        <v>93</v>
      </c>
    </row>
    <row r="1199" spans="3:17">
      <c r="C1199" s="15">
        <v>37683</v>
      </c>
      <c r="D1199" s="16">
        <v>10108</v>
      </c>
      <c r="E1199" s="16">
        <v>12</v>
      </c>
      <c r="F1199" s="16" t="s">
        <v>353</v>
      </c>
      <c r="G1199" s="16">
        <v>43</v>
      </c>
      <c r="H1199" s="17">
        <v>67.77</v>
      </c>
      <c r="I1199" s="17">
        <v>2914.11</v>
      </c>
      <c r="J1199" s="16" t="s">
        <v>16</v>
      </c>
      <c r="K1199" s="16"/>
      <c r="L1199" s="16" t="s">
        <v>155</v>
      </c>
      <c r="M1199" s="16" t="s">
        <v>212</v>
      </c>
      <c r="N1199" s="16" t="s">
        <v>290</v>
      </c>
      <c r="O1199" s="16"/>
      <c r="P1199" s="16" t="s">
        <v>154</v>
      </c>
      <c r="Q1199" s="16" t="s">
        <v>151</v>
      </c>
    </row>
    <row r="1200" spans="3:17">
      <c r="C1200" s="15">
        <v>37749</v>
      </c>
      <c r="D1200" s="16">
        <v>10122</v>
      </c>
      <c r="E1200" s="16">
        <v>16</v>
      </c>
      <c r="F1200" s="16" t="s">
        <v>353</v>
      </c>
      <c r="G1200" s="16">
        <v>35</v>
      </c>
      <c r="H1200" s="17">
        <v>49.74</v>
      </c>
      <c r="I1200" s="17">
        <v>1740.9</v>
      </c>
      <c r="J1200" s="16" t="s">
        <v>16</v>
      </c>
      <c r="K1200" s="16"/>
      <c r="L1200" s="16" t="s">
        <v>115</v>
      </c>
      <c r="M1200" s="16" t="s">
        <v>212</v>
      </c>
      <c r="N1200" s="16" t="s">
        <v>291</v>
      </c>
      <c r="O1200" s="16"/>
      <c r="P1200" s="16" t="s">
        <v>107</v>
      </c>
      <c r="Q1200" s="16" t="s">
        <v>93</v>
      </c>
    </row>
    <row r="1201" spans="3:17">
      <c r="C1201" s="15">
        <v>37804</v>
      </c>
      <c r="D1201" s="16">
        <v>10135</v>
      </c>
      <c r="E1201" s="16">
        <v>13</v>
      </c>
      <c r="F1201" s="16" t="s">
        <v>353</v>
      </c>
      <c r="G1201" s="16">
        <v>45</v>
      </c>
      <c r="H1201" s="17">
        <v>50.36</v>
      </c>
      <c r="I1201" s="17">
        <v>2266.1999999999998</v>
      </c>
      <c r="J1201" s="16" t="s">
        <v>16</v>
      </c>
      <c r="K1201" s="16"/>
      <c r="L1201" s="16" t="s">
        <v>163</v>
      </c>
      <c r="M1201" s="16" t="s">
        <v>212</v>
      </c>
      <c r="N1201" s="16" t="s">
        <v>258</v>
      </c>
      <c r="O1201" s="16" t="s">
        <v>218</v>
      </c>
      <c r="P1201" s="16" t="s">
        <v>162</v>
      </c>
      <c r="Q1201" s="16" t="s">
        <v>157</v>
      </c>
    </row>
    <row r="1202" spans="3:17">
      <c r="C1202" s="15">
        <v>37867</v>
      </c>
      <c r="D1202" s="16">
        <v>10146</v>
      </c>
      <c r="E1202" s="16">
        <v>2</v>
      </c>
      <c r="F1202" s="16" t="s">
        <v>353</v>
      </c>
      <c r="G1202" s="16">
        <v>47</v>
      </c>
      <c r="H1202" s="17">
        <v>67.14</v>
      </c>
      <c r="I1202" s="17">
        <v>3155.58</v>
      </c>
      <c r="J1202" s="16" t="s">
        <v>16</v>
      </c>
      <c r="K1202" s="16"/>
      <c r="L1202" s="16" t="s">
        <v>189</v>
      </c>
      <c r="M1202" s="16" t="s">
        <v>212</v>
      </c>
      <c r="N1202" s="16" t="s">
        <v>306</v>
      </c>
      <c r="O1202" s="16" t="s">
        <v>228</v>
      </c>
      <c r="P1202" s="16" t="s">
        <v>162</v>
      </c>
      <c r="Q1202" s="16" t="s">
        <v>157</v>
      </c>
    </row>
    <row r="1203" spans="3:17">
      <c r="C1203" s="15">
        <v>37904</v>
      </c>
      <c r="D1203" s="16">
        <v>10159</v>
      </c>
      <c r="E1203" s="16">
        <v>8</v>
      </c>
      <c r="F1203" s="16" t="s">
        <v>353</v>
      </c>
      <c r="G1203" s="16">
        <v>21</v>
      </c>
      <c r="H1203" s="17">
        <v>64.66</v>
      </c>
      <c r="I1203" s="17">
        <v>1357.86</v>
      </c>
      <c r="J1203" s="16" t="s">
        <v>16</v>
      </c>
      <c r="K1203" s="16"/>
      <c r="L1203" s="16" t="s">
        <v>167</v>
      </c>
      <c r="M1203" s="16" t="s">
        <v>212</v>
      </c>
      <c r="N1203" s="16" t="s">
        <v>219</v>
      </c>
      <c r="O1203" s="16" t="s">
        <v>218</v>
      </c>
      <c r="P1203" s="16" t="s">
        <v>162</v>
      </c>
      <c r="Q1203" s="16" t="s">
        <v>157</v>
      </c>
    </row>
    <row r="1204" spans="3:17">
      <c r="C1204" s="15">
        <v>37929</v>
      </c>
      <c r="D1204" s="16">
        <v>10169</v>
      </c>
      <c r="E1204" s="16">
        <v>8</v>
      </c>
      <c r="F1204" s="16" t="s">
        <v>353</v>
      </c>
      <c r="G1204" s="16">
        <v>38</v>
      </c>
      <c r="H1204" s="17">
        <v>68.39</v>
      </c>
      <c r="I1204" s="17">
        <v>2598.8200000000002</v>
      </c>
      <c r="J1204" s="16" t="s">
        <v>16</v>
      </c>
      <c r="K1204" s="16"/>
      <c r="L1204" s="16" t="s">
        <v>87</v>
      </c>
      <c r="M1204" s="16" t="s">
        <v>212</v>
      </c>
      <c r="N1204" s="16" t="s">
        <v>262</v>
      </c>
      <c r="O1204" s="16" t="s">
        <v>238</v>
      </c>
      <c r="P1204" s="16" t="s">
        <v>85</v>
      </c>
      <c r="Q1204" s="16" t="s">
        <v>84</v>
      </c>
    </row>
    <row r="1205" spans="3:17">
      <c r="C1205" s="15">
        <v>37936</v>
      </c>
      <c r="D1205" s="16">
        <v>10180</v>
      </c>
      <c r="E1205" s="16">
        <v>3</v>
      </c>
      <c r="F1205" s="16" t="s">
        <v>353</v>
      </c>
      <c r="G1205" s="16">
        <v>21</v>
      </c>
      <c r="H1205" s="17">
        <v>50.36</v>
      </c>
      <c r="I1205" s="17">
        <v>1057.56</v>
      </c>
      <c r="J1205" s="16" t="s">
        <v>16</v>
      </c>
      <c r="K1205" s="16"/>
      <c r="L1205" s="16" t="s">
        <v>117</v>
      </c>
      <c r="M1205" s="16" t="s">
        <v>212</v>
      </c>
      <c r="N1205" s="16" t="s">
        <v>221</v>
      </c>
      <c r="O1205" s="16"/>
      <c r="P1205" s="16" t="s">
        <v>107</v>
      </c>
      <c r="Q1205" s="16" t="s">
        <v>93</v>
      </c>
    </row>
    <row r="1206" spans="3:17">
      <c r="C1206" s="15">
        <v>37945</v>
      </c>
      <c r="D1206" s="16">
        <v>10191</v>
      </c>
      <c r="E1206" s="16">
        <v>9</v>
      </c>
      <c r="F1206" s="16" t="s">
        <v>353</v>
      </c>
      <c r="G1206" s="16">
        <v>43</v>
      </c>
      <c r="H1206" s="17">
        <v>72.739999999999995</v>
      </c>
      <c r="I1206" s="17">
        <v>3127.82</v>
      </c>
      <c r="J1206" s="16" t="s">
        <v>16</v>
      </c>
      <c r="K1206" s="16"/>
      <c r="L1206" s="16" t="s">
        <v>121</v>
      </c>
      <c r="M1206" s="16" t="s">
        <v>212</v>
      </c>
      <c r="N1206" s="16" t="s">
        <v>292</v>
      </c>
      <c r="O1206" s="16"/>
      <c r="P1206" s="16" t="s">
        <v>120</v>
      </c>
      <c r="Q1206" s="16" t="s">
        <v>93</v>
      </c>
    </row>
    <row r="1207" spans="3:17">
      <c r="C1207" s="15">
        <v>38001</v>
      </c>
      <c r="D1207" s="16">
        <v>10211</v>
      </c>
      <c r="E1207" s="16">
        <v>8</v>
      </c>
      <c r="F1207" s="16" t="s">
        <v>353</v>
      </c>
      <c r="G1207" s="16">
        <v>46</v>
      </c>
      <c r="H1207" s="17">
        <v>54.09</v>
      </c>
      <c r="I1207" s="17">
        <v>2488.14</v>
      </c>
      <c r="J1207" s="16" t="s">
        <v>16</v>
      </c>
      <c r="K1207" s="16"/>
      <c r="L1207" s="16" t="s">
        <v>112</v>
      </c>
      <c r="M1207" s="16" t="s">
        <v>212</v>
      </c>
      <c r="N1207" s="16" t="s">
        <v>216</v>
      </c>
      <c r="O1207" s="16"/>
      <c r="P1207" s="16" t="s">
        <v>107</v>
      </c>
      <c r="Q1207" s="16" t="s">
        <v>93</v>
      </c>
    </row>
    <row r="1208" spans="3:17">
      <c r="C1208" s="15">
        <v>38038</v>
      </c>
      <c r="D1208" s="16">
        <v>10224</v>
      </c>
      <c r="E1208" s="16">
        <v>1</v>
      </c>
      <c r="F1208" s="16" t="s">
        <v>353</v>
      </c>
      <c r="G1208" s="16">
        <v>38</v>
      </c>
      <c r="H1208" s="17">
        <v>58.44</v>
      </c>
      <c r="I1208" s="17">
        <v>2220.7199999999998</v>
      </c>
      <c r="J1208" s="16" t="s">
        <v>16</v>
      </c>
      <c r="K1208" s="16"/>
      <c r="L1208" s="16" t="s">
        <v>117</v>
      </c>
      <c r="M1208" s="16" t="s">
        <v>212</v>
      </c>
      <c r="N1208" s="16" t="s">
        <v>221</v>
      </c>
      <c r="O1208" s="16"/>
      <c r="P1208" s="16" t="s">
        <v>107</v>
      </c>
      <c r="Q1208" s="16" t="s">
        <v>93</v>
      </c>
    </row>
    <row r="1209" spans="3:17">
      <c r="C1209" s="15">
        <v>38082</v>
      </c>
      <c r="D1209" s="16">
        <v>10237</v>
      </c>
      <c r="E1209" s="16">
        <v>1</v>
      </c>
      <c r="F1209" s="16" t="s">
        <v>353</v>
      </c>
      <c r="G1209" s="16">
        <v>26</v>
      </c>
      <c r="H1209" s="17">
        <v>52.22</v>
      </c>
      <c r="I1209" s="17">
        <v>1357.72</v>
      </c>
      <c r="J1209" s="16" t="s">
        <v>16</v>
      </c>
      <c r="K1209" s="16"/>
      <c r="L1209" s="16" t="s">
        <v>176</v>
      </c>
      <c r="M1209" s="16" t="s">
        <v>212</v>
      </c>
      <c r="N1209" s="16" t="s">
        <v>213</v>
      </c>
      <c r="O1209" s="16" t="s">
        <v>214</v>
      </c>
      <c r="P1209" s="16" t="s">
        <v>162</v>
      </c>
      <c r="Q1209" s="16" t="s">
        <v>157</v>
      </c>
    </row>
    <row r="1210" spans="3:17">
      <c r="C1210" s="15">
        <v>38133</v>
      </c>
      <c r="D1210" s="16">
        <v>10252</v>
      </c>
      <c r="E1210" s="16">
        <v>5</v>
      </c>
      <c r="F1210" s="16" t="s">
        <v>353</v>
      </c>
      <c r="G1210" s="16">
        <v>31</v>
      </c>
      <c r="H1210" s="17">
        <v>52.84</v>
      </c>
      <c r="I1210" s="17">
        <v>1638.04</v>
      </c>
      <c r="J1210" s="16" t="s">
        <v>16</v>
      </c>
      <c r="K1210" s="16"/>
      <c r="L1210" s="16" t="s">
        <v>112</v>
      </c>
      <c r="M1210" s="16" t="s">
        <v>212</v>
      </c>
      <c r="N1210" s="16" t="s">
        <v>216</v>
      </c>
      <c r="O1210" s="16"/>
      <c r="P1210" s="16" t="s">
        <v>107</v>
      </c>
      <c r="Q1210" s="16" t="s">
        <v>93</v>
      </c>
    </row>
    <row r="1211" spans="3:17">
      <c r="C1211" s="15">
        <v>38168</v>
      </c>
      <c r="D1211" s="16">
        <v>10264</v>
      </c>
      <c r="E1211" s="16">
        <v>3</v>
      </c>
      <c r="F1211" s="16" t="s">
        <v>353</v>
      </c>
      <c r="G1211" s="16">
        <v>48</v>
      </c>
      <c r="H1211" s="17">
        <v>54.71</v>
      </c>
      <c r="I1211" s="17">
        <v>2626.08</v>
      </c>
      <c r="J1211" s="16" t="s">
        <v>16</v>
      </c>
      <c r="K1211" s="16"/>
      <c r="L1211" s="16" t="s">
        <v>181</v>
      </c>
      <c r="M1211" s="16" t="s">
        <v>212</v>
      </c>
      <c r="N1211" s="16" t="s">
        <v>280</v>
      </c>
      <c r="O1211" s="16" t="s">
        <v>231</v>
      </c>
      <c r="P1211" s="16" t="s">
        <v>162</v>
      </c>
      <c r="Q1211" s="16" t="s">
        <v>157</v>
      </c>
    </row>
    <row r="1212" spans="3:17">
      <c r="C1212" s="15">
        <v>38201</v>
      </c>
      <c r="D1212" s="16">
        <v>10276</v>
      </c>
      <c r="E1212" s="16">
        <v>9</v>
      </c>
      <c r="F1212" s="16" t="s">
        <v>353</v>
      </c>
      <c r="G1212" s="16">
        <v>33</v>
      </c>
      <c r="H1212" s="17">
        <v>50.36</v>
      </c>
      <c r="I1212" s="17">
        <v>1661.88</v>
      </c>
      <c r="J1212" s="16" t="s">
        <v>16</v>
      </c>
      <c r="K1212" s="16"/>
      <c r="L1212" s="16" t="s">
        <v>190</v>
      </c>
      <c r="M1212" s="16" t="s">
        <v>212</v>
      </c>
      <c r="N1212" s="16" t="s">
        <v>261</v>
      </c>
      <c r="O1212" s="16" t="s">
        <v>231</v>
      </c>
      <c r="P1212" s="16" t="s">
        <v>162</v>
      </c>
      <c r="Q1212" s="16" t="s">
        <v>157</v>
      </c>
    </row>
    <row r="1213" spans="3:17">
      <c r="C1213" s="15">
        <v>38227</v>
      </c>
      <c r="D1213" s="16">
        <v>10286</v>
      </c>
      <c r="E1213" s="16">
        <v>1</v>
      </c>
      <c r="F1213" s="16" t="s">
        <v>353</v>
      </c>
      <c r="G1213" s="16">
        <v>38</v>
      </c>
      <c r="H1213" s="17">
        <v>57.2</v>
      </c>
      <c r="I1213" s="17">
        <v>2173.6</v>
      </c>
      <c r="J1213" s="16" t="s">
        <v>16</v>
      </c>
      <c r="K1213" s="16"/>
      <c r="L1213" s="16" t="s">
        <v>111</v>
      </c>
      <c r="M1213" s="16" t="s">
        <v>212</v>
      </c>
      <c r="N1213" s="16" t="s">
        <v>216</v>
      </c>
      <c r="O1213" s="16"/>
      <c r="P1213" s="16" t="s">
        <v>107</v>
      </c>
      <c r="Q1213" s="16" t="s">
        <v>93</v>
      </c>
    </row>
    <row r="1214" spans="3:17">
      <c r="C1214" s="15">
        <v>38260</v>
      </c>
      <c r="D1214" s="16">
        <v>10299</v>
      </c>
      <c r="E1214" s="16">
        <v>3</v>
      </c>
      <c r="F1214" s="16" t="s">
        <v>353</v>
      </c>
      <c r="G1214" s="16">
        <v>39</v>
      </c>
      <c r="H1214" s="17">
        <v>55.95</v>
      </c>
      <c r="I1214" s="17">
        <v>2182.0500000000002</v>
      </c>
      <c r="J1214" s="16" t="s">
        <v>16</v>
      </c>
      <c r="K1214" s="16"/>
      <c r="L1214" s="16" t="s">
        <v>105</v>
      </c>
      <c r="M1214" s="16" t="s">
        <v>212</v>
      </c>
      <c r="N1214" s="16" t="s">
        <v>232</v>
      </c>
      <c r="O1214" s="16"/>
      <c r="P1214" s="16" t="s">
        <v>103</v>
      </c>
      <c r="Q1214" s="16" t="s">
        <v>93</v>
      </c>
    </row>
    <row r="1215" spans="3:17">
      <c r="C1215" s="15">
        <v>38276</v>
      </c>
      <c r="D1215" s="16">
        <v>10310</v>
      </c>
      <c r="E1215" s="16">
        <v>16</v>
      </c>
      <c r="F1215" s="16" t="s">
        <v>353</v>
      </c>
      <c r="G1215" s="16">
        <v>42</v>
      </c>
      <c r="H1215" s="17">
        <v>67.14</v>
      </c>
      <c r="I1215" s="17">
        <v>2819.88</v>
      </c>
      <c r="J1215" s="16" t="s">
        <v>16</v>
      </c>
      <c r="K1215" s="16"/>
      <c r="L1215" s="16" t="s">
        <v>121</v>
      </c>
      <c r="M1215" s="16" t="s">
        <v>212</v>
      </c>
      <c r="N1215" s="16" t="s">
        <v>292</v>
      </c>
      <c r="O1215" s="16"/>
      <c r="P1215" s="16" t="s">
        <v>120</v>
      </c>
      <c r="Q1215" s="16" t="s">
        <v>93</v>
      </c>
    </row>
    <row r="1216" spans="3:17">
      <c r="C1216" s="15">
        <v>38294</v>
      </c>
      <c r="D1216" s="16">
        <v>10319</v>
      </c>
      <c r="E1216" s="16">
        <v>4</v>
      </c>
      <c r="F1216" s="16" t="s">
        <v>353</v>
      </c>
      <c r="G1216" s="16">
        <v>44</v>
      </c>
      <c r="H1216" s="17">
        <v>59.06</v>
      </c>
      <c r="I1216" s="17">
        <v>2598.64</v>
      </c>
      <c r="J1216" s="16" t="s">
        <v>16</v>
      </c>
      <c r="K1216" s="16"/>
      <c r="L1216" s="16" t="s">
        <v>195</v>
      </c>
      <c r="M1216" s="16" t="s">
        <v>212</v>
      </c>
      <c r="N1216" s="16" t="s">
        <v>213</v>
      </c>
      <c r="O1216" s="16" t="s">
        <v>214</v>
      </c>
      <c r="P1216" s="16" t="s">
        <v>162</v>
      </c>
      <c r="Q1216" s="16" t="s">
        <v>157</v>
      </c>
    </row>
    <row r="1217" spans="3:17">
      <c r="C1217" s="15">
        <v>38307</v>
      </c>
      <c r="D1217" s="16">
        <v>10330</v>
      </c>
      <c r="E1217" s="16">
        <v>2</v>
      </c>
      <c r="F1217" s="16" t="s">
        <v>353</v>
      </c>
      <c r="G1217" s="16">
        <v>29</v>
      </c>
      <c r="H1217" s="17">
        <v>69.63</v>
      </c>
      <c r="I1217" s="17">
        <v>2019.27</v>
      </c>
      <c r="J1217" s="16" t="s">
        <v>16</v>
      </c>
      <c r="K1217" s="16"/>
      <c r="L1217" s="16" t="s">
        <v>155</v>
      </c>
      <c r="M1217" s="16" t="s">
        <v>212</v>
      </c>
      <c r="N1217" s="16" t="s">
        <v>290</v>
      </c>
      <c r="O1217" s="16"/>
      <c r="P1217" s="16" t="s">
        <v>154</v>
      </c>
      <c r="Q1217" s="16" t="s">
        <v>151</v>
      </c>
    </row>
    <row r="1218" spans="3:17">
      <c r="C1218" s="15">
        <v>38315</v>
      </c>
      <c r="D1218" s="16">
        <v>10342</v>
      </c>
      <c r="E1218" s="16">
        <v>8</v>
      </c>
      <c r="F1218" s="16" t="s">
        <v>353</v>
      </c>
      <c r="G1218" s="16">
        <v>26</v>
      </c>
      <c r="H1218" s="17">
        <v>55.95</v>
      </c>
      <c r="I1218" s="17">
        <v>1454.7</v>
      </c>
      <c r="J1218" s="16" t="s">
        <v>16</v>
      </c>
      <c r="K1218" s="16"/>
      <c r="L1218" s="16" t="s">
        <v>86</v>
      </c>
      <c r="M1218" s="16" t="s">
        <v>212</v>
      </c>
      <c r="N1218" s="16" t="s">
        <v>223</v>
      </c>
      <c r="O1218" s="16" t="s">
        <v>224</v>
      </c>
      <c r="P1218" s="16" t="s">
        <v>85</v>
      </c>
      <c r="Q1218" s="16" t="s">
        <v>84</v>
      </c>
    </row>
    <row r="1219" spans="3:17">
      <c r="C1219" s="15">
        <v>38328</v>
      </c>
      <c r="D1219" s="16">
        <v>10355</v>
      </c>
      <c r="E1219" s="16">
        <v>1</v>
      </c>
      <c r="F1219" s="16" t="s">
        <v>353</v>
      </c>
      <c r="G1219" s="16">
        <v>31</v>
      </c>
      <c r="H1219" s="17">
        <v>53.47</v>
      </c>
      <c r="I1219" s="17">
        <v>1657.57</v>
      </c>
      <c r="J1219" s="16" t="s">
        <v>16</v>
      </c>
      <c r="K1219" s="16"/>
      <c r="L1219" s="16" t="s">
        <v>135</v>
      </c>
      <c r="M1219" s="16" t="s">
        <v>212</v>
      </c>
      <c r="N1219" s="16" t="s">
        <v>242</v>
      </c>
      <c r="O1219" s="16"/>
      <c r="P1219" s="16" t="s">
        <v>134</v>
      </c>
      <c r="Q1219" s="16" t="s">
        <v>93</v>
      </c>
    </row>
    <row r="1220" spans="3:17">
      <c r="C1220" s="15">
        <v>38358</v>
      </c>
      <c r="D1220" s="16">
        <v>10363</v>
      </c>
      <c r="E1220" s="16">
        <v>12</v>
      </c>
      <c r="F1220" s="16" t="s">
        <v>353</v>
      </c>
      <c r="G1220" s="16">
        <v>32</v>
      </c>
      <c r="H1220" s="17">
        <v>89.12</v>
      </c>
      <c r="I1220" s="17">
        <v>2851.84</v>
      </c>
      <c r="J1220" s="16" t="s">
        <v>16</v>
      </c>
      <c r="K1220" s="16"/>
      <c r="L1220" s="16" t="s">
        <v>104</v>
      </c>
      <c r="M1220" s="16" t="s">
        <v>212</v>
      </c>
      <c r="N1220" s="16" t="s">
        <v>296</v>
      </c>
      <c r="O1220" s="16"/>
      <c r="P1220" s="16" t="s">
        <v>103</v>
      </c>
      <c r="Q1220" s="16" t="s">
        <v>93</v>
      </c>
    </row>
    <row r="1221" spans="3:17">
      <c r="C1221" s="15">
        <v>38393</v>
      </c>
      <c r="D1221" s="16">
        <v>10378</v>
      </c>
      <c r="E1221" s="16">
        <v>9</v>
      </c>
      <c r="F1221" s="16" t="s">
        <v>353</v>
      </c>
      <c r="G1221" s="16">
        <v>28</v>
      </c>
      <c r="H1221" s="17">
        <v>100</v>
      </c>
      <c r="I1221" s="17">
        <v>4609.6400000000003</v>
      </c>
      <c r="J1221" s="16" t="s">
        <v>16</v>
      </c>
      <c r="K1221" s="16"/>
      <c r="L1221" s="16" t="s">
        <v>135</v>
      </c>
      <c r="M1221" s="16" t="s">
        <v>212</v>
      </c>
      <c r="N1221" s="16" t="s">
        <v>242</v>
      </c>
      <c r="O1221" s="16"/>
      <c r="P1221" s="16" t="s">
        <v>134</v>
      </c>
      <c r="Q1221" s="16" t="s">
        <v>93</v>
      </c>
    </row>
    <row r="1222" spans="3:17">
      <c r="C1222" s="15">
        <v>38415</v>
      </c>
      <c r="D1222" s="16">
        <v>10390</v>
      </c>
      <c r="E1222" s="16">
        <v>2</v>
      </c>
      <c r="F1222" s="16" t="s">
        <v>353</v>
      </c>
      <c r="G1222" s="16">
        <v>36</v>
      </c>
      <c r="H1222" s="17">
        <v>100</v>
      </c>
      <c r="I1222" s="17">
        <v>5079.96</v>
      </c>
      <c r="J1222" s="16" t="s">
        <v>16</v>
      </c>
      <c r="K1222" s="16"/>
      <c r="L1222" s="16" t="s">
        <v>163</v>
      </c>
      <c r="M1222" s="16" t="s">
        <v>212</v>
      </c>
      <c r="N1222" s="16" t="s">
        <v>258</v>
      </c>
      <c r="O1222" s="16" t="s">
        <v>218</v>
      </c>
      <c r="P1222" s="16" t="s">
        <v>162</v>
      </c>
      <c r="Q1222" s="16" t="s">
        <v>157</v>
      </c>
    </row>
    <row r="1223" spans="3:17">
      <c r="C1223" s="15">
        <v>38450</v>
      </c>
      <c r="D1223" s="16">
        <v>10403</v>
      </c>
      <c r="E1223" s="16">
        <v>1</v>
      </c>
      <c r="F1223" s="16" t="s">
        <v>353</v>
      </c>
      <c r="G1223" s="16">
        <v>36</v>
      </c>
      <c r="H1223" s="17">
        <v>52.22</v>
      </c>
      <c r="I1223" s="17">
        <v>1879.92</v>
      </c>
      <c r="J1223" s="16" t="s">
        <v>16</v>
      </c>
      <c r="K1223" s="16"/>
      <c r="L1223" s="16" t="s">
        <v>147</v>
      </c>
      <c r="M1223" s="16" t="s">
        <v>212</v>
      </c>
      <c r="N1223" s="16" t="s">
        <v>240</v>
      </c>
      <c r="O1223" s="16"/>
      <c r="P1223" s="16" t="s">
        <v>145</v>
      </c>
      <c r="Q1223" s="16" t="s">
        <v>93</v>
      </c>
    </row>
    <row r="1224" spans="3:17">
      <c r="C1224" s="15">
        <v>37669</v>
      </c>
      <c r="D1224" s="16">
        <v>10106</v>
      </c>
      <c r="E1224" s="16">
        <v>17</v>
      </c>
      <c r="F1224" s="16" t="s">
        <v>354</v>
      </c>
      <c r="G1224" s="16">
        <v>41</v>
      </c>
      <c r="H1224" s="17">
        <v>100</v>
      </c>
      <c r="I1224" s="17">
        <v>4774.8599999999997</v>
      </c>
      <c r="J1224" s="16" t="s">
        <v>19</v>
      </c>
      <c r="K1224" s="16"/>
      <c r="L1224" s="16" t="s">
        <v>128</v>
      </c>
      <c r="M1224" s="16" t="s">
        <v>212</v>
      </c>
      <c r="N1224" s="16" t="s">
        <v>320</v>
      </c>
      <c r="O1224" s="16"/>
      <c r="P1224" s="16" t="s">
        <v>126</v>
      </c>
      <c r="Q1224" s="16" t="s">
        <v>93</v>
      </c>
    </row>
    <row r="1225" spans="3:17">
      <c r="C1225" s="15">
        <v>37739</v>
      </c>
      <c r="D1225" s="16">
        <v>10119</v>
      </c>
      <c r="E1225" s="16">
        <v>8</v>
      </c>
      <c r="F1225" s="16" t="s">
        <v>354</v>
      </c>
      <c r="G1225" s="16">
        <v>27</v>
      </c>
      <c r="H1225" s="17">
        <v>99.52</v>
      </c>
      <c r="I1225" s="17">
        <v>2687.04</v>
      </c>
      <c r="J1225" s="16" t="s">
        <v>19</v>
      </c>
      <c r="K1225" s="16"/>
      <c r="L1225" s="16" t="s">
        <v>95</v>
      </c>
      <c r="M1225" s="16" t="s">
        <v>212</v>
      </c>
      <c r="N1225" s="16" t="s">
        <v>236</v>
      </c>
      <c r="O1225" s="16"/>
      <c r="P1225" s="16" t="s">
        <v>94</v>
      </c>
      <c r="Q1225" s="16" t="s">
        <v>93</v>
      </c>
    </row>
    <row r="1226" spans="3:17">
      <c r="C1226" s="15">
        <v>37788</v>
      </c>
      <c r="D1226" s="16">
        <v>10130</v>
      </c>
      <c r="E1226" s="16">
        <v>1</v>
      </c>
      <c r="F1226" s="16" t="s">
        <v>354</v>
      </c>
      <c r="G1226" s="16">
        <v>33</v>
      </c>
      <c r="H1226" s="17">
        <v>100</v>
      </c>
      <c r="I1226" s="17">
        <v>3423.75</v>
      </c>
      <c r="J1226" s="16" t="s">
        <v>19</v>
      </c>
      <c r="K1226" s="16"/>
      <c r="L1226" s="16" t="s">
        <v>196</v>
      </c>
      <c r="M1226" s="16" t="s">
        <v>212</v>
      </c>
      <c r="N1226" s="16" t="s">
        <v>261</v>
      </c>
      <c r="O1226" s="16" t="s">
        <v>231</v>
      </c>
      <c r="P1226" s="16" t="s">
        <v>162</v>
      </c>
      <c r="Q1226" s="16" t="s">
        <v>157</v>
      </c>
    </row>
    <row r="1227" spans="3:17">
      <c r="C1227" s="15">
        <v>37843</v>
      </c>
      <c r="D1227" s="16">
        <v>10143</v>
      </c>
      <c r="E1227" s="16">
        <v>12</v>
      </c>
      <c r="F1227" s="16" t="s">
        <v>354</v>
      </c>
      <c r="G1227" s="16">
        <v>34</v>
      </c>
      <c r="H1227" s="17">
        <v>100</v>
      </c>
      <c r="I1227" s="17">
        <v>3455.76</v>
      </c>
      <c r="J1227" s="16" t="s">
        <v>19</v>
      </c>
      <c r="K1227" s="16"/>
      <c r="L1227" s="16" t="s">
        <v>171</v>
      </c>
      <c r="M1227" s="16" t="s">
        <v>212</v>
      </c>
      <c r="N1227" s="16" t="s">
        <v>239</v>
      </c>
      <c r="O1227" s="16" t="s">
        <v>231</v>
      </c>
      <c r="P1227" s="16" t="s">
        <v>162</v>
      </c>
      <c r="Q1227" s="16" t="s">
        <v>157</v>
      </c>
    </row>
    <row r="1228" spans="3:17">
      <c r="C1228" s="15">
        <v>37900</v>
      </c>
      <c r="D1228" s="16">
        <v>10155</v>
      </c>
      <c r="E1228" s="16">
        <v>10</v>
      </c>
      <c r="F1228" s="16" t="s">
        <v>354</v>
      </c>
      <c r="G1228" s="16">
        <v>29</v>
      </c>
      <c r="H1228" s="17">
        <v>100</v>
      </c>
      <c r="I1228" s="17">
        <v>3622.97</v>
      </c>
      <c r="J1228" s="16" t="s">
        <v>19</v>
      </c>
      <c r="K1228" s="16"/>
      <c r="L1228" s="16" t="s">
        <v>105</v>
      </c>
      <c r="M1228" s="16" t="s">
        <v>212</v>
      </c>
      <c r="N1228" s="16" t="s">
        <v>232</v>
      </c>
      <c r="O1228" s="16"/>
      <c r="P1228" s="16" t="s">
        <v>103</v>
      </c>
      <c r="Q1228" s="16" t="s">
        <v>93</v>
      </c>
    </row>
    <row r="1229" spans="3:17">
      <c r="C1229" s="15">
        <v>37917</v>
      </c>
      <c r="D1229" s="16">
        <v>10167</v>
      </c>
      <c r="E1229" s="16">
        <v>6</v>
      </c>
      <c r="F1229" s="16" t="s">
        <v>354</v>
      </c>
      <c r="G1229" s="16">
        <v>34</v>
      </c>
      <c r="H1229" s="17">
        <v>100</v>
      </c>
      <c r="I1229" s="17">
        <v>3599.58</v>
      </c>
      <c r="J1229" s="16" t="s">
        <v>19</v>
      </c>
      <c r="K1229" s="16"/>
      <c r="L1229" s="16" t="s">
        <v>141</v>
      </c>
      <c r="M1229" s="16" t="s">
        <v>273</v>
      </c>
      <c r="N1229" s="16" t="s">
        <v>256</v>
      </c>
      <c r="O1229" s="16"/>
      <c r="P1229" s="16" t="s">
        <v>140</v>
      </c>
      <c r="Q1229" s="16" t="s">
        <v>93</v>
      </c>
    </row>
    <row r="1230" spans="3:17">
      <c r="C1230" s="15">
        <v>37933</v>
      </c>
      <c r="D1230" s="16">
        <v>10178</v>
      </c>
      <c r="E1230" s="16">
        <v>9</v>
      </c>
      <c r="F1230" s="16" t="s">
        <v>354</v>
      </c>
      <c r="G1230" s="16">
        <v>48</v>
      </c>
      <c r="H1230" s="17">
        <v>100</v>
      </c>
      <c r="I1230" s="17">
        <v>5386.56</v>
      </c>
      <c r="J1230" s="16" t="s">
        <v>19</v>
      </c>
      <c r="K1230" s="16"/>
      <c r="L1230" s="16" t="s">
        <v>116</v>
      </c>
      <c r="M1230" s="16" t="s">
        <v>212</v>
      </c>
      <c r="N1230" s="16" t="s">
        <v>274</v>
      </c>
      <c r="O1230" s="16"/>
      <c r="P1230" s="16" t="s">
        <v>107</v>
      </c>
      <c r="Q1230" s="16" t="s">
        <v>93</v>
      </c>
    </row>
    <row r="1231" spans="3:17">
      <c r="C1231" s="15">
        <v>37939</v>
      </c>
      <c r="D1231" s="16">
        <v>10186</v>
      </c>
      <c r="E1231" s="16">
        <v>6</v>
      </c>
      <c r="F1231" s="16" t="s">
        <v>354</v>
      </c>
      <c r="G1231" s="16">
        <v>46</v>
      </c>
      <c r="H1231" s="17">
        <v>100</v>
      </c>
      <c r="I1231" s="17">
        <v>4918.78</v>
      </c>
      <c r="J1231" s="16" t="s">
        <v>19</v>
      </c>
      <c r="K1231" s="16"/>
      <c r="L1231" s="16" t="s">
        <v>150</v>
      </c>
      <c r="M1231" s="16" t="s">
        <v>212</v>
      </c>
      <c r="N1231" s="16" t="s">
        <v>272</v>
      </c>
      <c r="O1231" s="16"/>
      <c r="P1231" s="16" t="s">
        <v>145</v>
      </c>
      <c r="Q1231" s="16" t="s">
        <v>93</v>
      </c>
    </row>
    <row r="1232" spans="3:17">
      <c r="C1232" s="15">
        <v>37951</v>
      </c>
      <c r="D1232" s="16">
        <v>10197</v>
      </c>
      <c r="E1232" s="16">
        <v>3</v>
      </c>
      <c r="F1232" s="16" t="s">
        <v>354</v>
      </c>
      <c r="G1232" s="16">
        <v>22</v>
      </c>
      <c r="H1232" s="17">
        <v>100</v>
      </c>
      <c r="I1232" s="17">
        <v>2538.8000000000002</v>
      </c>
      <c r="J1232" s="16" t="s">
        <v>19</v>
      </c>
      <c r="K1232" s="16"/>
      <c r="L1232" s="16" t="s">
        <v>137</v>
      </c>
      <c r="M1232" s="16" t="s">
        <v>212</v>
      </c>
      <c r="N1232" s="16" t="s">
        <v>275</v>
      </c>
      <c r="O1232" s="16"/>
      <c r="P1232" s="16" t="s">
        <v>134</v>
      </c>
      <c r="Q1232" s="16" t="s">
        <v>93</v>
      </c>
    </row>
    <row r="1233" spans="3:17">
      <c r="C1233" s="15">
        <v>37995</v>
      </c>
      <c r="D1233" s="16">
        <v>10209</v>
      </c>
      <c r="E1233" s="16">
        <v>5</v>
      </c>
      <c r="F1233" s="16" t="s">
        <v>354</v>
      </c>
      <c r="G1233" s="16">
        <v>20</v>
      </c>
      <c r="H1233" s="17">
        <v>100</v>
      </c>
      <c r="I1233" s="17">
        <v>2498.6</v>
      </c>
      <c r="J1233" s="16" t="s">
        <v>19</v>
      </c>
      <c r="K1233" s="16"/>
      <c r="L1233" s="16" t="s">
        <v>192</v>
      </c>
      <c r="M1233" s="16" t="s">
        <v>212</v>
      </c>
      <c r="N1233" s="16" t="s">
        <v>276</v>
      </c>
      <c r="O1233" s="16" t="s">
        <v>218</v>
      </c>
      <c r="P1233" s="16" t="s">
        <v>162</v>
      </c>
      <c r="Q1233" s="16" t="s">
        <v>157</v>
      </c>
    </row>
    <row r="1234" spans="3:17">
      <c r="C1234" s="15">
        <v>38036</v>
      </c>
      <c r="D1234" s="16">
        <v>10222</v>
      </c>
      <c r="E1234" s="16">
        <v>9</v>
      </c>
      <c r="F1234" s="16" t="s">
        <v>354</v>
      </c>
      <c r="G1234" s="16">
        <v>45</v>
      </c>
      <c r="H1234" s="17">
        <v>85.75</v>
      </c>
      <c r="I1234" s="17">
        <v>3858.75</v>
      </c>
      <c r="J1234" s="16" t="s">
        <v>19</v>
      </c>
      <c r="K1234" s="16"/>
      <c r="L1234" s="16" t="s">
        <v>177</v>
      </c>
      <c r="M1234" s="16" t="s">
        <v>212</v>
      </c>
      <c r="N1234" s="16" t="s">
        <v>277</v>
      </c>
      <c r="O1234" s="16" t="s">
        <v>218</v>
      </c>
      <c r="P1234" s="16" t="s">
        <v>162</v>
      </c>
      <c r="Q1234" s="16" t="s">
        <v>157</v>
      </c>
    </row>
    <row r="1235" spans="3:17">
      <c r="C1235" s="15">
        <v>38115</v>
      </c>
      <c r="D1235" s="16">
        <v>10249</v>
      </c>
      <c r="E1235" s="16">
        <v>5</v>
      </c>
      <c r="F1235" s="16" t="s">
        <v>354</v>
      </c>
      <c r="G1235" s="16">
        <v>46</v>
      </c>
      <c r="H1235" s="17">
        <v>100</v>
      </c>
      <c r="I1235" s="17">
        <v>5600.5</v>
      </c>
      <c r="J1235" s="16" t="s">
        <v>19</v>
      </c>
      <c r="K1235" s="16"/>
      <c r="L1235" s="16" t="s">
        <v>194</v>
      </c>
      <c r="M1235" s="16" t="s">
        <v>212</v>
      </c>
      <c r="N1235" s="16" t="s">
        <v>230</v>
      </c>
      <c r="O1235" s="16" t="s">
        <v>231</v>
      </c>
      <c r="P1235" s="16" t="s">
        <v>162</v>
      </c>
      <c r="Q1235" s="16" t="s">
        <v>157</v>
      </c>
    </row>
    <row r="1236" spans="3:17">
      <c r="C1236" s="15">
        <v>38162</v>
      </c>
      <c r="D1236" s="16">
        <v>10262</v>
      </c>
      <c r="E1236" s="16">
        <v>14</v>
      </c>
      <c r="F1236" s="16" t="s">
        <v>354</v>
      </c>
      <c r="G1236" s="16">
        <v>34</v>
      </c>
      <c r="H1236" s="17">
        <v>100</v>
      </c>
      <c r="I1236" s="17">
        <v>4103.46</v>
      </c>
      <c r="J1236" s="16" t="s">
        <v>19</v>
      </c>
      <c r="K1236" s="16"/>
      <c r="L1236" s="16" t="s">
        <v>135</v>
      </c>
      <c r="M1236" s="16" t="s">
        <v>273</v>
      </c>
      <c r="N1236" s="16" t="s">
        <v>242</v>
      </c>
      <c r="O1236" s="16"/>
      <c r="P1236" s="16" t="s">
        <v>134</v>
      </c>
      <c r="Q1236" s="16" t="s">
        <v>93</v>
      </c>
    </row>
    <row r="1237" spans="3:17">
      <c r="C1237" s="15">
        <v>38189</v>
      </c>
      <c r="D1237" s="16">
        <v>10273</v>
      </c>
      <c r="E1237" s="16">
        <v>1</v>
      </c>
      <c r="F1237" s="16" t="s">
        <v>354</v>
      </c>
      <c r="G1237" s="16">
        <v>50</v>
      </c>
      <c r="H1237" s="17">
        <v>85.75</v>
      </c>
      <c r="I1237" s="17">
        <v>4287.5</v>
      </c>
      <c r="J1237" s="16" t="s">
        <v>19</v>
      </c>
      <c r="K1237" s="16"/>
      <c r="L1237" s="16" t="s">
        <v>98</v>
      </c>
      <c r="M1237" s="16" t="s">
        <v>212</v>
      </c>
      <c r="N1237" s="16" t="s">
        <v>278</v>
      </c>
      <c r="O1237" s="16"/>
      <c r="P1237" s="16" t="s">
        <v>97</v>
      </c>
      <c r="Q1237" s="16" t="s">
        <v>93</v>
      </c>
    </row>
    <row r="1238" spans="3:17">
      <c r="C1238" s="15">
        <v>38219</v>
      </c>
      <c r="D1238" s="16">
        <v>10283</v>
      </c>
      <c r="E1238" s="16">
        <v>3</v>
      </c>
      <c r="F1238" s="16" t="s">
        <v>354</v>
      </c>
      <c r="G1238" s="16">
        <v>46</v>
      </c>
      <c r="H1238" s="17">
        <v>100</v>
      </c>
      <c r="I1238" s="17">
        <v>5795.54</v>
      </c>
      <c r="J1238" s="16" t="s">
        <v>19</v>
      </c>
      <c r="K1238" s="16"/>
      <c r="L1238" s="16" t="s">
        <v>160</v>
      </c>
      <c r="M1238" s="16" t="s">
        <v>212</v>
      </c>
      <c r="N1238" s="16" t="s">
        <v>279</v>
      </c>
      <c r="O1238" s="16" t="s">
        <v>250</v>
      </c>
      <c r="P1238" s="16" t="s">
        <v>158</v>
      </c>
      <c r="Q1238" s="16" t="s">
        <v>157</v>
      </c>
    </row>
    <row r="1239" spans="3:17">
      <c r="C1239" s="15">
        <v>38245</v>
      </c>
      <c r="D1239" s="16">
        <v>10296</v>
      </c>
      <c r="E1239" s="16">
        <v>12</v>
      </c>
      <c r="F1239" s="16" t="s">
        <v>354</v>
      </c>
      <c r="G1239" s="16">
        <v>22</v>
      </c>
      <c r="H1239" s="17">
        <v>84.7</v>
      </c>
      <c r="I1239" s="17">
        <v>1863.4</v>
      </c>
      <c r="J1239" s="16" t="s">
        <v>19</v>
      </c>
      <c r="K1239" s="16"/>
      <c r="L1239" s="16" t="s">
        <v>123</v>
      </c>
      <c r="M1239" s="16" t="s">
        <v>212</v>
      </c>
      <c r="N1239" s="16" t="s">
        <v>326</v>
      </c>
      <c r="O1239" s="16"/>
      <c r="P1239" s="16" t="s">
        <v>120</v>
      </c>
      <c r="Q1239" s="16" t="s">
        <v>93</v>
      </c>
    </row>
    <row r="1240" spans="3:17">
      <c r="C1240" s="15">
        <v>38274</v>
      </c>
      <c r="D1240" s="16">
        <v>10307</v>
      </c>
      <c r="E1240" s="16">
        <v>6</v>
      </c>
      <c r="F1240" s="16" t="s">
        <v>354</v>
      </c>
      <c r="G1240" s="16">
        <v>48</v>
      </c>
      <c r="H1240" s="17">
        <v>86.81</v>
      </c>
      <c r="I1240" s="17">
        <v>4166.88</v>
      </c>
      <c r="J1240" s="16" t="s">
        <v>19</v>
      </c>
      <c r="K1240" s="16"/>
      <c r="L1240" s="16" t="s">
        <v>188</v>
      </c>
      <c r="M1240" s="16" t="s">
        <v>212</v>
      </c>
      <c r="N1240" s="16" t="s">
        <v>247</v>
      </c>
      <c r="O1240" s="16" t="s">
        <v>235</v>
      </c>
      <c r="P1240" s="16" t="s">
        <v>162</v>
      </c>
      <c r="Q1240" s="16" t="s">
        <v>157</v>
      </c>
    </row>
    <row r="1241" spans="3:17">
      <c r="C1241" s="15">
        <v>38292</v>
      </c>
      <c r="D1241" s="16">
        <v>10316</v>
      </c>
      <c r="E1241" s="16">
        <v>14</v>
      </c>
      <c r="F1241" s="16" t="s">
        <v>354</v>
      </c>
      <c r="G1241" s="16">
        <v>47</v>
      </c>
      <c r="H1241" s="17">
        <v>86.81</v>
      </c>
      <c r="I1241" s="17">
        <v>4080.07</v>
      </c>
      <c r="J1241" s="16" t="s">
        <v>19</v>
      </c>
      <c r="K1241" s="16"/>
      <c r="L1241" s="16" t="s">
        <v>149</v>
      </c>
      <c r="M1241" s="16" t="s">
        <v>212</v>
      </c>
      <c r="N1241" s="16" t="s">
        <v>281</v>
      </c>
      <c r="O1241" s="16" t="s">
        <v>282</v>
      </c>
      <c r="P1241" s="16" t="s">
        <v>145</v>
      </c>
      <c r="Q1241" s="16" t="s">
        <v>93</v>
      </c>
    </row>
    <row r="1242" spans="3:17">
      <c r="C1242" s="15">
        <v>38303</v>
      </c>
      <c r="D1242" s="16">
        <v>10328</v>
      </c>
      <c r="E1242" s="16">
        <v>6</v>
      </c>
      <c r="F1242" s="16" t="s">
        <v>354</v>
      </c>
      <c r="G1242" s="16">
        <v>34</v>
      </c>
      <c r="H1242" s="17">
        <v>100</v>
      </c>
      <c r="I1242" s="17">
        <v>3815.48</v>
      </c>
      <c r="J1242" s="16" t="s">
        <v>19</v>
      </c>
      <c r="K1242" s="16"/>
      <c r="L1242" s="16" t="s">
        <v>128</v>
      </c>
      <c r="M1242" s="16" t="s">
        <v>212</v>
      </c>
      <c r="N1242" s="16" t="s">
        <v>320</v>
      </c>
      <c r="O1242" s="16"/>
      <c r="P1242" s="16" t="s">
        <v>126</v>
      </c>
      <c r="Q1242" s="16" t="s">
        <v>93</v>
      </c>
    </row>
    <row r="1243" spans="3:17">
      <c r="C1243" s="15">
        <v>38313</v>
      </c>
      <c r="D1243" s="16">
        <v>10338</v>
      </c>
      <c r="E1243" s="16">
        <v>2</v>
      </c>
      <c r="F1243" s="16" t="s">
        <v>354</v>
      </c>
      <c r="G1243" s="16">
        <v>45</v>
      </c>
      <c r="H1243" s="17">
        <v>100</v>
      </c>
      <c r="I1243" s="17">
        <v>5526.45</v>
      </c>
      <c r="J1243" s="16" t="s">
        <v>19</v>
      </c>
      <c r="K1243" s="16"/>
      <c r="L1243" s="16" t="s">
        <v>99</v>
      </c>
      <c r="M1243" s="16" t="s">
        <v>212</v>
      </c>
      <c r="N1243" s="16" t="s">
        <v>327</v>
      </c>
      <c r="O1243" s="16"/>
      <c r="P1243" s="16" t="s">
        <v>97</v>
      </c>
      <c r="Q1243" s="16" t="s">
        <v>93</v>
      </c>
    </row>
    <row r="1244" spans="3:17">
      <c r="C1244" s="15">
        <v>38324</v>
      </c>
      <c r="D1244" s="16">
        <v>10351</v>
      </c>
      <c r="E1244" s="16">
        <v>2</v>
      </c>
      <c r="F1244" s="16" t="s">
        <v>354</v>
      </c>
      <c r="G1244" s="16">
        <v>20</v>
      </c>
      <c r="H1244" s="17">
        <v>100</v>
      </c>
      <c r="I1244" s="17">
        <v>3374.6</v>
      </c>
      <c r="J1244" s="16" t="s">
        <v>19</v>
      </c>
      <c r="K1244" s="16"/>
      <c r="L1244" s="16" t="s">
        <v>148</v>
      </c>
      <c r="M1244" s="16" t="s">
        <v>212</v>
      </c>
      <c r="N1244" s="16" t="s">
        <v>272</v>
      </c>
      <c r="O1244" s="16"/>
      <c r="P1244" s="16" t="s">
        <v>145</v>
      </c>
      <c r="Q1244" s="16" t="s">
        <v>93</v>
      </c>
    </row>
    <row r="1245" spans="3:17">
      <c r="C1245" s="15">
        <v>38383</v>
      </c>
      <c r="D1245" s="16">
        <v>10373</v>
      </c>
      <c r="E1245" s="16">
        <v>6</v>
      </c>
      <c r="F1245" s="16" t="s">
        <v>354</v>
      </c>
      <c r="G1245" s="16">
        <v>50</v>
      </c>
      <c r="H1245" s="17">
        <v>60.49</v>
      </c>
      <c r="I1245" s="17">
        <v>3024.5</v>
      </c>
      <c r="J1245" s="16" t="s">
        <v>19</v>
      </c>
      <c r="K1245" s="16"/>
      <c r="L1245" s="16" t="s">
        <v>106</v>
      </c>
      <c r="M1245" s="16" t="s">
        <v>212</v>
      </c>
      <c r="N1245" s="16" t="s">
        <v>283</v>
      </c>
      <c r="O1245" s="16"/>
      <c r="P1245" s="16" t="s">
        <v>103</v>
      </c>
      <c r="Q1245" s="16" t="s">
        <v>93</v>
      </c>
    </row>
    <row r="1246" spans="3:17">
      <c r="C1246" s="15">
        <v>38412</v>
      </c>
      <c r="D1246" s="16">
        <v>10386</v>
      </c>
      <c r="E1246" s="16">
        <v>6</v>
      </c>
      <c r="F1246" s="16" t="s">
        <v>354</v>
      </c>
      <c r="G1246" s="16">
        <v>22</v>
      </c>
      <c r="H1246" s="17">
        <v>57.55</v>
      </c>
      <c r="I1246" s="17">
        <v>1266.0999999999999</v>
      </c>
      <c r="J1246" s="16" t="s">
        <v>19</v>
      </c>
      <c r="K1246" s="16"/>
      <c r="L1246" s="16" t="s">
        <v>135</v>
      </c>
      <c r="M1246" s="16" t="s">
        <v>287</v>
      </c>
      <c r="N1246" s="16" t="s">
        <v>242</v>
      </c>
      <c r="O1246" s="16"/>
      <c r="P1246" s="16" t="s">
        <v>134</v>
      </c>
      <c r="Q1246" s="16" t="s">
        <v>93</v>
      </c>
    </row>
    <row r="1247" spans="3:17">
      <c r="C1247" s="15">
        <v>38441</v>
      </c>
      <c r="D1247" s="16">
        <v>10398</v>
      </c>
      <c r="E1247" s="16">
        <v>17</v>
      </c>
      <c r="F1247" s="16" t="s">
        <v>354</v>
      </c>
      <c r="G1247" s="16">
        <v>45</v>
      </c>
      <c r="H1247" s="17">
        <v>100</v>
      </c>
      <c r="I1247" s="17">
        <v>4811.8500000000004</v>
      </c>
      <c r="J1247" s="16" t="s">
        <v>19</v>
      </c>
      <c r="K1247" s="16"/>
      <c r="L1247" s="16" t="s">
        <v>110</v>
      </c>
      <c r="M1247" s="16" t="s">
        <v>212</v>
      </c>
      <c r="N1247" s="16" t="s">
        <v>215</v>
      </c>
      <c r="O1247" s="16"/>
      <c r="P1247" s="16" t="s">
        <v>107</v>
      </c>
      <c r="Q1247" s="16" t="s">
        <v>93</v>
      </c>
    </row>
    <row r="1248" spans="3:17">
      <c r="C1248" s="15">
        <v>38443</v>
      </c>
      <c r="D1248" s="16">
        <v>10400</v>
      </c>
      <c r="E1248" s="16">
        <v>6</v>
      </c>
      <c r="F1248" s="16" t="s">
        <v>354</v>
      </c>
      <c r="G1248" s="16">
        <v>58</v>
      </c>
      <c r="H1248" s="17">
        <v>100</v>
      </c>
      <c r="I1248" s="17">
        <v>7307.42</v>
      </c>
      <c r="J1248" s="16" t="s">
        <v>19</v>
      </c>
      <c r="K1248" s="16"/>
      <c r="L1248" s="16" t="s">
        <v>166</v>
      </c>
      <c r="M1248" s="16" t="s">
        <v>212</v>
      </c>
      <c r="N1248" s="16" t="s">
        <v>284</v>
      </c>
      <c r="O1248" s="16" t="s">
        <v>218</v>
      </c>
      <c r="P1248" s="16" t="s">
        <v>162</v>
      </c>
      <c r="Q1248" s="16" t="s">
        <v>157</v>
      </c>
    </row>
    <row r="1249" spans="3:17">
      <c r="C1249" s="15">
        <v>38481</v>
      </c>
      <c r="D1249" s="16">
        <v>10415</v>
      </c>
      <c r="E1249" s="16">
        <v>5</v>
      </c>
      <c r="F1249" s="16" t="s">
        <v>354</v>
      </c>
      <c r="G1249" s="16">
        <v>51</v>
      </c>
      <c r="H1249" s="17">
        <v>100</v>
      </c>
      <c r="I1249" s="17">
        <v>6209.25</v>
      </c>
      <c r="J1249" s="16" t="s">
        <v>19</v>
      </c>
      <c r="K1249" s="16"/>
      <c r="L1249" s="16" t="s">
        <v>89</v>
      </c>
      <c r="M1249" s="16" t="s">
        <v>241</v>
      </c>
      <c r="N1249" s="16" t="s">
        <v>321</v>
      </c>
      <c r="O1249" s="16" t="s">
        <v>224</v>
      </c>
      <c r="P1249" s="16" t="s">
        <v>85</v>
      </c>
      <c r="Q1249" s="16" t="s">
        <v>84</v>
      </c>
    </row>
    <row r="1250" spans="3:17">
      <c r="C1250" s="15">
        <v>37652</v>
      </c>
      <c r="D1250" s="16">
        <v>10104</v>
      </c>
      <c r="E1250" s="16">
        <v>3</v>
      </c>
      <c r="F1250" s="16" t="s">
        <v>355</v>
      </c>
      <c r="G1250" s="16">
        <v>38</v>
      </c>
      <c r="H1250" s="17">
        <v>100</v>
      </c>
      <c r="I1250" s="17">
        <v>5348.5</v>
      </c>
      <c r="J1250" s="16" t="s">
        <v>18</v>
      </c>
      <c r="K1250" s="16"/>
      <c r="L1250" s="16" t="s">
        <v>135</v>
      </c>
      <c r="M1250" s="16" t="s">
        <v>212</v>
      </c>
      <c r="N1250" s="16" t="s">
        <v>242</v>
      </c>
      <c r="O1250" s="16"/>
      <c r="P1250" s="16" t="s">
        <v>134</v>
      </c>
      <c r="Q1250" s="16" t="s">
        <v>93</v>
      </c>
    </row>
    <row r="1251" spans="3:17">
      <c r="C1251" s="15">
        <v>37727</v>
      </c>
      <c r="D1251" s="16">
        <v>10117</v>
      </c>
      <c r="E1251" s="16">
        <v>12</v>
      </c>
      <c r="F1251" s="16" t="s">
        <v>355</v>
      </c>
      <c r="G1251" s="16">
        <v>22</v>
      </c>
      <c r="H1251" s="17">
        <v>100</v>
      </c>
      <c r="I1251" s="17">
        <v>2780.58</v>
      </c>
      <c r="J1251" s="16" t="s">
        <v>18</v>
      </c>
      <c r="K1251" s="16"/>
      <c r="L1251" s="16" t="s">
        <v>156</v>
      </c>
      <c r="M1251" s="16" t="s">
        <v>212</v>
      </c>
      <c r="N1251" s="16" t="s">
        <v>91</v>
      </c>
      <c r="O1251" s="16"/>
      <c r="P1251" s="16" t="s">
        <v>91</v>
      </c>
      <c r="Q1251" s="16" t="s">
        <v>151</v>
      </c>
    </row>
    <row r="1252" spans="3:17">
      <c r="C1252" s="15">
        <v>37775</v>
      </c>
      <c r="D1252" s="16">
        <v>10127</v>
      </c>
      <c r="E1252" s="16">
        <v>5</v>
      </c>
      <c r="F1252" s="16" t="s">
        <v>355</v>
      </c>
      <c r="G1252" s="16">
        <v>25</v>
      </c>
      <c r="H1252" s="17">
        <v>100</v>
      </c>
      <c r="I1252" s="17">
        <v>3447</v>
      </c>
      <c r="J1252" s="16" t="s">
        <v>18</v>
      </c>
      <c r="K1252" s="16"/>
      <c r="L1252" s="16" t="s">
        <v>164</v>
      </c>
      <c r="M1252" s="16" t="s">
        <v>212</v>
      </c>
      <c r="N1252" s="16" t="s">
        <v>213</v>
      </c>
      <c r="O1252" s="16" t="s">
        <v>214</v>
      </c>
      <c r="P1252" s="16" t="s">
        <v>162</v>
      </c>
      <c r="Q1252" s="16" t="s">
        <v>157</v>
      </c>
    </row>
    <row r="1253" spans="3:17">
      <c r="C1253" s="15">
        <v>37841</v>
      </c>
      <c r="D1253" s="16">
        <v>10142</v>
      </c>
      <c r="E1253" s="16">
        <v>15</v>
      </c>
      <c r="F1253" s="16" t="s">
        <v>355</v>
      </c>
      <c r="G1253" s="16">
        <v>24</v>
      </c>
      <c r="H1253" s="17">
        <v>100</v>
      </c>
      <c r="I1253" s="17">
        <v>3791.52</v>
      </c>
      <c r="J1253" s="16" t="s">
        <v>18</v>
      </c>
      <c r="K1253" s="16"/>
      <c r="L1253" s="16" t="s">
        <v>163</v>
      </c>
      <c r="M1253" s="16" t="s">
        <v>212</v>
      </c>
      <c r="N1253" s="16" t="s">
        <v>258</v>
      </c>
      <c r="O1253" s="16" t="s">
        <v>218</v>
      </c>
      <c r="P1253" s="16" t="s">
        <v>162</v>
      </c>
      <c r="Q1253" s="16" t="s">
        <v>157</v>
      </c>
    </row>
    <row r="1254" spans="3:17">
      <c r="C1254" s="15">
        <v>37889</v>
      </c>
      <c r="D1254" s="16">
        <v>10152</v>
      </c>
      <c r="E1254" s="16">
        <v>1</v>
      </c>
      <c r="F1254" s="16" t="s">
        <v>355</v>
      </c>
      <c r="G1254" s="16">
        <v>35</v>
      </c>
      <c r="H1254" s="17">
        <v>100</v>
      </c>
      <c r="I1254" s="17">
        <v>4524.1000000000004</v>
      </c>
      <c r="J1254" s="16" t="s">
        <v>18</v>
      </c>
      <c r="K1254" s="16"/>
      <c r="L1254" s="16" t="s">
        <v>90</v>
      </c>
      <c r="M1254" s="16" t="s">
        <v>212</v>
      </c>
      <c r="N1254" s="16" t="s">
        <v>245</v>
      </c>
      <c r="O1254" s="16" t="s">
        <v>246</v>
      </c>
      <c r="P1254" s="16" t="s">
        <v>85</v>
      </c>
      <c r="Q1254" s="16" t="s">
        <v>84</v>
      </c>
    </row>
    <row r="1255" spans="3:17">
      <c r="C1255" s="15">
        <v>37916</v>
      </c>
      <c r="D1255" s="16">
        <v>10165</v>
      </c>
      <c r="E1255" s="16">
        <v>6</v>
      </c>
      <c r="F1255" s="16" t="s">
        <v>355</v>
      </c>
      <c r="G1255" s="16">
        <v>28</v>
      </c>
      <c r="H1255" s="17">
        <v>100</v>
      </c>
      <c r="I1255" s="17">
        <v>3337.6</v>
      </c>
      <c r="J1255" s="16" t="s">
        <v>18</v>
      </c>
      <c r="K1255" s="16"/>
      <c r="L1255" s="16" t="s">
        <v>156</v>
      </c>
      <c r="M1255" s="16" t="s">
        <v>212</v>
      </c>
      <c r="N1255" s="16" t="s">
        <v>91</v>
      </c>
      <c r="O1255" s="16"/>
      <c r="P1255" s="16" t="s">
        <v>91</v>
      </c>
      <c r="Q1255" s="16" t="s">
        <v>151</v>
      </c>
    </row>
    <row r="1256" spans="3:17">
      <c r="C1256" s="15">
        <v>37931</v>
      </c>
      <c r="D1256" s="16">
        <v>10176</v>
      </c>
      <c r="E1256" s="16">
        <v>5</v>
      </c>
      <c r="F1256" s="16" t="s">
        <v>355</v>
      </c>
      <c r="G1256" s="16">
        <v>36</v>
      </c>
      <c r="H1256" s="17">
        <v>100</v>
      </c>
      <c r="I1256" s="17">
        <v>5532.12</v>
      </c>
      <c r="J1256" s="16" t="s">
        <v>18</v>
      </c>
      <c r="K1256" s="16"/>
      <c r="L1256" s="16" t="s">
        <v>127</v>
      </c>
      <c r="M1256" s="16" t="s">
        <v>212</v>
      </c>
      <c r="N1256" s="16" t="s">
        <v>294</v>
      </c>
      <c r="O1256" s="16"/>
      <c r="P1256" s="16" t="s">
        <v>126</v>
      </c>
      <c r="Q1256" s="16" t="s">
        <v>93</v>
      </c>
    </row>
    <row r="1257" spans="3:17">
      <c r="C1257" s="15">
        <v>37939</v>
      </c>
      <c r="D1257" s="16">
        <v>10185</v>
      </c>
      <c r="E1257" s="16">
        <v>16</v>
      </c>
      <c r="F1257" s="16" t="s">
        <v>355</v>
      </c>
      <c r="G1257" s="16">
        <v>39</v>
      </c>
      <c r="H1257" s="17">
        <v>100</v>
      </c>
      <c r="I1257" s="17">
        <v>5096.91</v>
      </c>
      <c r="J1257" s="16" t="s">
        <v>18</v>
      </c>
      <c r="K1257" s="16"/>
      <c r="L1257" s="16" t="s">
        <v>171</v>
      </c>
      <c r="M1257" s="16" t="s">
        <v>212</v>
      </c>
      <c r="N1257" s="16" t="s">
        <v>239</v>
      </c>
      <c r="O1257" s="16" t="s">
        <v>231</v>
      </c>
      <c r="P1257" s="16" t="s">
        <v>162</v>
      </c>
      <c r="Q1257" s="16" t="s">
        <v>157</v>
      </c>
    </row>
    <row r="1258" spans="3:17">
      <c r="C1258" s="15">
        <v>37951</v>
      </c>
      <c r="D1258" s="16">
        <v>10196</v>
      </c>
      <c r="E1258" s="16">
        <v>8</v>
      </c>
      <c r="F1258" s="16" t="s">
        <v>355</v>
      </c>
      <c r="G1258" s="16">
        <v>27</v>
      </c>
      <c r="H1258" s="17">
        <v>100</v>
      </c>
      <c r="I1258" s="17">
        <v>4537.08</v>
      </c>
      <c r="J1258" s="16" t="s">
        <v>18</v>
      </c>
      <c r="K1258" s="16"/>
      <c r="L1258" s="16" t="s">
        <v>184</v>
      </c>
      <c r="M1258" s="16" t="s">
        <v>212</v>
      </c>
      <c r="N1258" s="16" t="s">
        <v>252</v>
      </c>
      <c r="O1258" s="16" t="s">
        <v>228</v>
      </c>
      <c r="P1258" s="16" t="s">
        <v>162</v>
      </c>
      <c r="Q1258" s="16" t="s">
        <v>157</v>
      </c>
    </row>
    <row r="1259" spans="3:17">
      <c r="C1259" s="15">
        <v>37964</v>
      </c>
      <c r="D1259" s="16">
        <v>10207</v>
      </c>
      <c r="E1259" s="16">
        <v>1</v>
      </c>
      <c r="F1259" s="16" t="s">
        <v>355</v>
      </c>
      <c r="G1259" s="16">
        <v>40</v>
      </c>
      <c r="H1259" s="17">
        <v>100</v>
      </c>
      <c r="I1259" s="17">
        <v>6146.8</v>
      </c>
      <c r="J1259" s="16" t="s">
        <v>18</v>
      </c>
      <c r="K1259" s="16"/>
      <c r="L1259" s="16" t="s">
        <v>187</v>
      </c>
      <c r="M1259" s="16" t="s">
        <v>212</v>
      </c>
      <c r="N1259" s="16" t="s">
        <v>280</v>
      </c>
      <c r="O1259" s="16" t="s">
        <v>231</v>
      </c>
      <c r="P1259" s="16" t="s">
        <v>162</v>
      </c>
      <c r="Q1259" s="16" t="s">
        <v>157</v>
      </c>
    </row>
    <row r="1260" spans="3:17">
      <c r="C1260" s="15">
        <v>38029</v>
      </c>
      <c r="D1260" s="16">
        <v>10220</v>
      </c>
      <c r="E1260" s="16">
        <v>5</v>
      </c>
      <c r="F1260" s="16" t="s">
        <v>355</v>
      </c>
      <c r="G1260" s="16">
        <v>50</v>
      </c>
      <c r="H1260" s="17">
        <v>100</v>
      </c>
      <c r="I1260" s="17">
        <v>8258</v>
      </c>
      <c r="J1260" s="16" t="s">
        <v>18</v>
      </c>
      <c r="K1260" s="16"/>
      <c r="L1260" s="16" t="s">
        <v>125</v>
      </c>
      <c r="M1260" s="16" t="s">
        <v>212</v>
      </c>
      <c r="N1260" s="16" t="s">
        <v>298</v>
      </c>
      <c r="O1260" s="16"/>
      <c r="P1260" s="16" t="s">
        <v>124</v>
      </c>
      <c r="Q1260" s="16" t="s">
        <v>93</v>
      </c>
    </row>
    <row r="1261" spans="3:17">
      <c r="C1261" s="15">
        <v>38061</v>
      </c>
      <c r="D1261" s="16">
        <v>10230</v>
      </c>
      <c r="E1261" s="16">
        <v>3</v>
      </c>
      <c r="F1261" s="16" t="s">
        <v>355</v>
      </c>
      <c r="G1261" s="16">
        <v>42</v>
      </c>
      <c r="H1261" s="17">
        <v>100</v>
      </c>
      <c r="I1261" s="17">
        <v>7238.28</v>
      </c>
      <c r="J1261" s="16" t="s">
        <v>18</v>
      </c>
      <c r="K1261" s="16"/>
      <c r="L1261" s="16" t="s">
        <v>122</v>
      </c>
      <c r="M1261" s="16" t="s">
        <v>212</v>
      </c>
      <c r="N1261" s="16" t="s">
        <v>295</v>
      </c>
      <c r="O1261" s="16"/>
      <c r="P1261" s="16" t="s">
        <v>120</v>
      </c>
      <c r="Q1261" s="16" t="s">
        <v>93</v>
      </c>
    </row>
    <row r="1262" spans="3:17">
      <c r="C1262" s="15">
        <v>38112</v>
      </c>
      <c r="D1262" s="16">
        <v>10247</v>
      </c>
      <c r="E1262" s="16">
        <v>5</v>
      </c>
      <c r="F1262" s="16" t="s">
        <v>355</v>
      </c>
      <c r="G1262" s="16">
        <v>48</v>
      </c>
      <c r="H1262" s="17">
        <v>100</v>
      </c>
      <c r="I1262" s="17">
        <v>6756</v>
      </c>
      <c r="J1262" s="16" t="s">
        <v>18</v>
      </c>
      <c r="K1262" s="16"/>
      <c r="L1262" s="16" t="s">
        <v>104</v>
      </c>
      <c r="M1262" s="16" t="s">
        <v>212</v>
      </c>
      <c r="N1262" s="16" t="s">
        <v>296</v>
      </c>
      <c r="O1262" s="16"/>
      <c r="P1262" s="16" t="s">
        <v>103</v>
      </c>
      <c r="Q1262" s="16" t="s">
        <v>93</v>
      </c>
    </row>
    <row r="1263" spans="3:17">
      <c r="C1263" s="15">
        <v>38188</v>
      </c>
      <c r="D1263" s="16">
        <v>10272</v>
      </c>
      <c r="E1263" s="16">
        <v>5</v>
      </c>
      <c r="F1263" s="16" t="s">
        <v>355</v>
      </c>
      <c r="G1263" s="16">
        <v>25</v>
      </c>
      <c r="H1263" s="17">
        <v>100</v>
      </c>
      <c r="I1263" s="17">
        <v>3734</v>
      </c>
      <c r="J1263" s="16" t="s">
        <v>18</v>
      </c>
      <c r="K1263" s="16"/>
      <c r="L1263" s="16" t="s">
        <v>169</v>
      </c>
      <c r="M1263" s="16" t="s">
        <v>212</v>
      </c>
      <c r="N1263" s="16" t="s">
        <v>234</v>
      </c>
      <c r="O1263" s="16" t="s">
        <v>235</v>
      </c>
      <c r="P1263" s="16" t="s">
        <v>162</v>
      </c>
      <c r="Q1263" s="16" t="s">
        <v>157</v>
      </c>
    </row>
    <row r="1264" spans="3:17">
      <c r="C1264" s="15">
        <v>38219</v>
      </c>
      <c r="D1264" s="16">
        <v>10282</v>
      </c>
      <c r="E1264" s="16">
        <v>8</v>
      </c>
      <c r="F1264" s="16" t="s">
        <v>355</v>
      </c>
      <c r="G1264" s="16">
        <v>31</v>
      </c>
      <c r="H1264" s="17">
        <v>100</v>
      </c>
      <c r="I1264" s="17">
        <v>4674.8</v>
      </c>
      <c r="J1264" s="16" t="s">
        <v>18</v>
      </c>
      <c r="K1264" s="16"/>
      <c r="L1264" s="16" t="s">
        <v>163</v>
      </c>
      <c r="M1264" s="16" t="s">
        <v>212</v>
      </c>
      <c r="N1264" s="16" t="s">
        <v>258</v>
      </c>
      <c r="O1264" s="16" t="s">
        <v>218</v>
      </c>
      <c r="P1264" s="16" t="s">
        <v>162</v>
      </c>
      <c r="Q1264" s="16" t="s">
        <v>157</v>
      </c>
    </row>
    <row r="1265" spans="3:17">
      <c r="C1265" s="15">
        <v>38238</v>
      </c>
      <c r="D1265" s="16">
        <v>10292</v>
      </c>
      <c r="E1265" s="16">
        <v>2</v>
      </c>
      <c r="F1265" s="16" t="s">
        <v>355</v>
      </c>
      <c r="G1265" s="16">
        <v>44</v>
      </c>
      <c r="H1265" s="17">
        <v>100</v>
      </c>
      <c r="I1265" s="17">
        <v>7140.76</v>
      </c>
      <c r="J1265" s="16" t="s">
        <v>18</v>
      </c>
      <c r="K1265" s="16"/>
      <c r="L1265" s="16" t="s">
        <v>165</v>
      </c>
      <c r="M1265" s="16" t="s">
        <v>212</v>
      </c>
      <c r="N1265" s="16" t="s">
        <v>213</v>
      </c>
      <c r="O1265" s="16" t="s">
        <v>214</v>
      </c>
      <c r="P1265" s="16" t="s">
        <v>162</v>
      </c>
      <c r="Q1265" s="16" t="s">
        <v>157</v>
      </c>
    </row>
    <row r="1266" spans="3:17">
      <c r="C1266" s="15">
        <v>38274</v>
      </c>
      <c r="D1266" s="16">
        <v>10306</v>
      </c>
      <c r="E1266" s="16">
        <v>16</v>
      </c>
      <c r="F1266" s="16" t="s">
        <v>355</v>
      </c>
      <c r="G1266" s="16">
        <v>23</v>
      </c>
      <c r="H1266" s="17">
        <v>100</v>
      </c>
      <c r="I1266" s="17">
        <v>3600.65</v>
      </c>
      <c r="J1266" s="16" t="s">
        <v>18</v>
      </c>
      <c r="K1266" s="16"/>
      <c r="L1266" s="16" t="s">
        <v>146</v>
      </c>
      <c r="M1266" s="16" t="s">
        <v>212</v>
      </c>
      <c r="N1266" s="16" t="s">
        <v>299</v>
      </c>
      <c r="O1266" s="16"/>
      <c r="P1266" s="16" t="s">
        <v>145</v>
      </c>
      <c r="Q1266" s="16" t="s">
        <v>93</v>
      </c>
    </row>
    <row r="1267" spans="3:17">
      <c r="C1267" s="15">
        <v>38282</v>
      </c>
      <c r="D1267" s="16">
        <v>10314</v>
      </c>
      <c r="E1267" s="16">
        <v>8</v>
      </c>
      <c r="F1267" s="16" t="s">
        <v>355</v>
      </c>
      <c r="G1267" s="16">
        <v>29</v>
      </c>
      <c r="H1267" s="17">
        <v>100</v>
      </c>
      <c r="I1267" s="17">
        <v>4206.74</v>
      </c>
      <c r="J1267" s="16" t="s">
        <v>18</v>
      </c>
      <c r="K1267" s="16"/>
      <c r="L1267" s="16" t="s">
        <v>102</v>
      </c>
      <c r="M1267" s="16" t="s">
        <v>212</v>
      </c>
      <c r="N1267" s="16" t="s">
        <v>300</v>
      </c>
      <c r="O1267" s="16"/>
      <c r="P1267" s="16" t="s">
        <v>100</v>
      </c>
      <c r="Q1267" s="16" t="s">
        <v>93</v>
      </c>
    </row>
    <row r="1268" spans="3:17">
      <c r="C1268" s="15">
        <v>38296</v>
      </c>
      <c r="D1268" s="16">
        <v>10324</v>
      </c>
      <c r="E1268" s="16">
        <v>13</v>
      </c>
      <c r="F1268" s="16" t="s">
        <v>355</v>
      </c>
      <c r="G1268" s="16">
        <v>49</v>
      </c>
      <c r="H1268" s="17">
        <v>100</v>
      </c>
      <c r="I1268" s="17">
        <v>5379.71</v>
      </c>
      <c r="J1268" s="16" t="s">
        <v>18</v>
      </c>
      <c r="K1268" s="16"/>
      <c r="L1268" s="16" t="s">
        <v>176</v>
      </c>
      <c r="M1268" s="16" t="s">
        <v>212</v>
      </c>
      <c r="N1268" s="16" t="s">
        <v>213</v>
      </c>
      <c r="O1268" s="16" t="s">
        <v>214</v>
      </c>
      <c r="P1268" s="16" t="s">
        <v>162</v>
      </c>
      <c r="Q1268" s="16" t="s">
        <v>157</v>
      </c>
    </row>
    <row r="1269" spans="3:17">
      <c r="C1269" s="15">
        <v>38312</v>
      </c>
      <c r="D1269" s="16">
        <v>10337</v>
      </c>
      <c r="E1269" s="16">
        <v>3</v>
      </c>
      <c r="F1269" s="16" t="s">
        <v>355</v>
      </c>
      <c r="G1269" s="16">
        <v>36</v>
      </c>
      <c r="H1269" s="17">
        <v>100</v>
      </c>
      <c r="I1269" s="17">
        <v>5679.36</v>
      </c>
      <c r="J1269" s="16" t="s">
        <v>18</v>
      </c>
      <c r="K1269" s="16"/>
      <c r="L1269" s="16" t="s">
        <v>185</v>
      </c>
      <c r="M1269" s="16" t="s">
        <v>212</v>
      </c>
      <c r="N1269" s="16" t="s">
        <v>213</v>
      </c>
      <c r="O1269" s="16" t="s">
        <v>214</v>
      </c>
      <c r="P1269" s="16" t="s">
        <v>162</v>
      </c>
      <c r="Q1269" s="16" t="s">
        <v>157</v>
      </c>
    </row>
    <row r="1270" spans="3:17">
      <c r="C1270" s="15">
        <v>38322</v>
      </c>
      <c r="D1270" s="16">
        <v>10349</v>
      </c>
      <c r="E1270" s="16">
        <v>5</v>
      </c>
      <c r="F1270" s="16" t="s">
        <v>355</v>
      </c>
      <c r="G1270" s="16">
        <v>34</v>
      </c>
      <c r="H1270" s="17">
        <v>100</v>
      </c>
      <c r="I1270" s="17">
        <v>4394.84</v>
      </c>
      <c r="J1270" s="16" t="s">
        <v>18</v>
      </c>
      <c r="K1270" s="16"/>
      <c r="L1270" s="16" t="s">
        <v>164</v>
      </c>
      <c r="M1270" s="16" t="s">
        <v>212</v>
      </c>
      <c r="N1270" s="16" t="s">
        <v>213</v>
      </c>
      <c r="O1270" s="16" t="s">
        <v>214</v>
      </c>
      <c r="P1270" s="16" t="s">
        <v>162</v>
      </c>
      <c r="Q1270" s="16" t="s">
        <v>157</v>
      </c>
    </row>
    <row r="1271" spans="3:17">
      <c r="C1271" s="15">
        <v>38331</v>
      </c>
      <c r="D1271" s="16">
        <v>10358</v>
      </c>
      <c r="E1271" s="16">
        <v>13</v>
      </c>
      <c r="F1271" s="16" t="s">
        <v>355</v>
      </c>
      <c r="G1271" s="16">
        <v>25</v>
      </c>
      <c r="H1271" s="17">
        <v>100</v>
      </c>
      <c r="I1271" s="17">
        <v>2528.25</v>
      </c>
      <c r="J1271" s="16" t="s">
        <v>18</v>
      </c>
      <c r="K1271" s="16"/>
      <c r="L1271" s="16" t="s">
        <v>135</v>
      </c>
      <c r="M1271" s="16" t="s">
        <v>212</v>
      </c>
      <c r="N1271" s="16" t="s">
        <v>242</v>
      </c>
      <c r="O1271" s="16"/>
      <c r="P1271" s="16" t="s">
        <v>134</v>
      </c>
      <c r="Q1271" s="16" t="s">
        <v>93</v>
      </c>
    </row>
    <row r="1272" spans="3:17">
      <c r="C1272" s="15">
        <v>38378</v>
      </c>
      <c r="D1272" s="16">
        <v>10372</v>
      </c>
      <c r="E1272" s="16">
        <v>6</v>
      </c>
      <c r="F1272" s="16" t="s">
        <v>355</v>
      </c>
      <c r="G1272" s="16">
        <v>48</v>
      </c>
      <c r="H1272" s="17">
        <v>100</v>
      </c>
      <c r="I1272" s="17">
        <v>7031.52</v>
      </c>
      <c r="J1272" s="16" t="s">
        <v>18</v>
      </c>
      <c r="K1272" s="16"/>
      <c r="L1272" s="16" t="s">
        <v>152</v>
      </c>
      <c r="M1272" s="16" t="s">
        <v>212</v>
      </c>
      <c r="N1272" s="16" t="s">
        <v>253</v>
      </c>
      <c r="O1272" s="16" t="s">
        <v>254</v>
      </c>
      <c r="P1272" s="16" t="s">
        <v>151</v>
      </c>
      <c r="Q1272" s="16" t="s">
        <v>151</v>
      </c>
    </row>
    <row r="1273" spans="3:17">
      <c r="C1273" s="15">
        <v>38405</v>
      </c>
      <c r="D1273" s="16">
        <v>10383</v>
      </c>
      <c r="E1273" s="16">
        <v>1</v>
      </c>
      <c r="F1273" s="16" t="s">
        <v>355</v>
      </c>
      <c r="G1273" s="16">
        <v>38</v>
      </c>
      <c r="H1273" s="17">
        <v>100</v>
      </c>
      <c r="I1273" s="17">
        <v>5340.9</v>
      </c>
      <c r="J1273" s="16" t="s">
        <v>18</v>
      </c>
      <c r="K1273" s="16"/>
      <c r="L1273" s="16" t="s">
        <v>135</v>
      </c>
      <c r="M1273" s="16" t="s">
        <v>212</v>
      </c>
      <c r="N1273" s="16" t="s">
        <v>242</v>
      </c>
      <c r="O1273" s="16"/>
      <c r="P1273" s="16" t="s">
        <v>134</v>
      </c>
      <c r="Q1273" s="16" t="s">
        <v>93</v>
      </c>
    </row>
    <row r="1274" spans="3:17">
      <c r="C1274" s="15">
        <v>38426</v>
      </c>
      <c r="D1274" s="16">
        <v>10394</v>
      </c>
      <c r="E1274" s="16">
        <v>1</v>
      </c>
      <c r="F1274" s="16" t="s">
        <v>355</v>
      </c>
      <c r="G1274" s="16">
        <v>37</v>
      </c>
      <c r="H1274" s="17">
        <v>100</v>
      </c>
      <c r="I1274" s="17">
        <v>6376.58</v>
      </c>
      <c r="J1274" s="16" t="s">
        <v>18</v>
      </c>
      <c r="K1274" s="16"/>
      <c r="L1274" s="16" t="s">
        <v>135</v>
      </c>
      <c r="M1274" s="16" t="s">
        <v>212</v>
      </c>
      <c r="N1274" s="16" t="s">
        <v>242</v>
      </c>
      <c r="O1274" s="16"/>
      <c r="P1274" s="16" t="s">
        <v>134</v>
      </c>
      <c r="Q1274" s="16" t="s">
        <v>93</v>
      </c>
    </row>
    <row r="1275" spans="3:17">
      <c r="C1275" s="15">
        <v>38477</v>
      </c>
      <c r="D1275" s="16">
        <v>10413</v>
      </c>
      <c r="E1275" s="16">
        <v>5</v>
      </c>
      <c r="F1275" s="16" t="s">
        <v>355</v>
      </c>
      <c r="G1275" s="16">
        <v>49</v>
      </c>
      <c r="H1275" s="17">
        <v>100</v>
      </c>
      <c r="I1275" s="17">
        <v>6896.75</v>
      </c>
      <c r="J1275" s="16" t="s">
        <v>18</v>
      </c>
      <c r="K1275" s="16"/>
      <c r="L1275" s="16" t="s">
        <v>174</v>
      </c>
      <c r="M1275" s="16" t="s">
        <v>212</v>
      </c>
      <c r="N1275" s="16" t="s">
        <v>227</v>
      </c>
      <c r="O1275" s="16" t="s">
        <v>228</v>
      </c>
      <c r="P1275" s="16" t="s">
        <v>162</v>
      </c>
      <c r="Q1275" s="16" t="s">
        <v>157</v>
      </c>
    </row>
    <row r="1276" spans="3:17">
      <c r="C1276" s="15">
        <v>37627</v>
      </c>
      <c r="D1276" s="16">
        <v>10100</v>
      </c>
      <c r="E1276" s="16">
        <v>4</v>
      </c>
      <c r="F1276" s="16" t="s">
        <v>356</v>
      </c>
      <c r="G1276" s="16">
        <v>22</v>
      </c>
      <c r="H1276" s="17">
        <v>86.51</v>
      </c>
      <c r="I1276" s="17">
        <v>1903.22</v>
      </c>
      <c r="J1276" s="16" t="s">
        <v>19</v>
      </c>
      <c r="K1276" s="16"/>
      <c r="L1276" s="16" t="s">
        <v>168</v>
      </c>
      <c r="M1276" s="16" t="s">
        <v>212</v>
      </c>
      <c r="N1276" s="16" t="s">
        <v>259</v>
      </c>
      <c r="O1276" s="16" t="s">
        <v>260</v>
      </c>
      <c r="P1276" s="16" t="s">
        <v>162</v>
      </c>
      <c r="Q1276" s="16" t="s">
        <v>157</v>
      </c>
    </row>
    <row r="1277" spans="3:17">
      <c r="C1277" s="15">
        <v>37698</v>
      </c>
      <c r="D1277" s="16">
        <v>10110</v>
      </c>
      <c r="E1277" s="16">
        <v>8</v>
      </c>
      <c r="F1277" s="16" t="s">
        <v>356</v>
      </c>
      <c r="G1277" s="16">
        <v>28</v>
      </c>
      <c r="H1277" s="17">
        <v>89.27</v>
      </c>
      <c r="I1277" s="17">
        <v>2499.56</v>
      </c>
      <c r="J1277" s="16" t="s">
        <v>19</v>
      </c>
      <c r="K1277" s="16"/>
      <c r="L1277" s="16" t="s">
        <v>146</v>
      </c>
      <c r="M1277" s="16" t="s">
        <v>212</v>
      </c>
      <c r="N1277" s="16" t="s">
        <v>299</v>
      </c>
      <c r="O1277" s="16"/>
      <c r="P1277" s="16" t="s">
        <v>145</v>
      </c>
      <c r="Q1277" s="16" t="s">
        <v>93</v>
      </c>
    </row>
    <row r="1278" spans="3:17">
      <c r="C1278" s="15">
        <v>37762</v>
      </c>
      <c r="D1278" s="16">
        <v>10124</v>
      </c>
      <c r="E1278" s="16">
        <v>7</v>
      </c>
      <c r="F1278" s="16" t="s">
        <v>356</v>
      </c>
      <c r="G1278" s="16">
        <v>36</v>
      </c>
      <c r="H1278" s="17">
        <v>85.59</v>
      </c>
      <c r="I1278" s="17">
        <v>3081.24</v>
      </c>
      <c r="J1278" s="16" t="s">
        <v>19</v>
      </c>
      <c r="K1278" s="16"/>
      <c r="L1278" s="16" t="s">
        <v>182</v>
      </c>
      <c r="M1278" s="16" t="s">
        <v>212</v>
      </c>
      <c r="N1278" s="16" t="s">
        <v>316</v>
      </c>
      <c r="O1278" s="16" t="s">
        <v>317</v>
      </c>
      <c r="P1278" s="16" t="s">
        <v>162</v>
      </c>
      <c r="Q1278" s="16" t="s">
        <v>157</v>
      </c>
    </row>
    <row r="1279" spans="3:17">
      <c r="C1279" s="15">
        <v>37875</v>
      </c>
      <c r="D1279" s="16">
        <v>10148</v>
      </c>
      <c r="E1279" s="16">
        <v>1</v>
      </c>
      <c r="F1279" s="16" t="s">
        <v>356</v>
      </c>
      <c r="G1279" s="16">
        <v>34</v>
      </c>
      <c r="H1279" s="17">
        <v>100</v>
      </c>
      <c r="I1279" s="17">
        <v>3598.22</v>
      </c>
      <c r="J1279" s="16" t="s">
        <v>19</v>
      </c>
      <c r="K1279" s="16"/>
      <c r="L1279" s="16" t="s">
        <v>87</v>
      </c>
      <c r="M1279" s="16" t="s">
        <v>212</v>
      </c>
      <c r="N1279" s="16" t="s">
        <v>262</v>
      </c>
      <c r="O1279" s="16" t="s">
        <v>238</v>
      </c>
      <c r="P1279" s="16" t="s">
        <v>85</v>
      </c>
      <c r="Q1279" s="16" t="s">
        <v>84</v>
      </c>
    </row>
    <row r="1280" spans="3:17">
      <c r="C1280" s="15">
        <v>37912</v>
      </c>
      <c r="D1280" s="16">
        <v>10162</v>
      </c>
      <c r="E1280" s="16">
        <v>10</v>
      </c>
      <c r="F1280" s="16" t="s">
        <v>356</v>
      </c>
      <c r="G1280" s="16">
        <v>39</v>
      </c>
      <c r="H1280" s="17">
        <v>100</v>
      </c>
      <c r="I1280" s="17">
        <v>3912.09</v>
      </c>
      <c r="J1280" s="16" t="s">
        <v>19</v>
      </c>
      <c r="K1280" s="16"/>
      <c r="L1280" s="16" t="s">
        <v>167</v>
      </c>
      <c r="M1280" s="16" t="s">
        <v>212</v>
      </c>
      <c r="N1280" s="16" t="s">
        <v>219</v>
      </c>
      <c r="O1280" s="16" t="s">
        <v>218</v>
      </c>
      <c r="P1280" s="16" t="s">
        <v>162</v>
      </c>
      <c r="Q1280" s="16" t="s">
        <v>157</v>
      </c>
    </row>
    <row r="1281" spans="3:17">
      <c r="C1281" s="15">
        <v>37930</v>
      </c>
      <c r="D1281" s="16">
        <v>10173</v>
      </c>
      <c r="E1281" s="16">
        <v>14</v>
      </c>
      <c r="F1281" s="16" t="s">
        <v>356</v>
      </c>
      <c r="G1281" s="16">
        <v>21</v>
      </c>
      <c r="H1281" s="17">
        <v>75.459999999999994</v>
      </c>
      <c r="I1281" s="17">
        <v>1584.66</v>
      </c>
      <c r="J1281" s="16" t="s">
        <v>19</v>
      </c>
      <c r="K1281" s="16"/>
      <c r="L1281" s="16" t="s">
        <v>128</v>
      </c>
      <c r="M1281" s="16" t="s">
        <v>212</v>
      </c>
      <c r="N1281" s="16" t="s">
        <v>320</v>
      </c>
      <c r="O1281" s="16"/>
      <c r="P1281" s="16" t="s">
        <v>126</v>
      </c>
      <c r="Q1281" s="16" t="s">
        <v>93</v>
      </c>
    </row>
    <row r="1282" spans="3:17">
      <c r="C1282" s="15">
        <v>37937</v>
      </c>
      <c r="D1282" s="16">
        <v>10182</v>
      </c>
      <c r="E1282" s="16">
        <v>11</v>
      </c>
      <c r="F1282" s="16" t="s">
        <v>356</v>
      </c>
      <c r="G1282" s="16">
        <v>36</v>
      </c>
      <c r="H1282" s="17">
        <v>100</v>
      </c>
      <c r="I1282" s="17">
        <v>3942.72</v>
      </c>
      <c r="J1282" s="16" t="s">
        <v>19</v>
      </c>
      <c r="K1282" s="16"/>
      <c r="L1282" s="16" t="s">
        <v>163</v>
      </c>
      <c r="M1282" s="16" t="s">
        <v>212</v>
      </c>
      <c r="N1282" s="16" t="s">
        <v>258</v>
      </c>
      <c r="O1282" s="16" t="s">
        <v>218</v>
      </c>
      <c r="P1282" s="16" t="s">
        <v>162</v>
      </c>
      <c r="Q1282" s="16" t="s">
        <v>157</v>
      </c>
    </row>
    <row r="1283" spans="3:17">
      <c r="C1283" s="15">
        <v>37946</v>
      </c>
      <c r="D1283" s="16">
        <v>10193</v>
      </c>
      <c r="E1283" s="16">
        <v>15</v>
      </c>
      <c r="F1283" s="16" t="s">
        <v>356</v>
      </c>
      <c r="G1283" s="16">
        <v>24</v>
      </c>
      <c r="H1283" s="17">
        <v>97.55</v>
      </c>
      <c r="I1283" s="17">
        <v>2341.1999999999998</v>
      </c>
      <c r="J1283" s="16" t="s">
        <v>19</v>
      </c>
      <c r="K1283" s="16"/>
      <c r="L1283" s="16" t="s">
        <v>89</v>
      </c>
      <c r="M1283" s="16" t="s">
        <v>212</v>
      </c>
      <c r="N1283" s="16" t="s">
        <v>321</v>
      </c>
      <c r="O1283" s="16" t="s">
        <v>224</v>
      </c>
      <c r="P1283" s="16" t="s">
        <v>85</v>
      </c>
      <c r="Q1283" s="16" t="s">
        <v>84</v>
      </c>
    </row>
    <row r="1284" spans="3:17">
      <c r="C1284" s="15">
        <v>37957</v>
      </c>
      <c r="D1284" s="16">
        <v>10204</v>
      </c>
      <c r="E1284" s="16">
        <v>5</v>
      </c>
      <c r="F1284" s="16" t="s">
        <v>356</v>
      </c>
      <c r="G1284" s="16">
        <v>29</v>
      </c>
      <c r="H1284" s="17">
        <v>85.59</v>
      </c>
      <c r="I1284" s="17">
        <v>2482.11</v>
      </c>
      <c r="J1284" s="16" t="s">
        <v>19</v>
      </c>
      <c r="K1284" s="16"/>
      <c r="L1284" s="16" t="s">
        <v>164</v>
      </c>
      <c r="M1284" s="16" t="s">
        <v>212</v>
      </c>
      <c r="N1284" s="16" t="s">
        <v>213</v>
      </c>
      <c r="O1284" s="16" t="s">
        <v>214</v>
      </c>
      <c r="P1284" s="16" t="s">
        <v>162</v>
      </c>
      <c r="Q1284" s="16" t="s">
        <v>157</v>
      </c>
    </row>
    <row r="1285" spans="3:17">
      <c r="C1285" s="15">
        <v>38008</v>
      </c>
      <c r="D1285" s="16">
        <v>10213</v>
      </c>
      <c r="E1285" s="16">
        <v>1</v>
      </c>
      <c r="F1285" s="16" t="s">
        <v>356</v>
      </c>
      <c r="G1285" s="16">
        <v>38</v>
      </c>
      <c r="H1285" s="17">
        <v>94.79</v>
      </c>
      <c r="I1285" s="17">
        <v>3602.02</v>
      </c>
      <c r="J1285" s="16" t="s">
        <v>19</v>
      </c>
      <c r="K1285" s="16"/>
      <c r="L1285" s="16" t="s">
        <v>150</v>
      </c>
      <c r="M1285" s="16" t="s">
        <v>212</v>
      </c>
      <c r="N1285" s="16" t="s">
        <v>272</v>
      </c>
      <c r="O1285" s="16"/>
      <c r="P1285" s="16" t="s">
        <v>145</v>
      </c>
      <c r="Q1285" s="16" t="s">
        <v>93</v>
      </c>
    </row>
    <row r="1286" spans="3:17">
      <c r="C1286" s="15">
        <v>38048</v>
      </c>
      <c r="D1286" s="16">
        <v>10227</v>
      </c>
      <c r="E1286" s="16">
        <v>11</v>
      </c>
      <c r="F1286" s="16" t="s">
        <v>356</v>
      </c>
      <c r="G1286" s="16">
        <v>34</v>
      </c>
      <c r="H1286" s="17">
        <v>100</v>
      </c>
      <c r="I1286" s="17">
        <v>3566.94</v>
      </c>
      <c r="J1286" s="16" t="s">
        <v>19</v>
      </c>
      <c r="K1286" s="16"/>
      <c r="L1286" s="16" t="s">
        <v>109</v>
      </c>
      <c r="M1286" s="16" t="s">
        <v>212</v>
      </c>
      <c r="N1286" s="16" t="s">
        <v>248</v>
      </c>
      <c r="O1286" s="16"/>
      <c r="P1286" s="16" t="s">
        <v>107</v>
      </c>
      <c r="Q1286" s="16" t="s">
        <v>93</v>
      </c>
    </row>
    <row r="1287" spans="3:17">
      <c r="C1287" s="15">
        <v>38090</v>
      </c>
      <c r="D1287" s="16">
        <v>10241</v>
      </c>
      <c r="E1287" s="16">
        <v>3</v>
      </c>
      <c r="F1287" s="16" t="s">
        <v>356</v>
      </c>
      <c r="G1287" s="16">
        <v>42</v>
      </c>
      <c r="H1287" s="17">
        <v>90.19</v>
      </c>
      <c r="I1287" s="17">
        <v>3787.98</v>
      </c>
      <c r="J1287" s="16" t="s">
        <v>19</v>
      </c>
      <c r="K1287" s="16"/>
      <c r="L1287" s="16" t="s">
        <v>113</v>
      </c>
      <c r="M1287" s="16" t="s">
        <v>212</v>
      </c>
      <c r="N1287" s="16" t="s">
        <v>313</v>
      </c>
      <c r="O1287" s="16"/>
      <c r="P1287" s="16" t="s">
        <v>107</v>
      </c>
      <c r="Q1287" s="16" t="s">
        <v>93</v>
      </c>
    </row>
    <row r="1288" spans="3:17">
      <c r="C1288" s="15">
        <v>38216</v>
      </c>
      <c r="D1288" s="16">
        <v>10280</v>
      </c>
      <c r="E1288" s="16">
        <v>17</v>
      </c>
      <c r="F1288" s="16" t="s">
        <v>356</v>
      </c>
      <c r="G1288" s="16">
        <v>35</v>
      </c>
      <c r="H1288" s="17">
        <v>100</v>
      </c>
      <c r="I1288" s="17">
        <v>3704.05</v>
      </c>
      <c r="J1288" s="16" t="s">
        <v>19</v>
      </c>
      <c r="K1288" s="16"/>
      <c r="L1288" s="16" t="s">
        <v>129</v>
      </c>
      <c r="M1288" s="16" t="s">
        <v>212</v>
      </c>
      <c r="N1288" s="16" t="s">
        <v>255</v>
      </c>
      <c r="O1288" s="16"/>
      <c r="P1288" s="16" t="s">
        <v>126</v>
      </c>
      <c r="Q1288" s="16" t="s">
        <v>93</v>
      </c>
    </row>
    <row r="1289" spans="3:17">
      <c r="C1289" s="15">
        <v>38231</v>
      </c>
      <c r="D1289" s="16">
        <v>10288</v>
      </c>
      <c r="E1289" s="16">
        <v>6</v>
      </c>
      <c r="F1289" s="16" t="s">
        <v>356</v>
      </c>
      <c r="G1289" s="16">
        <v>35</v>
      </c>
      <c r="H1289" s="17">
        <v>80.989999999999995</v>
      </c>
      <c r="I1289" s="17">
        <v>2834.65</v>
      </c>
      <c r="J1289" s="16" t="s">
        <v>19</v>
      </c>
      <c r="K1289" s="16"/>
      <c r="L1289" s="16" t="s">
        <v>92</v>
      </c>
      <c r="M1289" s="16" t="s">
        <v>212</v>
      </c>
      <c r="N1289" s="16" t="s">
        <v>91</v>
      </c>
      <c r="O1289" s="16"/>
      <c r="P1289" s="16" t="s">
        <v>91</v>
      </c>
      <c r="Q1289" s="16" t="s">
        <v>84</v>
      </c>
    </row>
    <row r="1290" spans="3:17">
      <c r="C1290" s="15">
        <v>37900</v>
      </c>
      <c r="D1290" s="16">
        <v>10302</v>
      </c>
      <c r="E1290" s="16">
        <v>2</v>
      </c>
      <c r="F1290" s="16" t="s">
        <v>356</v>
      </c>
      <c r="G1290" s="16">
        <v>38</v>
      </c>
      <c r="H1290" s="17">
        <v>89.27</v>
      </c>
      <c r="I1290" s="17">
        <v>3392.26</v>
      </c>
      <c r="J1290" s="16" t="s">
        <v>19</v>
      </c>
      <c r="K1290" s="16"/>
      <c r="L1290" s="16" t="s">
        <v>147</v>
      </c>
      <c r="M1290" s="16" t="s">
        <v>212</v>
      </c>
      <c r="N1290" s="16" t="s">
        <v>240</v>
      </c>
      <c r="O1290" s="16"/>
      <c r="P1290" s="16" t="s">
        <v>145</v>
      </c>
      <c r="Q1290" s="16" t="s">
        <v>93</v>
      </c>
    </row>
    <row r="1291" spans="3:17">
      <c r="C1291" s="15">
        <v>38276</v>
      </c>
      <c r="D1291" s="16">
        <v>10311</v>
      </c>
      <c r="E1291" s="16">
        <v>1</v>
      </c>
      <c r="F1291" s="16" t="s">
        <v>356</v>
      </c>
      <c r="G1291" s="16">
        <v>41</v>
      </c>
      <c r="H1291" s="17">
        <v>81.91</v>
      </c>
      <c r="I1291" s="17">
        <v>3358.31</v>
      </c>
      <c r="J1291" s="16" t="s">
        <v>19</v>
      </c>
      <c r="K1291" s="16"/>
      <c r="L1291" s="16" t="s">
        <v>135</v>
      </c>
      <c r="M1291" s="16" t="s">
        <v>212</v>
      </c>
      <c r="N1291" s="16" t="s">
        <v>242</v>
      </c>
      <c r="O1291" s="16"/>
      <c r="P1291" s="16" t="s">
        <v>134</v>
      </c>
      <c r="Q1291" s="16" t="s">
        <v>93</v>
      </c>
    </row>
    <row r="1292" spans="3:17">
      <c r="C1292" s="15">
        <v>38308</v>
      </c>
      <c r="D1292" s="16">
        <v>10332</v>
      </c>
      <c r="E1292" s="16">
        <v>2</v>
      </c>
      <c r="F1292" s="16" t="s">
        <v>356</v>
      </c>
      <c r="G1292" s="16">
        <v>50</v>
      </c>
      <c r="H1292" s="17">
        <v>100</v>
      </c>
      <c r="I1292" s="17">
        <v>7310</v>
      </c>
      <c r="J1292" s="16" t="s">
        <v>19</v>
      </c>
      <c r="K1292" s="16"/>
      <c r="L1292" s="16" t="s">
        <v>146</v>
      </c>
      <c r="M1292" s="16" t="s">
        <v>212</v>
      </c>
      <c r="N1292" s="16" t="s">
        <v>299</v>
      </c>
      <c r="O1292" s="16"/>
      <c r="P1292" s="16" t="s">
        <v>145</v>
      </c>
      <c r="Q1292" s="16" t="s">
        <v>93</v>
      </c>
    </row>
    <row r="1293" spans="3:17">
      <c r="C1293" s="15">
        <v>38316</v>
      </c>
      <c r="D1293" s="16">
        <v>10344</v>
      </c>
      <c r="E1293" s="16">
        <v>4</v>
      </c>
      <c r="F1293" s="16" t="s">
        <v>356</v>
      </c>
      <c r="G1293" s="16">
        <v>21</v>
      </c>
      <c r="H1293" s="17">
        <v>100</v>
      </c>
      <c r="I1293" s="17">
        <v>2203.11</v>
      </c>
      <c r="J1293" s="16" t="s">
        <v>19</v>
      </c>
      <c r="K1293" s="16"/>
      <c r="L1293" s="16" t="s">
        <v>115</v>
      </c>
      <c r="M1293" s="16" t="s">
        <v>212</v>
      </c>
      <c r="N1293" s="16" t="s">
        <v>291</v>
      </c>
      <c r="O1293" s="16"/>
      <c r="P1293" s="16" t="s">
        <v>107</v>
      </c>
      <c r="Q1293" s="16" t="s">
        <v>93</v>
      </c>
    </row>
    <row r="1294" spans="3:17">
      <c r="C1294" s="15">
        <v>38364</v>
      </c>
      <c r="D1294" s="16">
        <v>10367</v>
      </c>
      <c r="E1294" s="16">
        <v>8</v>
      </c>
      <c r="F1294" s="16" t="s">
        <v>356</v>
      </c>
      <c r="G1294" s="16">
        <v>43</v>
      </c>
      <c r="H1294" s="17">
        <v>62.72</v>
      </c>
      <c r="I1294" s="17">
        <v>2696.96</v>
      </c>
      <c r="J1294" s="16" t="s">
        <v>19</v>
      </c>
      <c r="K1294" s="16"/>
      <c r="L1294" s="16" t="s">
        <v>172</v>
      </c>
      <c r="M1294" s="16" t="s">
        <v>287</v>
      </c>
      <c r="N1294" s="16" t="s">
        <v>217</v>
      </c>
      <c r="O1294" s="16" t="s">
        <v>218</v>
      </c>
      <c r="P1294" s="16" t="s">
        <v>162</v>
      </c>
      <c r="Q1294" s="16" t="s">
        <v>157</v>
      </c>
    </row>
    <row r="1295" spans="3:17">
      <c r="C1295" s="15">
        <v>38399</v>
      </c>
      <c r="D1295" s="16">
        <v>10380</v>
      </c>
      <c r="E1295" s="16">
        <v>1</v>
      </c>
      <c r="F1295" s="16" t="s">
        <v>356</v>
      </c>
      <c r="G1295" s="16">
        <v>32</v>
      </c>
      <c r="H1295" s="17">
        <v>100</v>
      </c>
      <c r="I1295" s="17">
        <v>3376.64</v>
      </c>
      <c r="J1295" s="16" t="s">
        <v>19</v>
      </c>
      <c r="K1295" s="16"/>
      <c r="L1295" s="16" t="s">
        <v>135</v>
      </c>
      <c r="M1295" s="16" t="s">
        <v>212</v>
      </c>
      <c r="N1295" s="16" t="s">
        <v>242</v>
      </c>
      <c r="O1295" s="16"/>
      <c r="P1295" s="16" t="s">
        <v>134</v>
      </c>
      <c r="Q1295" s="16" t="s">
        <v>93</v>
      </c>
    </row>
    <row r="1296" spans="3:17">
      <c r="C1296" s="15">
        <v>38464</v>
      </c>
      <c r="D1296" s="16">
        <v>10407</v>
      </c>
      <c r="E1296" s="16">
        <v>3</v>
      </c>
      <c r="F1296" s="16" t="s">
        <v>356</v>
      </c>
      <c r="G1296" s="16">
        <v>6</v>
      </c>
      <c r="H1296" s="17">
        <v>90.19</v>
      </c>
      <c r="I1296" s="17">
        <v>541.14</v>
      </c>
      <c r="J1296" s="16" t="s">
        <v>19</v>
      </c>
      <c r="K1296" s="16"/>
      <c r="L1296" s="16" t="s">
        <v>166</v>
      </c>
      <c r="M1296" s="16" t="s">
        <v>285</v>
      </c>
      <c r="N1296" s="16" t="s">
        <v>284</v>
      </c>
      <c r="O1296" s="16" t="s">
        <v>218</v>
      </c>
      <c r="P1296" s="16" t="s">
        <v>162</v>
      </c>
      <c r="Q1296" s="16" t="s">
        <v>157</v>
      </c>
    </row>
    <row r="1297" spans="3:17">
      <c r="C1297" s="15">
        <v>38501</v>
      </c>
      <c r="D1297" s="16">
        <v>10420</v>
      </c>
      <c r="E1297" s="16">
        <v>6</v>
      </c>
      <c r="F1297" s="16" t="s">
        <v>356</v>
      </c>
      <c r="G1297" s="16">
        <v>66</v>
      </c>
      <c r="H1297" s="17">
        <v>92.95</v>
      </c>
      <c r="I1297" s="17">
        <v>6134.7</v>
      </c>
      <c r="J1297" s="16" t="s">
        <v>19</v>
      </c>
      <c r="K1297" s="16"/>
      <c r="L1297" s="16" t="s">
        <v>88</v>
      </c>
      <c r="M1297" s="16" t="s">
        <v>265</v>
      </c>
      <c r="N1297" s="16" t="s">
        <v>237</v>
      </c>
      <c r="O1297" s="16" t="s">
        <v>238</v>
      </c>
      <c r="P1297" s="16" t="s">
        <v>85</v>
      </c>
      <c r="Q1297" s="16" t="s">
        <v>84</v>
      </c>
    </row>
    <row r="1298" spans="3:17">
      <c r="C1298" s="15">
        <v>37663</v>
      </c>
      <c r="D1298" s="16">
        <v>10105</v>
      </c>
      <c r="E1298" s="16">
        <v>10</v>
      </c>
      <c r="F1298" s="16" t="s">
        <v>357</v>
      </c>
      <c r="G1298" s="16">
        <v>41</v>
      </c>
      <c r="H1298" s="17">
        <v>82.5</v>
      </c>
      <c r="I1298" s="17">
        <v>3382.5</v>
      </c>
      <c r="J1298" s="16" t="s">
        <v>19</v>
      </c>
      <c r="K1298" s="16"/>
      <c r="L1298" s="16" t="s">
        <v>101</v>
      </c>
      <c r="M1298" s="16" t="s">
        <v>212</v>
      </c>
      <c r="N1298" s="16" t="s">
        <v>271</v>
      </c>
      <c r="O1298" s="16"/>
      <c r="P1298" s="16" t="s">
        <v>100</v>
      </c>
      <c r="Q1298" s="16" t="s">
        <v>93</v>
      </c>
    </row>
    <row r="1299" spans="3:17">
      <c r="C1299" s="15">
        <v>37727</v>
      </c>
      <c r="D1299" s="16">
        <v>10117</v>
      </c>
      <c r="E1299" s="16">
        <v>4</v>
      </c>
      <c r="F1299" s="16" t="s">
        <v>357</v>
      </c>
      <c r="G1299" s="16">
        <v>23</v>
      </c>
      <c r="H1299" s="17">
        <v>97.42</v>
      </c>
      <c r="I1299" s="17">
        <v>2240.66</v>
      </c>
      <c r="J1299" s="16" t="s">
        <v>19</v>
      </c>
      <c r="K1299" s="16"/>
      <c r="L1299" s="16" t="s">
        <v>156</v>
      </c>
      <c r="M1299" s="16" t="s">
        <v>212</v>
      </c>
      <c r="N1299" s="16" t="s">
        <v>91</v>
      </c>
      <c r="O1299" s="16"/>
      <c r="P1299" s="16" t="s">
        <v>91</v>
      </c>
      <c r="Q1299" s="16" t="s">
        <v>151</v>
      </c>
    </row>
    <row r="1300" spans="3:17">
      <c r="C1300" s="15">
        <v>37778</v>
      </c>
      <c r="D1300" s="16">
        <v>10128</v>
      </c>
      <c r="E1300" s="16">
        <v>1</v>
      </c>
      <c r="F1300" s="16" t="s">
        <v>357</v>
      </c>
      <c r="G1300" s="16">
        <v>43</v>
      </c>
      <c r="H1300" s="17">
        <v>92.16</v>
      </c>
      <c r="I1300" s="17">
        <v>3962.88</v>
      </c>
      <c r="J1300" s="16" t="s">
        <v>19</v>
      </c>
      <c r="K1300" s="16"/>
      <c r="L1300" s="16" t="s">
        <v>135</v>
      </c>
      <c r="M1300" s="16" t="s">
        <v>212</v>
      </c>
      <c r="N1300" s="16" t="s">
        <v>242</v>
      </c>
      <c r="O1300" s="16"/>
      <c r="P1300" s="16" t="s">
        <v>134</v>
      </c>
      <c r="Q1300" s="16" t="s">
        <v>93</v>
      </c>
    </row>
    <row r="1301" spans="3:17">
      <c r="C1301" s="15">
        <v>37841</v>
      </c>
      <c r="D1301" s="16">
        <v>10142</v>
      </c>
      <c r="E1301" s="16">
        <v>7</v>
      </c>
      <c r="F1301" s="16" t="s">
        <v>357</v>
      </c>
      <c r="G1301" s="16">
        <v>24</v>
      </c>
      <c r="H1301" s="17">
        <v>70.22</v>
      </c>
      <c r="I1301" s="17">
        <v>1685.28</v>
      </c>
      <c r="J1301" s="16" t="s">
        <v>19</v>
      </c>
      <c r="K1301" s="16"/>
      <c r="L1301" s="16" t="s">
        <v>163</v>
      </c>
      <c r="M1301" s="16" t="s">
        <v>212</v>
      </c>
      <c r="N1301" s="16" t="s">
        <v>258</v>
      </c>
      <c r="O1301" s="16" t="s">
        <v>218</v>
      </c>
      <c r="P1301" s="16" t="s">
        <v>162</v>
      </c>
      <c r="Q1301" s="16" t="s">
        <v>157</v>
      </c>
    </row>
    <row r="1302" spans="3:17">
      <c r="C1302" s="15">
        <v>37892</v>
      </c>
      <c r="D1302" s="16">
        <v>10153</v>
      </c>
      <c r="E1302" s="16">
        <v>6</v>
      </c>
      <c r="F1302" s="16" t="s">
        <v>357</v>
      </c>
      <c r="G1302" s="16">
        <v>22</v>
      </c>
      <c r="H1302" s="17">
        <v>83.38</v>
      </c>
      <c r="I1302" s="17">
        <v>1834.36</v>
      </c>
      <c r="J1302" s="16" t="s">
        <v>19</v>
      </c>
      <c r="K1302" s="16"/>
      <c r="L1302" s="16" t="s">
        <v>135</v>
      </c>
      <c r="M1302" s="16" t="s">
        <v>212</v>
      </c>
      <c r="N1302" s="16" t="s">
        <v>242</v>
      </c>
      <c r="O1302" s="16"/>
      <c r="P1302" s="16" t="s">
        <v>134</v>
      </c>
      <c r="Q1302" s="16" t="s">
        <v>93</v>
      </c>
    </row>
    <row r="1303" spans="3:17">
      <c r="C1303" s="15">
        <v>37915</v>
      </c>
      <c r="D1303" s="16">
        <v>10166</v>
      </c>
      <c r="E1303" s="16">
        <v>1</v>
      </c>
      <c r="F1303" s="16" t="s">
        <v>357</v>
      </c>
      <c r="G1303" s="16">
        <v>26</v>
      </c>
      <c r="H1303" s="17">
        <v>73.73</v>
      </c>
      <c r="I1303" s="17">
        <v>1916.98</v>
      </c>
      <c r="J1303" s="16" t="s">
        <v>19</v>
      </c>
      <c r="K1303" s="16"/>
      <c r="L1303" s="16" t="s">
        <v>175</v>
      </c>
      <c r="M1303" s="16" t="s">
        <v>212</v>
      </c>
      <c r="N1303" s="16" t="s">
        <v>239</v>
      </c>
      <c r="O1303" s="16" t="s">
        <v>231</v>
      </c>
      <c r="P1303" s="16" t="s">
        <v>162</v>
      </c>
      <c r="Q1303" s="16" t="s">
        <v>157</v>
      </c>
    </row>
    <row r="1304" spans="3:17">
      <c r="C1304" s="15">
        <v>37932</v>
      </c>
      <c r="D1304" s="16">
        <v>10177</v>
      </c>
      <c r="E1304" s="16">
        <v>8</v>
      </c>
      <c r="F1304" s="16" t="s">
        <v>357</v>
      </c>
      <c r="G1304" s="16">
        <v>35</v>
      </c>
      <c r="H1304" s="17">
        <v>74.599999999999994</v>
      </c>
      <c r="I1304" s="17">
        <v>2611</v>
      </c>
      <c r="J1304" s="16" t="s">
        <v>19</v>
      </c>
      <c r="K1304" s="16"/>
      <c r="L1304" s="16" t="s">
        <v>139</v>
      </c>
      <c r="M1304" s="16" t="s">
        <v>212</v>
      </c>
      <c r="N1304" s="16" t="s">
        <v>242</v>
      </c>
      <c r="O1304" s="16"/>
      <c r="P1304" s="16" t="s">
        <v>134</v>
      </c>
      <c r="Q1304" s="16" t="s">
        <v>93</v>
      </c>
    </row>
    <row r="1305" spans="3:17">
      <c r="C1305" s="15">
        <v>37939</v>
      </c>
      <c r="D1305" s="16">
        <v>10185</v>
      </c>
      <c r="E1305" s="16">
        <v>8</v>
      </c>
      <c r="F1305" s="16" t="s">
        <v>357</v>
      </c>
      <c r="G1305" s="16">
        <v>47</v>
      </c>
      <c r="H1305" s="17">
        <v>77.239999999999995</v>
      </c>
      <c r="I1305" s="17">
        <v>3630.28</v>
      </c>
      <c r="J1305" s="16" t="s">
        <v>19</v>
      </c>
      <c r="K1305" s="16"/>
      <c r="L1305" s="16" t="s">
        <v>171</v>
      </c>
      <c r="M1305" s="16" t="s">
        <v>212</v>
      </c>
      <c r="N1305" s="16" t="s">
        <v>239</v>
      </c>
      <c r="O1305" s="16" t="s">
        <v>231</v>
      </c>
      <c r="P1305" s="16" t="s">
        <v>162</v>
      </c>
      <c r="Q1305" s="16" t="s">
        <v>157</v>
      </c>
    </row>
    <row r="1306" spans="3:17">
      <c r="C1306" s="15">
        <v>37951</v>
      </c>
      <c r="D1306" s="16">
        <v>10197</v>
      </c>
      <c r="E1306" s="16">
        <v>14</v>
      </c>
      <c r="F1306" s="16" t="s">
        <v>357</v>
      </c>
      <c r="G1306" s="16">
        <v>50</v>
      </c>
      <c r="H1306" s="17">
        <v>100</v>
      </c>
      <c r="I1306" s="17">
        <v>5090.5</v>
      </c>
      <c r="J1306" s="16" t="s">
        <v>19</v>
      </c>
      <c r="K1306" s="16"/>
      <c r="L1306" s="16" t="s">
        <v>137</v>
      </c>
      <c r="M1306" s="16" t="s">
        <v>212</v>
      </c>
      <c r="N1306" s="16" t="s">
        <v>275</v>
      </c>
      <c r="O1306" s="16"/>
      <c r="P1306" s="16" t="s">
        <v>134</v>
      </c>
      <c r="Q1306" s="16" t="s">
        <v>93</v>
      </c>
    </row>
    <row r="1307" spans="3:17">
      <c r="C1307" s="15">
        <v>37988</v>
      </c>
      <c r="D1307" s="16">
        <v>10208</v>
      </c>
      <c r="E1307" s="16">
        <v>8</v>
      </c>
      <c r="F1307" s="16" t="s">
        <v>357</v>
      </c>
      <c r="G1307" s="16">
        <v>45</v>
      </c>
      <c r="H1307" s="17">
        <v>87.77</v>
      </c>
      <c r="I1307" s="17">
        <v>3949.65</v>
      </c>
      <c r="J1307" s="16" t="s">
        <v>19</v>
      </c>
      <c r="K1307" s="16"/>
      <c r="L1307" s="16" t="s">
        <v>109</v>
      </c>
      <c r="M1307" s="16" t="s">
        <v>212</v>
      </c>
      <c r="N1307" s="16" t="s">
        <v>248</v>
      </c>
      <c r="O1307" s="16"/>
      <c r="P1307" s="16" t="s">
        <v>107</v>
      </c>
      <c r="Q1307" s="16" t="s">
        <v>93</v>
      </c>
    </row>
    <row r="1308" spans="3:17">
      <c r="C1308" s="15">
        <v>38035</v>
      </c>
      <c r="D1308" s="16">
        <v>10221</v>
      </c>
      <c r="E1308" s="16">
        <v>2</v>
      </c>
      <c r="F1308" s="16" t="s">
        <v>357</v>
      </c>
      <c r="G1308" s="16">
        <v>39</v>
      </c>
      <c r="H1308" s="17">
        <v>89.53</v>
      </c>
      <c r="I1308" s="17">
        <v>3491.67</v>
      </c>
      <c r="J1308" s="16" t="s">
        <v>19</v>
      </c>
      <c r="K1308" s="16"/>
      <c r="L1308" s="16" t="s">
        <v>98</v>
      </c>
      <c r="M1308" s="16" t="s">
        <v>212</v>
      </c>
      <c r="N1308" s="16" t="s">
        <v>278</v>
      </c>
      <c r="O1308" s="16"/>
      <c r="P1308" s="16" t="s">
        <v>97</v>
      </c>
      <c r="Q1308" s="16" t="s">
        <v>93</v>
      </c>
    </row>
    <row r="1309" spans="3:17">
      <c r="C1309" s="15">
        <v>38066</v>
      </c>
      <c r="D1309" s="16">
        <v>10232</v>
      </c>
      <c r="E1309" s="16">
        <v>5</v>
      </c>
      <c r="F1309" s="16" t="s">
        <v>357</v>
      </c>
      <c r="G1309" s="16">
        <v>23</v>
      </c>
      <c r="H1309" s="17">
        <v>89.53</v>
      </c>
      <c r="I1309" s="17">
        <v>2059.19</v>
      </c>
      <c r="J1309" s="16" t="s">
        <v>19</v>
      </c>
      <c r="K1309" s="16"/>
      <c r="L1309" s="16" t="s">
        <v>149</v>
      </c>
      <c r="M1309" s="16" t="s">
        <v>212</v>
      </c>
      <c r="N1309" s="16" t="s">
        <v>281</v>
      </c>
      <c r="O1309" s="16" t="s">
        <v>282</v>
      </c>
      <c r="P1309" s="16" t="s">
        <v>145</v>
      </c>
      <c r="Q1309" s="16" t="s">
        <v>93</v>
      </c>
    </row>
    <row r="1310" spans="3:17">
      <c r="C1310" s="15">
        <v>38114</v>
      </c>
      <c r="D1310" s="16">
        <v>10248</v>
      </c>
      <c r="E1310" s="16">
        <v>11</v>
      </c>
      <c r="F1310" s="16" t="s">
        <v>357</v>
      </c>
      <c r="G1310" s="16">
        <v>42</v>
      </c>
      <c r="H1310" s="17">
        <v>75.48</v>
      </c>
      <c r="I1310" s="17">
        <v>3170.16</v>
      </c>
      <c r="J1310" s="16" t="s">
        <v>19</v>
      </c>
      <c r="K1310" s="16"/>
      <c r="L1310" s="16" t="s">
        <v>165</v>
      </c>
      <c r="M1310" s="16" t="s">
        <v>273</v>
      </c>
      <c r="N1310" s="16" t="s">
        <v>213</v>
      </c>
      <c r="O1310" s="16" t="s">
        <v>214</v>
      </c>
      <c r="P1310" s="16" t="s">
        <v>162</v>
      </c>
      <c r="Q1310" s="16" t="s">
        <v>157</v>
      </c>
    </row>
    <row r="1311" spans="3:17">
      <c r="C1311" s="15">
        <v>38155</v>
      </c>
      <c r="D1311" s="16">
        <v>10261</v>
      </c>
      <c r="E1311" s="16">
        <v>9</v>
      </c>
      <c r="F1311" s="16" t="s">
        <v>357</v>
      </c>
      <c r="G1311" s="16">
        <v>20</v>
      </c>
      <c r="H1311" s="17">
        <v>89.53</v>
      </c>
      <c r="I1311" s="17">
        <v>1790.6</v>
      </c>
      <c r="J1311" s="16" t="s">
        <v>19</v>
      </c>
      <c r="K1311" s="16"/>
      <c r="L1311" s="16" t="s">
        <v>161</v>
      </c>
      <c r="M1311" s="16" t="s">
        <v>212</v>
      </c>
      <c r="N1311" s="16" t="s">
        <v>263</v>
      </c>
      <c r="O1311" s="16" t="s">
        <v>264</v>
      </c>
      <c r="P1311" s="16" t="s">
        <v>158</v>
      </c>
      <c r="Q1311" s="16" t="s">
        <v>157</v>
      </c>
    </row>
    <row r="1312" spans="3:17">
      <c r="C1312" s="15">
        <v>38189</v>
      </c>
      <c r="D1312" s="16">
        <v>10273</v>
      </c>
      <c r="E1312" s="16">
        <v>12</v>
      </c>
      <c r="F1312" s="16" t="s">
        <v>357</v>
      </c>
      <c r="G1312" s="16">
        <v>33</v>
      </c>
      <c r="H1312" s="17">
        <v>71.09</v>
      </c>
      <c r="I1312" s="17">
        <v>2345.9699999999998</v>
      </c>
      <c r="J1312" s="16" t="s">
        <v>19</v>
      </c>
      <c r="K1312" s="16"/>
      <c r="L1312" s="16" t="s">
        <v>98</v>
      </c>
      <c r="M1312" s="16" t="s">
        <v>212</v>
      </c>
      <c r="N1312" s="16" t="s">
        <v>278</v>
      </c>
      <c r="O1312" s="16"/>
      <c r="P1312" s="16" t="s">
        <v>97</v>
      </c>
      <c r="Q1312" s="16" t="s">
        <v>93</v>
      </c>
    </row>
    <row r="1313" spans="3:17">
      <c r="C1313" s="15">
        <v>38219</v>
      </c>
      <c r="D1313" s="16">
        <v>10283</v>
      </c>
      <c r="E1313" s="16">
        <v>14</v>
      </c>
      <c r="F1313" s="16" t="s">
        <v>357</v>
      </c>
      <c r="G1313" s="16">
        <v>34</v>
      </c>
      <c r="H1313" s="17">
        <v>100</v>
      </c>
      <c r="I1313" s="17">
        <v>3580.88</v>
      </c>
      <c r="J1313" s="16" t="s">
        <v>19</v>
      </c>
      <c r="K1313" s="16"/>
      <c r="L1313" s="16" t="s">
        <v>160</v>
      </c>
      <c r="M1313" s="16" t="s">
        <v>212</v>
      </c>
      <c r="N1313" s="16" t="s">
        <v>279</v>
      </c>
      <c r="O1313" s="16" t="s">
        <v>250</v>
      </c>
      <c r="P1313" s="16" t="s">
        <v>158</v>
      </c>
      <c r="Q1313" s="16" t="s">
        <v>157</v>
      </c>
    </row>
    <row r="1314" spans="3:17">
      <c r="C1314" s="15">
        <v>38239</v>
      </c>
      <c r="D1314" s="16">
        <v>10293</v>
      </c>
      <c r="E1314" s="16">
        <v>3</v>
      </c>
      <c r="F1314" s="16" t="s">
        <v>357</v>
      </c>
      <c r="G1314" s="16">
        <v>49</v>
      </c>
      <c r="H1314" s="17">
        <v>100</v>
      </c>
      <c r="I1314" s="17">
        <v>4946.0600000000004</v>
      </c>
      <c r="J1314" s="16" t="s">
        <v>19</v>
      </c>
      <c r="K1314" s="16"/>
      <c r="L1314" s="16" t="s">
        <v>129</v>
      </c>
      <c r="M1314" s="16" t="s">
        <v>212</v>
      </c>
      <c r="N1314" s="16" t="s">
        <v>255</v>
      </c>
      <c r="O1314" s="16"/>
      <c r="P1314" s="16" t="s">
        <v>126</v>
      </c>
      <c r="Q1314" s="16" t="s">
        <v>93</v>
      </c>
    </row>
    <row r="1315" spans="3:17">
      <c r="C1315" s="15">
        <v>38274</v>
      </c>
      <c r="D1315" s="16">
        <v>10306</v>
      </c>
      <c r="E1315" s="16">
        <v>8</v>
      </c>
      <c r="F1315" s="16" t="s">
        <v>357</v>
      </c>
      <c r="G1315" s="16">
        <v>39</v>
      </c>
      <c r="H1315" s="17">
        <v>90.4</v>
      </c>
      <c r="I1315" s="17">
        <v>3525.6</v>
      </c>
      <c r="J1315" s="16" t="s">
        <v>19</v>
      </c>
      <c r="K1315" s="16"/>
      <c r="L1315" s="16" t="s">
        <v>146</v>
      </c>
      <c r="M1315" s="16" t="s">
        <v>212</v>
      </c>
      <c r="N1315" s="16" t="s">
        <v>299</v>
      </c>
      <c r="O1315" s="16"/>
      <c r="P1315" s="16" t="s">
        <v>145</v>
      </c>
      <c r="Q1315" s="16" t="s">
        <v>93</v>
      </c>
    </row>
    <row r="1316" spans="3:17">
      <c r="C1316" s="15">
        <v>38289</v>
      </c>
      <c r="D1316" s="16">
        <v>10315</v>
      </c>
      <c r="E1316" s="16">
        <v>7</v>
      </c>
      <c r="F1316" s="16" t="s">
        <v>357</v>
      </c>
      <c r="G1316" s="16">
        <v>36</v>
      </c>
      <c r="H1316" s="17">
        <v>100</v>
      </c>
      <c r="I1316" s="17">
        <v>3602.16</v>
      </c>
      <c r="J1316" s="16" t="s">
        <v>19</v>
      </c>
      <c r="K1316" s="16"/>
      <c r="L1316" s="16" t="s">
        <v>108</v>
      </c>
      <c r="M1316" s="16" t="s">
        <v>212</v>
      </c>
      <c r="N1316" s="16" t="s">
        <v>229</v>
      </c>
      <c r="O1316" s="16"/>
      <c r="P1316" s="16" t="s">
        <v>107</v>
      </c>
      <c r="Q1316" s="16" t="s">
        <v>93</v>
      </c>
    </row>
    <row r="1317" spans="3:17">
      <c r="C1317" s="15">
        <v>38300</v>
      </c>
      <c r="D1317" s="16">
        <v>10326</v>
      </c>
      <c r="E1317" s="16">
        <v>5</v>
      </c>
      <c r="F1317" s="16" t="s">
        <v>357</v>
      </c>
      <c r="G1317" s="16">
        <v>50</v>
      </c>
      <c r="H1317" s="17">
        <v>86.01</v>
      </c>
      <c r="I1317" s="17">
        <v>4300.5</v>
      </c>
      <c r="J1317" s="16" t="s">
        <v>19</v>
      </c>
      <c r="K1317" s="16"/>
      <c r="L1317" s="16" t="s">
        <v>142</v>
      </c>
      <c r="M1317" s="16" t="s">
        <v>212</v>
      </c>
      <c r="N1317" s="16" t="s">
        <v>244</v>
      </c>
      <c r="O1317" s="16"/>
      <c r="P1317" s="16" t="s">
        <v>140</v>
      </c>
      <c r="Q1317" s="16" t="s">
        <v>93</v>
      </c>
    </row>
    <row r="1318" spans="3:17">
      <c r="C1318" s="15">
        <v>38312</v>
      </c>
      <c r="D1318" s="16">
        <v>10337</v>
      </c>
      <c r="E1318" s="16">
        <v>2</v>
      </c>
      <c r="F1318" s="16" t="s">
        <v>357</v>
      </c>
      <c r="G1318" s="16">
        <v>29</v>
      </c>
      <c r="H1318" s="17">
        <v>100</v>
      </c>
      <c r="I1318" s="17">
        <v>4498.1899999999996</v>
      </c>
      <c r="J1318" s="16" t="s">
        <v>19</v>
      </c>
      <c r="K1318" s="16"/>
      <c r="L1318" s="16" t="s">
        <v>185</v>
      </c>
      <c r="M1318" s="16" t="s">
        <v>212</v>
      </c>
      <c r="N1318" s="16" t="s">
        <v>213</v>
      </c>
      <c r="O1318" s="16" t="s">
        <v>214</v>
      </c>
      <c r="P1318" s="16" t="s">
        <v>162</v>
      </c>
      <c r="Q1318" s="16" t="s">
        <v>157</v>
      </c>
    </row>
    <row r="1319" spans="3:17">
      <c r="C1319" s="15">
        <v>38323</v>
      </c>
      <c r="D1319" s="16">
        <v>10350</v>
      </c>
      <c r="E1319" s="16">
        <v>3</v>
      </c>
      <c r="F1319" s="16" t="s">
        <v>357</v>
      </c>
      <c r="G1319" s="16">
        <v>30</v>
      </c>
      <c r="H1319" s="17">
        <v>100</v>
      </c>
      <c r="I1319" s="17">
        <v>3023.1</v>
      </c>
      <c r="J1319" s="16" t="s">
        <v>19</v>
      </c>
      <c r="K1319" s="16"/>
      <c r="L1319" s="16" t="s">
        <v>135</v>
      </c>
      <c r="M1319" s="16" t="s">
        <v>212</v>
      </c>
      <c r="N1319" s="16" t="s">
        <v>242</v>
      </c>
      <c r="O1319" s="16"/>
      <c r="P1319" s="16" t="s">
        <v>134</v>
      </c>
      <c r="Q1319" s="16" t="s">
        <v>93</v>
      </c>
    </row>
    <row r="1320" spans="3:17">
      <c r="C1320" s="15">
        <v>38378</v>
      </c>
      <c r="D1320" s="16">
        <v>10372</v>
      </c>
      <c r="E1320" s="16">
        <v>7</v>
      </c>
      <c r="F1320" s="16" t="s">
        <v>357</v>
      </c>
      <c r="G1320" s="16">
        <v>41</v>
      </c>
      <c r="H1320" s="17">
        <v>86.89</v>
      </c>
      <c r="I1320" s="17">
        <v>3562.49</v>
      </c>
      <c r="J1320" s="16" t="s">
        <v>19</v>
      </c>
      <c r="K1320" s="16"/>
      <c r="L1320" s="16" t="s">
        <v>152</v>
      </c>
      <c r="M1320" s="16" t="s">
        <v>212</v>
      </c>
      <c r="N1320" s="16" t="s">
        <v>253</v>
      </c>
      <c r="O1320" s="16" t="s">
        <v>254</v>
      </c>
      <c r="P1320" s="16" t="s">
        <v>151</v>
      </c>
      <c r="Q1320" s="16" t="s">
        <v>151</v>
      </c>
    </row>
    <row r="1321" spans="3:17">
      <c r="C1321" s="15">
        <v>38405</v>
      </c>
      <c r="D1321" s="16">
        <v>10383</v>
      </c>
      <c r="E1321" s="16">
        <v>7</v>
      </c>
      <c r="F1321" s="16" t="s">
        <v>357</v>
      </c>
      <c r="G1321" s="16">
        <v>28</v>
      </c>
      <c r="H1321" s="17">
        <v>58.58</v>
      </c>
      <c r="I1321" s="17">
        <v>1640.24</v>
      </c>
      <c r="J1321" s="16" t="s">
        <v>19</v>
      </c>
      <c r="K1321" s="16"/>
      <c r="L1321" s="16" t="s">
        <v>135</v>
      </c>
      <c r="M1321" s="16" t="s">
        <v>212</v>
      </c>
      <c r="N1321" s="16" t="s">
        <v>242</v>
      </c>
      <c r="O1321" s="16"/>
      <c r="P1321" s="16" t="s">
        <v>134</v>
      </c>
      <c r="Q1321" s="16" t="s">
        <v>93</v>
      </c>
    </row>
    <row r="1322" spans="3:17">
      <c r="C1322" s="15">
        <v>38434</v>
      </c>
      <c r="D1322" s="16">
        <v>10396</v>
      </c>
      <c r="E1322" s="16">
        <v>5</v>
      </c>
      <c r="F1322" s="16" t="s">
        <v>357</v>
      </c>
      <c r="G1322" s="16">
        <v>45</v>
      </c>
      <c r="H1322" s="17">
        <v>100</v>
      </c>
      <c r="I1322" s="17">
        <v>4739.3999999999996</v>
      </c>
      <c r="J1322" s="16" t="s">
        <v>19</v>
      </c>
      <c r="K1322" s="16"/>
      <c r="L1322" s="16" t="s">
        <v>163</v>
      </c>
      <c r="M1322" s="16" t="s">
        <v>212</v>
      </c>
      <c r="N1322" s="16" t="s">
        <v>258</v>
      </c>
      <c r="O1322" s="16" t="s">
        <v>218</v>
      </c>
      <c r="P1322" s="16" t="s">
        <v>162</v>
      </c>
      <c r="Q1322" s="16" t="s">
        <v>157</v>
      </c>
    </row>
    <row r="1323" spans="3:17">
      <c r="C1323" s="15">
        <v>38478</v>
      </c>
      <c r="D1323" s="16">
        <v>10414</v>
      </c>
      <c r="E1323" s="16">
        <v>11</v>
      </c>
      <c r="F1323" s="16" t="s">
        <v>357</v>
      </c>
      <c r="G1323" s="16">
        <v>16</v>
      </c>
      <c r="H1323" s="17">
        <v>75.48</v>
      </c>
      <c r="I1323" s="17">
        <v>1207.68</v>
      </c>
      <c r="J1323" s="16" t="s">
        <v>19</v>
      </c>
      <c r="K1323" s="16"/>
      <c r="L1323" s="16" t="s">
        <v>181</v>
      </c>
      <c r="M1323" s="16" t="s">
        <v>285</v>
      </c>
      <c r="N1323" s="16" t="s">
        <v>280</v>
      </c>
      <c r="O1323" s="16" t="s">
        <v>231</v>
      </c>
      <c r="P1323" s="16" t="s">
        <v>162</v>
      </c>
      <c r="Q1323" s="16" t="s">
        <v>157</v>
      </c>
    </row>
    <row r="1324" spans="3:17">
      <c r="C1324" s="15">
        <v>37650</v>
      </c>
      <c r="D1324" s="16">
        <v>10103</v>
      </c>
      <c r="E1324" s="16">
        <v>5</v>
      </c>
      <c r="F1324" s="16" t="s">
        <v>358</v>
      </c>
      <c r="G1324" s="16">
        <v>36</v>
      </c>
      <c r="H1324" s="17">
        <v>100</v>
      </c>
      <c r="I1324" s="17">
        <v>4228.2</v>
      </c>
      <c r="J1324" s="16" t="s">
        <v>302</v>
      </c>
      <c r="K1324" s="16"/>
      <c r="L1324" s="16" t="s">
        <v>131</v>
      </c>
      <c r="M1324" s="16" t="s">
        <v>212</v>
      </c>
      <c r="N1324" s="16" t="s">
        <v>233</v>
      </c>
      <c r="O1324" s="16"/>
      <c r="P1324" s="16" t="s">
        <v>130</v>
      </c>
      <c r="Q1324" s="16" t="s">
        <v>93</v>
      </c>
    </row>
    <row r="1325" spans="3:17">
      <c r="C1325" s="15">
        <v>37712</v>
      </c>
      <c r="D1325" s="16">
        <v>10114</v>
      </c>
      <c r="E1325" s="16">
        <v>9</v>
      </c>
      <c r="F1325" s="16" t="s">
        <v>358</v>
      </c>
      <c r="G1325" s="16">
        <v>41</v>
      </c>
      <c r="H1325" s="17">
        <v>100</v>
      </c>
      <c r="I1325" s="17">
        <v>4815.45</v>
      </c>
      <c r="J1325" s="16" t="s">
        <v>302</v>
      </c>
      <c r="K1325" s="16"/>
      <c r="L1325" s="16" t="s">
        <v>111</v>
      </c>
      <c r="M1325" s="16" t="s">
        <v>212</v>
      </c>
      <c r="N1325" s="16" t="s">
        <v>216</v>
      </c>
      <c r="O1325" s="16"/>
      <c r="P1325" s="16" t="s">
        <v>107</v>
      </c>
      <c r="Q1325" s="16" t="s">
        <v>93</v>
      </c>
    </row>
    <row r="1326" spans="3:17">
      <c r="C1326" s="15">
        <v>37769</v>
      </c>
      <c r="D1326" s="16">
        <v>10126</v>
      </c>
      <c r="E1326" s="16">
        <v>5</v>
      </c>
      <c r="F1326" s="16" t="s">
        <v>358</v>
      </c>
      <c r="G1326" s="16">
        <v>50</v>
      </c>
      <c r="H1326" s="17">
        <v>100</v>
      </c>
      <c r="I1326" s="17">
        <v>7083</v>
      </c>
      <c r="J1326" s="16" t="s">
        <v>302</v>
      </c>
      <c r="K1326" s="16"/>
      <c r="L1326" s="16" t="s">
        <v>136</v>
      </c>
      <c r="M1326" s="16" t="s">
        <v>212</v>
      </c>
      <c r="N1326" s="16" t="s">
        <v>242</v>
      </c>
      <c r="O1326" s="16"/>
      <c r="P1326" s="16" t="s">
        <v>134</v>
      </c>
      <c r="Q1326" s="16" t="s">
        <v>93</v>
      </c>
    </row>
    <row r="1327" spans="3:17">
      <c r="C1327" s="15">
        <v>37826</v>
      </c>
      <c r="D1327" s="16">
        <v>10140</v>
      </c>
      <c r="E1327" s="16">
        <v>5</v>
      </c>
      <c r="F1327" s="16" t="s">
        <v>358</v>
      </c>
      <c r="G1327" s="16">
        <v>40</v>
      </c>
      <c r="H1327" s="17">
        <v>100</v>
      </c>
      <c r="I1327" s="17">
        <v>4601.2</v>
      </c>
      <c r="J1327" s="16" t="s">
        <v>302</v>
      </c>
      <c r="K1327" s="16"/>
      <c r="L1327" s="16" t="s">
        <v>170</v>
      </c>
      <c r="M1327" s="16" t="s">
        <v>212</v>
      </c>
      <c r="N1327" s="16" t="s">
        <v>220</v>
      </c>
      <c r="O1327" s="16" t="s">
        <v>218</v>
      </c>
      <c r="P1327" s="16" t="s">
        <v>162</v>
      </c>
      <c r="Q1327" s="16" t="s">
        <v>157</v>
      </c>
    </row>
    <row r="1328" spans="3:17">
      <c r="C1328" s="15">
        <v>37883</v>
      </c>
      <c r="D1328" s="16">
        <v>10150</v>
      </c>
      <c r="E1328" s="16">
        <v>2</v>
      </c>
      <c r="F1328" s="16" t="s">
        <v>358</v>
      </c>
      <c r="G1328" s="16">
        <v>49</v>
      </c>
      <c r="H1328" s="17">
        <v>100</v>
      </c>
      <c r="I1328" s="17">
        <v>6467.02</v>
      </c>
      <c r="J1328" s="16" t="s">
        <v>302</v>
      </c>
      <c r="K1328" s="16"/>
      <c r="L1328" s="16" t="s">
        <v>156</v>
      </c>
      <c r="M1328" s="16" t="s">
        <v>212</v>
      </c>
      <c r="N1328" s="16" t="s">
        <v>91</v>
      </c>
      <c r="O1328" s="16"/>
      <c r="P1328" s="16" t="s">
        <v>91</v>
      </c>
      <c r="Q1328" s="16" t="s">
        <v>151</v>
      </c>
    </row>
    <row r="1329" spans="3:17">
      <c r="C1329" s="15">
        <v>37915</v>
      </c>
      <c r="D1329" s="16">
        <v>10164</v>
      </c>
      <c r="E1329" s="16">
        <v>3</v>
      </c>
      <c r="F1329" s="16" t="s">
        <v>358</v>
      </c>
      <c r="G1329" s="16">
        <v>45</v>
      </c>
      <c r="H1329" s="17">
        <v>100</v>
      </c>
      <c r="I1329" s="17">
        <v>5012.55</v>
      </c>
      <c r="J1329" s="16" t="s">
        <v>302</v>
      </c>
      <c r="K1329" s="16"/>
      <c r="L1329" s="16" t="s">
        <v>96</v>
      </c>
      <c r="M1329" s="16" t="s">
        <v>287</v>
      </c>
      <c r="N1329" s="16" t="s">
        <v>288</v>
      </c>
      <c r="O1329" s="16"/>
      <c r="P1329" s="16" t="s">
        <v>94</v>
      </c>
      <c r="Q1329" s="16" t="s">
        <v>93</v>
      </c>
    </row>
    <row r="1330" spans="3:17">
      <c r="C1330" s="15">
        <v>37931</v>
      </c>
      <c r="D1330" s="16">
        <v>10175</v>
      </c>
      <c r="E1330" s="16">
        <v>10</v>
      </c>
      <c r="F1330" s="16" t="s">
        <v>358</v>
      </c>
      <c r="G1330" s="16">
        <v>47</v>
      </c>
      <c r="H1330" s="17">
        <v>100</v>
      </c>
      <c r="I1330" s="17">
        <v>5121.59</v>
      </c>
      <c r="J1330" s="16" t="s">
        <v>302</v>
      </c>
      <c r="K1330" s="16"/>
      <c r="L1330" s="16" t="s">
        <v>148</v>
      </c>
      <c r="M1330" s="16" t="s">
        <v>212</v>
      </c>
      <c r="N1330" s="16" t="s">
        <v>272</v>
      </c>
      <c r="O1330" s="16"/>
      <c r="P1330" s="16" t="s">
        <v>145</v>
      </c>
      <c r="Q1330" s="16" t="s">
        <v>93</v>
      </c>
    </row>
    <row r="1331" spans="3:17">
      <c r="C1331" s="15">
        <v>37938</v>
      </c>
      <c r="D1331" s="16">
        <v>10183</v>
      </c>
      <c r="E1331" s="16">
        <v>2</v>
      </c>
      <c r="F1331" s="16" t="s">
        <v>358</v>
      </c>
      <c r="G1331" s="16">
        <v>21</v>
      </c>
      <c r="H1331" s="17">
        <v>100</v>
      </c>
      <c r="I1331" s="17">
        <v>2441.04</v>
      </c>
      <c r="J1331" s="16" t="s">
        <v>302</v>
      </c>
      <c r="K1331" s="16"/>
      <c r="L1331" s="16" t="s">
        <v>188</v>
      </c>
      <c r="M1331" s="16" t="s">
        <v>212</v>
      </c>
      <c r="N1331" s="16" t="s">
        <v>247</v>
      </c>
      <c r="O1331" s="16" t="s">
        <v>235</v>
      </c>
      <c r="P1331" s="16" t="s">
        <v>162</v>
      </c>
      <c r="Q1331" s="16" t="s">
        <v>157</v>
      </c>
    </row>
    <row r="1332" spans="3:17">
      <c r="C1332" s="15">
        <v>37950</v>
      </c>
      <c r="D1332" s="16">
        <v>10194</v>
      </c>
      <c r="E1332" s="16">
        <v>5</v>
      </c>
      <c r="F1332" s="16" t="s">
        <v>358</v>
      </c>
      <c r="G1332" s="16">
        <v>32</v>
      </c>
      <c r="H1332" s="17">
        <v>100</v>
      </c>
      <c r="I1332" s="17">
        <v>4262.08</v>
      </c>
      <c r="J1332" s="16" t="s">
        <v>302</v>
      </c>
      <c r="K1332" s="16"/>
      <c r="L1332" s="16" t="s">
        <v>109</v>
      </c>
      <c r="M1332" s="16" t="s">
        <v>212</v>
      </c>
      <c r="N1332" s="16" t="s">
        <v>248</v>
      </c>
      <c r="O1332" s="16"/>
      <c r="P1332" s="16" t="s">
        <v>107</v>
      </c>
      <c r="Q1332" s="16" t="s">
        <v>93</v>
      </c>
    </row>
    <row r="1333" spans="3:17">
      <c r="C1333" s="15">
        <v>37964</v>
      </c>
      <c r="D1333" s="16">
        <v>10207</v>
      </c>
      <c r="E1333" s="16">
        <v>16</v>
      </c>
      <c r="F1333" s="16" t="s">
        <v>358</v>
      </c>
      <c r="G1333" s="16">
        <v>47</v>
      </c>
      <c r="H1333" s="17">
        <v>100</v>
      </c>
      <c r="I1333" s="17">
        <v>6658.02</v>
      </c>
      <c r="J1333" s="16" t="s">
        <v>302</v>
      </c>
      <c r="K1333" s="16"/>
      <c r="L1333" s="16" t="s">
        <v>187</v>
      </c>
      <c r="M1333" s="16" t="s">
        <v>212</v>
      </c>
      <c r="N1333" s="16" t="s">
        <v>280</v>
      </c>
      <c r="O1333" s="16" t="s">
        <v>231</v>
      </c>
      <c r="P1333" s="16" t="s">
        <v>162</v>
      </c>
      <c r="Q1333" s="16" t="s">
        <v>157</v>
      </c>
    </row>
    <row r="1334" spans="3:17">
      <c r="C1334" s="15">
        <v>38021</v>
      </c>
      <c r="D1334" s="16">
        <v>10217</v>
      </c>
      <c r="E1334" s="16">
        <v>5</v>
      </c>
      <c r="F1334" s="16" t="s">
        <v>358</v>
      </c>
      <c r="G1334" s="16">
        <v>38</v>
      </c>
      <c r="H1334" s="17">
        <v>100</v>
      </c>
      <c r="I1334" s="17">
        <v>4509.08</v>
      </c>
      <c r="J1334" s="16" t="s">
        <v>302</v>
      </c>
      <c r="K1334" s="16"/>
      <c r="L1334" s="16" t="s">
        <v>92</v>
      </c>
      <c r="M1334" s="16" t="s">
        <v>212</v>
      </c>
      <c r="N1334" s="16" t="s">
        <v>91</v>
      </c>
      <c r="O1334" s="16"/>
      <c r="P1334" s="16" t="s">
        <v>91</v>
      </c>
      <c r="Q1334" s="16" t="s">
        <v>84</v>
      </c>
    </row>
    <row r="1335" spans="3:17">
      <c r="C1335" s="15">
        <v>38057</v>
      </c>
      <c r="D1335" s="16">
        <v>10229</v>
      </c>
      <c r="E1335" s="16">
        <v>10</v>
      </c>
      <c r="F1335" s="16" t="s">
        <v>358</v>
      </c>
      <c r="G1335" s="16">
        <v>41</v>
      </c>
      <c r="H1335" s="17">
        <v>100</v>
      </c>
      <c r="I1335" s="17">
        <v>4716.2299999999996</v>
      </c>
      <c r="J1335" s="16" t="s">
        <v>302</v>
      </c>
      <c r="K1335" s="16"/>
      <c r="L1335" s="16" t="s">
        <v>163</v>
      </c>
      <c r="M1335" s="16" t="s">
        <v>212</v>
      </c>
      <c r="N1335" s="16" t="s">
        <v>258</v>
      </c>
      <c r="O1335" s="16" t="s">
        <v>218</v>
      </c>
      <c r="P1335" s="16" t="s">
        <v>162</v>
      </c>
      <c r="Q1335" s="16" t="s">
        <v>157</v>
      </c>
    </row>
    <row r="1336" spans="3:17">
      <c r="C1336" s="15">
        <v>38111</v>
      </c>
      <c r="D1336" s="16">
        <v>10245</v>
      </c>
      <c r="E1336" s="16">
        <v>3</v>
      </c>
      <c r="F1336" s="16" t="s">
        <v>358</v>
      </c>
      <c r="G1336" s="16">
        <v>21</v>
      </c>
      <c r="H1336" s="17">
        <v>100</v>
      </c>
      <c r="I1336" s="17">
        <v>2390.2199999999998</v>
      </c>
      <c r="J1336" s="16" t="s">
        <v>302</v>
      </c>
      <c r="K1336" s="16"/>
      <c r="L1336" s="16" t="s">
        <v>184</v>
      </c>
      <c r="M1336" s="16" t="s">
        <v>212</v>
      </c>
      <c r="N1336" s="16" t="s">
        <v>252</v>
      </c>
      <c r="O1336" s="16" t="s">
        <v>228</v>
      </c>
      <c r="P1336" s="16" t="s">
        <v>162</v>
      </c>
      <c r="Q1336" s="16" t="s">
        <v>157</v>
      </c>
    </row>
    <row r="1337" spans="3:17">
      <c r="C1337" s="15">
        <v>38153</v>
      </c>
      <c r="D1337" s="16">
        <v>10259</v>
      </c>
      <c r="E1337" s="16">
        <v>13</v>
      </c>
      <c r="F1337" s="16" t="s">
        <v>358</v>
      </c>
      <c r="G1337" s="16">
        <v>41</v>
      </c>
      <c r="H1337" s="17">
        <v>100</v>
      </c>
      <c r="I1337" s="17">
        <v>4666.62</v>
      </c>
      <c r="J1337" s="16" t="s">
        <v>302</v>
      </c>
      <c r="K1337" s="16"/>
      <c r="L1337" s="16" t="s">
        <v>92</v>
      </c>
      <c r="M1337" s="16" t="s">
        <v>212</v>
      </c>
      <c r="N1337" s="16" t="s">
        <v>91</v>
      </c>
      <c r="O1337" s="16"/>
      <c r="P1337" s="16" t="s">
        <v>91</v>
      </c>
      <c r="Q1337" s="16" t="s">
        <v>84</v>
      </c>
    </row>
    <row r="1338" spans="3:17">
      <c r="C1338" s="15">
        <v>38187</v>
      </c>
      <c r="D1338" s="16">
        <v>10270</v>
      </c>
      <c r="E1338" s="16">
        <v>3</v>
      </c>
      <c r="F1338" s="16" t="s">
        <v>358</v>
      </c>
      <c r="G1338" s="16">
        <v>38</v>
      </c>
      <c r="H1338" s="17">
        <v>100</v>
      </c>
      <c r="I1338" s="17">
        <v>5383.08</v>
      </c>
      <c r="J1338" s="16" t="s">
        <v>302</v>
      </c>
      <c r="K1338" s="16"/>
      <c r="L1338" s="16" t="s">
        <v>88</v>
      </c>
      <c r="M1338" s="16" t="s">
        <v>212</v>
      </c>
      <c r="N1338" s="16" t="s">
        <v>237</v>
      </c>
      <c r="O1338" s="16" t="s">
        <v>238</v>
      </c>
      <c r="P1338" s="16" t="s">
        <v>85</v>
      </c>
      <c r="Q1338" s="16" t="s">
        <v>84</v>
      </c>
    </row>
    <row r="1339" spans="3:17">
      <c r="C1339" s="15">
        <v>38218</v>
      </c>
      <c r="D1339" s="16">
        <v>10281</v>
      </c>
      <c r="E1339" s="16">
        <v>10</v>
      </c>
      <c r="F1339" s="16" t="s">
        <v>358</v>
      </c>
      <c r="G1339" s="16">
        <v>25</v>
      </c>
      <c r="H1339" s="17">
        <v>99.29</v>
      </c>
      <c r="I1339" s="17">
        <v>2482.25</v>
      </c>
      <c r="J1339" s="16" t="s">
        <v>302</v>
      </c>
      <c r="K1339" s="16"/>
      <c r="L1339" s="16" t="s">
        <v>169</v>
      </c>
      <c r="M1339" s="16" t="s">
        <v>212</v>
      </c>
      <c r="N1339" s="16" t="s">
        <v>234</v>
      </c>
      <c r="O1339" s="16" t="s">
        <v>235</v>
      </c>
      <c r="P1339" s="16" t="s">
        <v>162</v>
      </c>
      <c r="Q1339" s="16" t="s">
        <v>157</v>
      </c>
    </row>
    <row r="1340" spans="3:17">
      <c r="C1340" s="15">
        <v>38238</v>
      </c>
      <c r="D1340" s="16">
        <v>10291</v>
      </c>
      <c r="E1340" s="16">
        <v>5</v>
      </c>
      <c r="F1340" s="16" t="s">
        <v>358</v>
      </c>
      <c r="G1340" s="16">
        <v>48</v>
      </c>
      <c r="H1340" s="17">
        <v>100</v>
      </c>
      <c r="I1340" s="17">
        <v>5288.64</v>
      </c>
      <c r="J1340" s="16" t="s">
        <v>302</v>
      </c>
      <c r="K1340" s="16"/>
      <c r="L1340" s="16" t="s">
        <v>141</v>
      </c>
      <c r="M1340" s="16" t="s">
        <v>212</v>
      </c>
      <c r="N1340" s="16" t="s">
        <v>256</v>
      </c>
      <c r="O1340" s="16"/>
      <c r="P1340" s="16" t="s">
        <v>140</v>
      </c>
      <c r="Q1340" s="16" t="s">
        <v>93</v>
      </c>
    </row>
    <row r="1341" spans="3:17">
      <c r="C1341" s="15">
        <v>38273</v>
      </c>
      <c r="D1341" s="16">
        <v>10305</v>
      </c>
      <c r="E1341" s="16">
        <v>14</v>
      </c>
      <c r="F1341" s="16" t="s">
        <v>358</v>
      </c>
      <c r="G1341" s="16">
        <v>22</v>
      </c>
      <c r="H1341" s="17">
        <v>99.29</v>
      </c>
      <c r="I1341" s="17">
        <v>2184.38</v>
      </c>
      <c r="J1341" s="16" t="s">
        <v>302</v>
      </c>
      <c r="K1341" s="16"/>
      <c r="L1341" s="16" t="s">
        <v>173</v>
      </c>
      <c r="M1341" s="16" t="s">
        <v>212</v>
      </c>
      <c r="N1341" s="16" t="s">
        <v>230</v>
      </c>
      <c r="O1341" s="16" t="s">
        <v>231</v>
      </c>
      <c r="P1341" s="16" t="s">
        <v>162</v>
      </c>
      <c r="Q1341" s="16" t="s">
        <v>157</v>
      </c>
    </row>
    <row r="1342" spans="3:17">
      <c r="C1342" s="15">
        <v>38282</v>
      </c>
      <c r="D1342" s="16">
        <v>10313</v>
      </c>
      <c r="E1342" s="16">
        <v>8</v>
      </c>
      <c r="F1342" s="16" t="s">
        <v>358</v>
      </c>
      <c r="G1342" s="16">
        <v>28</v>
      </c>
      <c r="H1342" s="17">
        <v>100</v>
      </c>
      <c r="I1342" s="17">
        <v>2881.76</v>
      </c>
      <c r="J1342" s="16" t="s">
        <v>302</v>
      </c>
      <c r="K1342" s="16"/>
      <c r="L1342" s="16" t="s">
        <v>159</v>
      </c>
      <c r="M1342" s="16" t="s">
        <v>212</v>
      </c>
      <c r="N1342" s="16" t="s">
        <v>249</v>
      </c>
      <c r="O1342" s="16" t="s">
        <v>250</v>
      </c>
      <c r="P1342" s="16" t="s">
        <v>158</v>
      </c>
      <c r="Q1342" s="16" t="s">
        <v>157</v>
      </c>
    </row>
    <row r="1343" spans="3:17">
      <c r="C1343" s="15">
        <v>38296</v>
      </c>
      <c r="D1343" s="16">
        <v>10323</v>
      </c>
      <c r="E1343" s="16">
        <v>1</v>
      </c>
      <c r="F1343" s="16" t="s">
        <v>358</v>
      </c>
      <c r="G1343" s="16">
        <v>47</v>
      </c>
      <c r="H1343" s="17">
        <v>100</v>
      </c>
      <c r="I1343" s="17">
        <v>6203.06</v>
      </c>
      <c r="J1343" s="16" t="s">
        <v>302</v>
      </c>
      <c r="K1343" s="16"/>
      <c r="L1343" s="16" t="s">
        <v>122</v>
      </c>
      <c r="M1343" s="16" t="s">
        <v>212</v>
      </c>
      <c r="N1343" s="16" t="s">
        <v>295</v>
      </c>
      <c r="O1343" s="16"/>
      <c r="P1343" s="16" t="s">
        <v>120</v>
      </c>
      <c r="Q1343" s="16" t="s">
        <v>93</v>
      </c>
    </row>
    <row r="1344" spans="3:17">
      <c r="C1344" s="15">
        <v>38310</v>
      </c>
      <c r="D1344" s="16">
        <v>10334</v>
      </c>
      <c r="E1344" s="16">
        <v>4</v>
      </c>
      <c r="F1344" s="16" t="s">
        <v>358</v>
      </c>
      <c r="G1344" s="16">
        <v>49</v>
      </c>
      <c r="H1344" s="17">
        <v>100</v>
      </c>
      <c r="I1344" s="17">
        <v>6763.47</v>
      </c>
      <c r="J1344" s="16" t="s">
        <v>302</v>
      </c>
      <c r="K1344" s="16"/>
      <c r="L1344" s="16" t="s">
        <v>142</v>
      </c>
      <c r="M1344" s="16" t="s">
        <v>285</v>
      </c>
      <c r="N1344" s="16" t="s">
        <v>244</v>
      </c>
      <c r="O1344" s="16"/>
      <c r="P1344" s="16" t="s">
        <v>140</v>
      </c>
      <c r="Q1344" s="16" t="s">
        <v>93</v>
      </c>
    </row>
    <row r="1345" spans="3:17">
      <c r="C1345" s="15">
        <v>38320</v>
      </c>
      <c r="D1345" s="16">
        <v>10347</v>
      </c>
      <c r="E1345" s="16">
        <v>4</v>
      </c>
      <c r="F1345" s="16" t="s">
        <v>358</v>
      </c>
      <c r="G1345" s="16">
        <v>45</v>
      </c>
      <c r="H1345" s="17">
        <v>100</v>
      </c>
      <c r="I1345" s="17">
        <v>5884.65</v>
      </c>
      <c r="J1345" s="16" t="s">
        <v>302</v>
      </c>
      <c r="K1345" s="16"/>
      <c r="L1345" s="16" t="s">
        <v>86</v>
      </c>
      <c r="M1345" s="16" t="s">
        <v>212</v>
      </c>
      <c r="N1345" s="16" t="s">
        <v>223</v>
      </c>
      <c r="O1345" s="16" t="s">
        <v>224</v>
      </c>
      <c r="P1345" s="16" t="s">
        <v>85</v>
      </c>
      <c r="Q1345" s="16" t="s">
        <v>84</v>
      </c>
    </row>
    <row r="1346" spans="3:17">
      <c r="C1346" s="15">
        <v>38331</v>
      </c>
      <c r="D1346" s="16">
        <v>10357</v>
      </c>
      <c r="E1346" s="16">
        <v>2</v>
      </c>
      <c r="F1346" s="16" t="s">
        <v>358</v>
      </c>
      <c r="G1346" s="16">
        <v>28</v>
      </c>
      <c r="H1346" s="17">
        <v>100</v>
      </c>
      <c r="I1346" s="17">
        <v>3559.64</v>
      </c>
      <c r="J1346" s="16" t="s">
        <v>302</v>
      </c>
      <c r="K1346" s="16"/>
      <c r="L1346" s="16" t="s">
        <v>163</v>
      </c>
      <c r="M1346" s="16" t="s">
        <v>212</v>
      </c>
      <c r="N1346" s="16" t="s">
        <v>258</v>
      </c>
      <c r="O1346" s="16" t="s">
        <v>218</v>
      </c>
      <c r="P1346" s="16" t="s">
        <v>162</v>
      </c>
      <c r="Q1346" s="16" t="s">
        <v>157</v>
      </c>
    </row>
    <row r="1347" spans="3:17">
      <c r="C1347" s="15">
        <v>38372</v>
      </c>
      <c r="D1347" s="16">
        <v>10370</v>
      </c>
      <c r="E1347" s="16">
        <v>6</v>
      </c>
      <c r="F1347" s="16" t="s">
        <v>358</v>
      </c>
      <c r="G1347" s="16">
        <v>29</v>
      </c>
      <c r="H1347" s="17">
        <v>57.53</v>
      </c>
      <c r="I1347" s="17">
        <v>1668.37</v>
      </c>
      <c r="J1347" s="16" t="s">
        <v>302</v>
      </c>
      <c r="K1347" s="16"/>
      <c r="L1347" s="16" t="s">
        <v>87</v>
      </c>
      <c r="M1347" s="16" t="s">
        <v>212</v>
      </c>
      <c r="N1347" s="16" t="s">
        <v>262</v>
      </c>
      <c r="O1347" s="16" t="s">
        <v>238</v>
      </c>
      <c r="P1347" s="16" t="s">
        <v>85</v>
      </c>
      <c r="Q1347" s="16" t="s">
        <v>84</v>
      </c>
    </row>
    <row r="1348" spans="3:17">
      <c r="C1348" s="15">
        <v>38400</v>
      </c>
      <c r="D1348" s="16">
        <v>10382</v>
      </c>
      <c r="E1348" s="16">
        <v>1</v>
      </c>
      <c r="F1348" s="16" t="s">
        <v>358</v>
      </c>
      <c r="G1348" s="16">
        <v>39</v>
      </c>
      <c r="H1348" s="17">
        <v>100</v>
      </c>
      <c r="I1348" s="17">
        <v>4890.6000000000004</v>
      </c>
      <c r="J1348" s="16" t="s">
        <v>302</v>
      </c>
      <c r="K1348" s="16"/>
      <c r="L1348" s="16" t="s">
        <v>163</v>
      </c>
      <c r="M1348" s="16" t="s">
        <v>212</v>
      </c>
      <c r="N1348" s="16" t="s">
        <v>258</v>
      </c>
      <c r="O1348" s="16" t="s">
        <v>218</v>
      </c>
      <c r="P1348" s="16" t="s">
        <v>162</v>
      </c>
      <c r="Q1348" s="16" t="s">
        <v>157</v>
      </c>
    </row>
    <row r="1349" spans="3:17">
      <c r="C1349" s="15">
        <v>38473</v>
      </c>
      <c r="D1349" s="16">
        <v>10411</v>
      </c>
      <c r="E1349" s="16">
        <v>3</v>
      </c>
      <c r="F1349" s="16" t="s">
        <v>358</v>
      </c>
      <c r="G1349" s="16">
        <v>46</v>
      </c>
      <c r="H1349" s="17">
        <v>100</v>
      </c>
      <c r="I1349" s="17">
        <v>5235.72</v>
      </c>
      <c r="J1349" s="16" t="s">
        <v>302</v>
      </c>
      <c r="K1349" s="16"/>
      <c r="L1349" s="16" t="s">
        <v>161</v>
      </c>
      <c r="M1349" s="16" t="s">
        <v>212</v>
      </c>
      <c r="N1349" s="16" t="s">
        <v>263</v>
      </c>
      <c r="O1349" s="16" t="s">
        <v>264</v>
      </c>
      <c r="P1349" s="16" t="s">
        <v>158</v>
      </c>
      <c r="Q1349" s="16" t="s">
        <v>157</v>
      </c>
    </row>
    <row r="1350" spans="3:17">
      <c r="C1350" s="15">
        <v>38503</v>
      </c>
      <c r="D1350" s="16">
        <v>10425</v>
      </c>
      <c r="E1350" s="16">
        <v>13</v>
      </c>
      <c r="F1350" s="16" t="s">
        <v>358</v>
      </c>
      <c r="G1350" s="16">
        <v>38</v>
      </c>
      <c r="H1350" s="17">
        <v>100</v>
      </c>
      <c r="I1350" s="17">
        <v>4325.16</v>
      </c>
      <c r="J1350" s="16" t="s">
        <v>302</v>
      </c>
      <c r="K1350" s="16"/>
      <c r="L1350" s="16" t="s">
        <v>108</v>
      </c>
      <c r="M1350" s="16" t="s">
        <v>265</v>
      </c>
      <c r="N1350" s="16" t="s">
        <v>229</v>
      </c>
      <c r="O1350" s="16"/>
      <c r="P1350" s="16" t="s">
        <v>107</v>
      </c>
      <c r="Q1350" s="16" t="s">
        <v>93</v>
      </c>
    </row>
    <row r="1351" spans="3:17">
      <c r="C1351" s="15">
        <v>37650</v>
      </c>
      <c r="D1351" s="16">
        <v>10103</v>
      </c>
      <c r="E1351" s="16">
        <v>9</v>
      </c>
      <c r="F1351" s="16" t="s">
        <v>359</v>
      </c>
      <c r="G1351" s="16">
        <v>41</v>
      </c>
      <c r="H1351" s="17">
        <v>47.29</v>
      </c>
      <c r="I1351" s="17">
        <v>1938.89</v>
      </c>
      <c r="J1351" s="16" t="s">
        <v>19</v>
      </c>
      <c r="K1351" s="16"/>
      <c r="L1351" s="16" t="s">
        <v>131</v>
      </c>
      <c r="M1351" s="16" t="s">
        <v>212</v>
      </c>
      <c r="N1351" s="16" t="s">
        <v>233</v>
      </c>
      <c r="O1351" s="16"/>
      <c r="P1351" s="16" t="s">
        <v>130</v>
      </c>
      <c r="Q1351" s="16" t="s">
        <v>93</v>
      </c>
    </row>
    <row r="1352" spans="3:17">
      <c r="C1352" s="15">
        <v>37706</v>
      </c>
      <c r="D1352" s="16">
        <v>10113</v>
      </c>
      <c r="E1352" s="16">
        <v>3</v>
      </c>
      <c r="F1352" s="16" t="s">
        <v>359</v>
      </c>
      <c r="G1352" s="16">
        <v>50</v>
      </c>
      <c r="H1352" s="17">
        <v>49.81</v>
      </c>
      <c r="I1352" s="17">
        <v>2490.5</v>
      </c>
      <c r="J1352" s="16" t="s">
        <v>19</v>
      </c>
      <c r="K1352" s="16"/>
      <c r="L1352" s="16" t="s">
        <v>163</v>
      </c>
      <c r="M1352" s="16" t="s">
        <v>212</v>
      </c>
      <c r="N1352" s="16" t="s">
        <v>258</v>
      </c>
      <c r="O1352" s="16" t="s">
        <v>218</v>
      </c>
      <c r="P1352" s="16" t="s">
        <v>162</v>
      </c>
      <c r="Q1352" s="16" t="s">
        <v>157</v>
      </c>
    </row>
    <row r="1353" spans="3:17">
      <c r="C1353" s="15">
        <v>37769</v>
      </c>
      <c r="D1353" s="16">
        <v>10126</v>
      </c>
      <c r="E1353" s="16">
        <v>9</v>
      </c>
      <c r="F1353" s="16" t="s">
        <v>359</v>
      </c>
      <c r="G1353" s="16">
        <v>43</v>
      </c>
      <c r="H1353" s="17">
        <v>53.83</v>
      </c>
      <c r="I1353" s="17">
        <v>2314.69</v>
      </c>
      <c r="J1353" s="16" t="s">
        <v>19</v>
      </c>
      <c r="K1353" s="16"/>
      <c r="L1353" s="16" t="s">
        <v>136</v>
      </c>
      <c r="M1353" s="16" t="s">
        <v>212</v>
      </c>
      <c r="N1353" s="16" t="s">
        <v>242</v>
      </c>
      <c r="O1353" s="16"/>
      <c r="P1353" s="16" t="s">
        <v>134</v>
      </c>
      <c r="Q1353" s="16" t="s">
        <v>93</v>
      </c>
    </row>
    <row r="1354" spans="3:17">
      <c r="C1354" s="15">
        <v>37826</v>
      </c>
      <c r="D1354" s="16">
        <v>10140</v>
      </c>
      <c r="E1354" s="16">
        <v>9</v>
      </c>
      <c r="F1354" s="16" t="s">
        <v>359</v>
      </c>
      <c r="G1354" s="16">
        <v>29</v>
      </c>
      <c r="H1354" s="17">
        <v>43.27</v>
      </c>
      <c r="I1354" s="17">
        <v>1254.83</v>
      </c>
      <c r="J1354" s="16" t="s">
        <v>19</v>
      </c>
      <c r="K1354" s="16"/>
      <c r="L1354" s="16" t="s">
        <v>170</v>
      </c>
      <c r="M1354" s="16" t="s">
        <v>212</v>
      </c>
      <c r="N1354" s="16" t="s">
        <v>220</v>
      </c>
      <c r="O1354" s="16" t="s">
        <v>218</v>
      </c>
      <c r="P1354" s="16" t="s">
        <v>162</v>
      </c>
      <c r="Q1354" s="16" t="s">
        <v>157</v>
      </c>
    </row>
    <row r="1355" spans="3:17">
      <c r="C1355" s="15">
        <v>37883</v>
      </c>
      <c r="D1355" s="16">
        <v>10150</v>
      </c>
      <c r="E1355" s="16">
        <v>6</v>
      </c>
      <c r="F1355" s="16" t="s">
        <v>359</v>
      </c>
      <c r="G1355" s="16">
        <v>30</v>
      </c>
      <c r="H1355" s="17">
        <v>42.76</v>
      </c>
      <c r="I1355" s="17">
        <v>1282.8</v>
      </c>
      <c r="J1355" s="16" t="s">
        <v>19</v>
      </c>
      <c r="K1355" s="16"/>
      <c r="L1355" s="16" t="s">
        <v>156</v>
      </c>
      <c r="M1355" s="16" t="s">
        <v>212</v>
      </c>
      <c r="N1355" s="16" t="s">
        <v>91</v>
      </c>
      <c r="O1355" s="16"/>
      <c r="P1355" s="16" t="s">
        <v>91</v>
      </c>
      <c r="Q1355" s="16" t="s">
        <v>151</v>
      </c>
    </row>
    <row r="1356" spans="3:17">
      <c r="C1356" s="15">
        <v>37915</v>
      </c>
      <c r="D1356" s="16">
        <v>10164</v>
      </c>
      <c r="E1356" s="16">
        <v>7</v>
      </c>
      <c r="F1356" s="16" t="s">
        <v>359</v>
      </c>
      <c r="G1356" s="16">
        <v>25</v>
      </c>
      <c r="H1356" s="17">
        <v>53.83</v>
      </c>
      <c r="I1356" s="17">
        <v>1345.75</v>
      </c>
      <c r="J1356" s="16" t="s">
        <v>19</v>
      </c>
      <c r="K1356" s="16"/>
      <c r="L1356" s="16" t="s">
        <v>96</v>
      </c>
      <c r="M1356" s="16" t="s">
        <v>287</v>
      </c>
      <c r="N1356" s="16" t="s">
        <v>288</v>
      </c>
      <c r="O1356" s="16"/>
      <c r="P1356" s="16" t="s">
        <v>94</v>
      </c>
      <c r="Q1356" s="16" t="s">
        <v>93</v>
      </c>
    </row>
    <row r="1357" spans="3:17">
      <c r="C1357" s="15">
        <v>37931</v>
      </c>
      <c r="D1357" s="16">
        <v>10174</v>
      </c>
      <c r="E1357" s="16">
        <v>2</v>
      </c>
      <c r="F1357" s="16" t="s">
        <v>359</v>
      </c>
      <c r="G1357" s="16">
        <v>49</v>
      </c>
      <c r="H1357" s="17">
        <v>44.78</v>
      </c>
      <c r="I1357" s="17">
        <v>2194.2199999999998</v>
      </c>
      <c r="J1357" s="16" t="s">
        <v>19</v>
      </c>
      <c r="K1357" s="16"/>
      <c r="L1357" s="16" t="s">
        <v>90</v>
      </c>
      <c r="M1357" s="16" t="s">
        <v>212</v>
      </c>
      <c r="N1357" s="16" t="s">
        <v>245</v>
      </c>
      <c r="O1357" s="16" t="s">
        <v>246</v>
      </c>
      <c r="P1357" s="16" t="s">
        <v>85</v>
      </c>
      <c r="Q1357" s="16" t="s">
        <v>84</v>
      </c>
    </row>
    <row r="1358" spans="3:17">
      <c r="C1358" s="15">
        <v>37938</v>
      </c>
      <c r="D1358" s="16">
        <v>10183</v>
      </c>
      <c r="E1358" s="16">
        <v>6</v>
      </c>
      <c r="F1358" s="16" t="s">
        <v>359</v>
      </c>
      <c r="G1358" s="16">
        <v>40</v>
      </c>
      <c r="H1358" s="17">
        <v>49.3</v>
      </c>
      <c r="I1358" s="17">
        <v>1972</v>
      </c>
      <c r="J1358" s="16" t="s">
        <v>19</v>
      </c>
      <c r="K1358" s="16"/>
      <c r="L1358" s="16" t="s">
        <v>188</v>
      </c>
      <c r="M1358" s="16" t="s">
        <v>212</v>
      </c>
      <c r="N1358" s="16" t="s">
        <v>247</v>
      </c>
      <c r="O1358" s="16" t="s">
        <v>235</v>
      </c>
      <c r="P1358" s="16" t="s">
        <v>162</v>
      </c>
      <c r="Q1358" s="16" t="s">
        <v>157</v>
      </c>
    </row>
    <row r="1359" spans="3:17">
      <c r="C1359" s="15">
        <v>37950</v>
      </c>
      <c r="D1359" s="16">
        <v>10194</v>
      </c>
      <c r="E1359" s="16">
        <v>9</v>
      </c>
      <c r="F1359" s="16" t="s">
        <v>359</v>
      </c>
      <c r="G1359" s="16">
        <v>41</v>
      </c>
      <c r="H1359" s="17">
        <v>44.78</v>
      </c>
      <c r="I1359" s="17">
        <v>1835.98</v>
      </c>
      <c r="J1359" s="16" t="s">
        <v>19</v>
      </c>
      <c r="K1359" s="16"/>
      <c r="L1359" s="16" t="s">
        <v>109</v>
      </c>
      <c r="M1359" s="16" t="s">
        <v>212</v>
      </c>
      <c r="N1359" s="16" t="s">
        <v>248</v>
      </c>
      <c r="O1359" s="16"/>
      <c r="P1359" s="16" t="s">
        <v>107</v>
      </c>
      <c r="Q1359" s="16" t="s">
        <v>93</v>
      </c>
    </row>
    <row r="1360" spans="3:17">
      <c r="C1360" s="15">
        <v>37960</v>
      </c>
      <c r="D1360" s="16">
        <v>10206</v>
      </c>
      <c r="E1360" s="16">
        <v>4</v>
      </c>
      <c r="F1360" s="16" t="s">
        <v>359</v>
      </c>
      <c r="G1360" s="16">
        <v>21</v>
      </c>
      <c r="H1360" s="17">
        <v>53.33</v>
      </c>
      <c r="I1360" s="17">
        <v>1119.93</v>
      </c>
      <c r="J1360" s="16" t="s">
        <v>19</v>
      </c>
      <c r="K1360" s="16"/>
      <c r="L1360" s="16" t="s">
        <v>159</v>
      </c>
      <c r="M1360" s="16" t="s">
        <v>212</v>
      </c>
      <c r="N1360" s="16" t="s">
        <v>249</v>
      </c>
      <c r="O1360" s="16" t="s">
        <v>250</v>
      </c>
      <c r="P1360" s="16" t="s">
        <v>158</v>
      </c>
      <c r="Q1360" s="16" t="s">
        <v>157</v>
      </c>
    </row>
    <row r="1361" spans="3:17">
      <c r="C1361" s="15">
        <v>38015</v>
      </c>
      <c r="D1361" s="16">
        <v>10215</v>
      </c>
      <c r="E1361" s="16">
        <v>1</v>
      </c>
      <c r="F1361" s="16" t="s">
        <v>359</v>
      </c>
      <c r="G1361" s="16">
        <v>46</v>
      </c>
      <c r="H1361" s="17">
        <v>45.28</v>
      </c>
      <c r="I1361" s="17">
        <v>2082.88</v>
      </c>
      <c r="J1361" s="16" t="s">
        <v>19</v>
      </c>
      <c r="K1361" s="16"/>
      <c r="L1361" s="16" t="s">
        <v>193</v>
      </c>
      <c r="M1361" s="16" t="s">
        <v>212</v>
      </c>
      <c r="N1361" s="16" t="s">
        <v>251</v>
      </c>
      <c r="O1361" s="16" t="s">
        <v>218</v>
      </c>
      <c r="P1361" s="16" t="s">
        <v>162</v>
      </c>
      <c r="Q1361" s="16" t="s">
        <v>157</v>
      </c>
    </row>
    <row r="1362" spans="3:17">
      <c r="C1362" s="15">
        <v>38057</v>
      </c>
      <c r="D1362" s="16">
        <v>10229</v>
      </c>
      <c r="E1362" s="16">
        <v>14</v>
      </c>
      <c r="F1362" s="16" t="s">
        <v>359</v>
      </c>
      <c r="G1362" s="16">
        <v>39</v>
      </c>
      <c r="H1362" s="17">
        <v>40.25</v>
      </c>
      <c r="I1362" s="17">
        <v>1569.75</v>
      </c>
      <c r="J1362" s="16" t="s">
        <v>19</v>
      </c>
      <c r="K1362" s="16"/>
      <c r="L1362" s="16" t="s">
        <v>163</v>
      </c>
      <c r="M1362" s="16" t="s">
        <v>212</v>
      </c>
      <c r="N1362" s="16" t="s">
        <v>258</v>
      </c>
      <c r="O1362" s="16" t="s">
        <v>218</v>
      </c>
      <c r="P1362" s="16" t="s">
        <v>162</v>
      </c>
      <c r="Q1362" s="16" t="s">
        <v>157</v>
      </c>
    </row>
    <row r="1363" spans="3:17">
      <c r="C1363" s="15">
        <v>38111</v>
      </c>
      <c r="D1363" s="16">
        <v>10245</v>
      </c>
      <c r="E1363" s="16">
        <v>7</v>
      </c>
      <c r="F1363" s="16" t="s">
        <v>359</v>
      </c>
      <c r="G1363" s="16">
        <v>45</v>
      </c>
      <c r="H1363" s="17">
        <v>59.87</v>
      </c>
      <c r="I1363" s="17">
        <v>2694.15</v>
      </c>
      <c r="J1363" s="16" t="s">
        <v>19</v>
      </c>
      <c r="K1363" s="16"/>
      <c r="L1363" s="16" t="s">
        <v>184</v>
      </c>
      <c r="M1363" s="16" t="s">
        <v>212</v>
      </c>
      <c r="N1363" s="16" t="s">
        <v>252</v>
      </c>
      <c r="O1363" s="16" t="s">
        <v>228</v>
      </c>
      <c r="P1363" s="16" t="s">
        <v>162</v>
      </c>
      <c r="Q1363" s="16" t="s">
        <v>157</v>
      </c>
    </row>
    <row r="1364" spans="3:17">
      <c r="C1364" s="15">
        <v>38153</v>
      </c>
      <c r="D1364" s="16">
        <v>10258</v>
      </c>
      <c r="E1364" s="16">
        <v>4</v>
      </c>
      <c r="F1364" s="16" t="s">
        <v>359</v>
      </c>
      <c r="G1364" s="16">
        <v>21</v>
      </c>
      <c r="H1364" s="17">
        <v>59.87</v>
      </c>
      <c r="I1364" s="17">
        <v>1257.27</v>
      </c>
      <c r="J1364" s="16" t="s">
        <v>19</v>
      </c>
      <c r="K1364" s="16"/>
      <c r="L1364" s="16" t="s">
        <v>152</v>
      </c>
      <c r="M1364" s="16" t="s">
        <v>212</v>
      </c>
      <c r="N1364" s="16" t="s">
        <v>253</v>
      </c>
      <c r="O1364" s="16" t="s">
        <v>254</v>
      </c>
      <c r="P1364" s="16" t="s">
        <v>151</v>
      </c>
      <c r="Q1364" s="16" t="s">
        <v>151</v>
      </c>
    </row>
    <row r="1365" spans="3:17">
      <c r="C1365" s="15">
        <v>38187</v>
      </c>
      <c r="D1365" s="16">
        <v>10270</v>
      </c>
      <c r="E1365" s="16">
        <v>7</v>
      </c>
      <c r="F1365" s="16" t="s">
        <v>359</v>
      </c>
      <c r="G1365" s="16">
        <v>44</v>
      </c>
      <c r="H1365" s="17">
        <v>58.36</v>
      </c>
      <c r="I1365" s="17">
        <v>2567.84</v>
      </c>
      <c r="J1365" s="16" t="s">
        <v>19</v>
      </c>
      <c r="K1365" s="16"/>
      <c r="L1365" s="16" t="s">
        <v>88</v>
      </c>
      <c r="M1365" s="16" t="s">
        <v>212</v>
      </c>
      <c r="N1365" s="16" t="s">
        <v>237</v>
      </c>
      <c r="O1365" s="16" t="s">
        <v>238</v>
      </c>
      <c r="P1365" s="16" t="s">
        <v>85</v>
      </c>
      <c r="Q1365" s="16" t="s">
        <v>84</v>
      </c>
    </row>
    <row r="1366" spans="3:17">
      <c r="C1366" s="15">
        <v>38218</v>
      </c>
      <c r="D1366" s="16">
        <v>10281</v>
      </c>
      <c r="E1366" s="16">
        <v>14</v>
      </c>
      <c r="F1366" s="16" t="s">
        <v>359</v>
      </c>
      <c r="G1366" s="16">
        <v>44</v>
      </c>
      <c r="H1366" s="17">
        <v>59.87</v>
      </c>
      <c r="I1366" s="17">
        <v>2634.28</v>
      </c>
      <c r="J1366" s="16" t="s">
        <v>19</v>
      </c>
      <c r="K1366" s="16"/>
      <c r="L1366" s="16" t="s">
        <v>169</v>
      </c>
      <c r="M1366" s="16" t="s">
        <v>212</v>
      </c>
      <c r="N1366" s="16" t="s">
        <v>234</v>
      </c>
      <c r="O1366" s="16" t="s">
        <v>235</v>
      </c>
      <c r="P1366" s="16" t="s">
        <v>162</v>
      </c>
      <c r="Q1366" s="16" t="s">
        <v>157</v>
      </c>
    </row>
    <row r="1367" spans="3:17">
      <c r="C1367" s="15">
        <v>38238</v>
      </c>
      <c r="D1367" s="16">
        <v>10291</v>
      </c>
      <c r="E1367" s="16">
        <v>9</v>
      </c>
      <c r="F1367" s="16" t="s">
        <v>359</v>
      </c>
      <c r="G1367" s="16">
        <v>29</v>
      </c>
      <c r="H1367" s="17">
        <v>51.82</v>
      </c>
      <c r="I1367" s="17">
        <v>1502.78</v>
      </c>
      <c r="J1367" s="16" t="s">
        <v>19</v>
      </c>
      <c r="K1367" s="16"/>
      <c r="L1367" s="16" t="s">
        <v>141</v>
      </c>
      <c r="M1367" s="16" t="s">
        <v>212</v>
      </c>
      <c r="N1367" s="16" t="s">
        <v>256</v>
      </c>
      <c r="O1367" s="16"/>
      <c r="P1367" s="16" t="s">
        <v>140</v>
      </c>
      <c r="Q1367" s="16" t="s">
        <v>93</v>
      </c>
    </row>
    <row r="1368" spans="3:17">
      <c r="C1368" s="15">
        <v>38271</v>
      </c>
      <c r="D1368" s="16">
        <v>10304</v>
      </c>
      <c r="E1368" s="16">
        <v>4</v>
      </c>
      <c r="F1368" s="16" t="s">
        <v>359</v>
      </c>
      <c r="G1368" s="16">
        <v>34</v>
      </c>
      <c r="H1368" s="17">
        <v>49.3</v>
      </c>
      <c r="I1368" s="17">
        <v>1676.2</v>
      </c>
      <c r="J1368" s="16" t="s">
        <v>19</v>
      </c>
      <c r="K1368" s="16"/>
      <c r="L1368" s="16" t="s">
        <v>118</v>
      </c>
      <c r="M1368" s="16" t="s">
        <v>212</v>
      </c>
      <c r="N1368" s="16" t="s">
        <v>257</v>
      </c>
      <c r="O1368" s="16"/>
      <c r="P1368" s="16" t="s">
        <v>107</v>
      </c>
      <c r="Q1368" s="16" t="s">
        <v>93</v>
      </c>
    </row>
    <row r="1369" spans="3:17">
      <c r="C1369" s="15">
        <v>38281</v>
      </c>
      <c r="D1369" s="16">
        <v>10312</v>
      </c>
      <c r="E1369" s="16">
        <v>1</v>
      </c>
      <c r="F1369" s="16" t="s">
        <v>359</v>
      </c>
      <c r="G1369" s="16">
        <v>39</v>
      </c>
      <c r="H1369" s="17">
        <v>56.85</v>
      </c>
      <c r="I1369" s="17">
        <v>2217.15</v>
      </c>
      <c r="J1369" s="16" t="s">
        <v>19</v>
      </c>
      <c r="K1369" s="16"/>
      <c r="L1369" s="16" t="s">
        <v>163</v>
      </c>
      <c r="M1369" s="16" t="s">
        <v>212</v>
      </c>
      <c r="N1369" s="16" t="s">
        <v>258</v>
      </c>
      <c r="O1369" s="16" t="s">
        <v>218</v>
      </c>
      <c r="P1369" s="16" t="s">
        <v>162</v>
      </c>
      <c r="Q1369" s="16" t="s">
        <v>157</v>
      </c>
    </row>
    <row r="1370" spans="3:17">
      <c r="C1370" s="15">
        <v>38296</v>
      </c>
      <c r="D1370" s="16">
        <v>10324</v>
      </c>
      <c r="E1370" s="16">
        <v>6</v>
      </c>
      <c r="F1370" s="16" t="s">
        <v>359</v>
      </c>
      <c r="G1370" s="16">
        <v>38</v>
      </c>
      <c r="H1370" s="17">
        <v>100</v>
      </c>
      <c r="I1370" s="17">
        <v>6832.02</v>
      </c>
      <c r="J1370" s="16" t="s">
        <v>19</v>
      </c>
      <c r="K1370" s="16"/>
      <c r="L1370" s="16" t="s">
        <v>176</v>
      </c>
      <c r="M1370" s="16" t="s">
        <v>212</v>
      </c>
      <c r="N1370" s="16" t="s">
        <v>213</v>
      </c>
      <c r="O1370" s="16" t="s">
        <v>214</v>
      </c>
      <c r="P1370" s="16" t="s">
        <v>162</v>
      </c>
      <c r="Q1370" s="16" t="s">
        <v>157</v>
      </c>
    </row>
    <row r="1371" spans="3:17">
      <c r="C1371" s="15">
        <v>38309</v>
      </c>
      <c r="D1371" s="16">
        <v>10333</v>
      </c>
      <c r="E1371" s="16">
        <v>8</v>
      </c>
      <c r="F1371" s="16" t="s">
        <v>359</v>
      </c>
      <c r="G1371" s="16">
        <v>24</v>
      </c>
      <c r="H1371" s="17">
        <v>79.86</v>
      </c>
      <c r="I1371" s="17">
        <v>1916.64</v>
      </c>
      <c r="J1371" s="16" t="s">
        <v>19</v>
      </c>
      <c r="K1371" s="16"/>
      <c r="L1371" s="16" t="s">
        <v>186</v>
      </c>
      <c r="M1371" s="16" t="s">
        <v>212</v>
      </c>
      <c r="N1371" s="16" t="s">
        <v>219</v>
      </c>
      <c r="O1371" s="16" t="s">
        <v>218</v>
      </c>
      <c r="P1371" s="16" t="s">
        <v>162</v>
      </c>
      <c r="Q1371" s="16" t="s">
        <v>157</v>
      </c>
    </row>
    <row r="1372" spans="3:17">
      <c r="C1372" s="15">
        <v>38292</v>
      </c>
      <c r="D1372" s="16">
        <v>10348</v>
      </c>
      <c r="E1372" s="16">
        <v>6</v>
      </c>
      <c r="F1372" s="16" t="s">
        <v>359</v>
      </c>
      <c r="G1372" s="16">
        <v>29</v>
      </c>
      <c r="H1372" s="17">
        <v>100</v>
      </c>
      <c r="I1372" s="17">
        <v>7110.8</v>
      </c>
      <c r="J1372" s="16" t="s">
        <v>19</v>
      </c>
      <c r="K1372" s="16"/>
      <c r="L1372" s="16" t="s">
        <v>136</v>
      </c>
      <c r="M1372" s="16" t="s">
        <v>212</v>
      </c>
      <c r="N1372" s="16" t="s">
        <v>242</v>
      </c>
      <c r="O1372" s="16"/>
      <c r="P1372" s="16" t="s">
        <v>134</v>
      </c>
      <c r="Q1372" s="16" t="s">
        <v>93</v>
      </c>
    </row>
    <row r="1373" spans="3:17">
      <c r="C1373" s="15">
        <v>38331</v>
      </c>
      <c r="D1373" s="16">
        <v>10358</v>
      </c>
      <c r="E1373" s="16">
        <v>8</v>
      </c>
      <c r="F1373" s="16" t="s">
        <v>359</v>
      </c>
      <c r="G1373" s="16">
        <v>30</v>
      </c>
      <c r="H1373" s="17">
        <v>100</v>
      </c>
      <c r="I1373" s="17">
        <v>5302.8</v>
      </c>
      <c r="J1373" s="16" t="s">
        <v>19</v>
      </c>
      <c r="K1373" s="16"/>
      <c r="L1373" s="16" t="s">
        <v>135</v>
      </c>
      <c r="M1373" s="16" t="s">
        <v>212</v>
      </c>
      <c r="N1373" s="16" t="s">
        <v>242</v>
      </c>
      <c r="O1373" s="16"/>
      <c r="P1373" s="16" t="s">
        <v>134</v>
      </c>
      <c r="Q1373" s="16" t="s">
        <v>93</v>
      </c>
    </row>
    <row r="1374" spans="3:17">
      <c r="C1374" s="15">
        <v>38372</v>
      </c>
      <c r="D1374" s="16">
        <v>10370</v>
      </c>
      <c r="E1374" s="16">
        <v>2</v>
      </c>
      <c r="F1374" s="16" t="s">
        <v>359</v>
      </c>
      <c r="G1374" s="16">
        <v>20</v>
      </c>
      <c r="H1374" s="17">
        <v>100</v>
      </c>
      <c r="I1374" s="17">
        <v>2730</v>
      </c>
      <c r="J1374" s="16" t="s">
        <v>19</v>
      </c>
      <c r="K1374" s="16"/>
      <c r="L1374" s="16" t="s">
        <v>87</v>
      </c>
      <c r="M1374" s="16" t="s">
        <v>212</v>
      </c>
      <c r="N1374" s="16" t="s">
        <v>262</v>
      </c>
      <c r="O1374" s="16" t="s">
        <v>238</v>
      </c>
      <c r="P1374" s="16" t="s">
        <v>85</v>
      </c>
      <c r="Q1374" s="16" t="s">
        <v>84</v>
      </c>
    </row>
    <row r="1375" spans="3:17">
      <c r="C1375" s="15">
        <v>38400</v>
      </c>
      <c r="D1375" s="16">
        <v>10382</v>
      </c>
      <c r="E1375" s="16">
        <v>2</v>
      </c>
      <c r="F1375" s="16" t="s">
        <v>359</v>
      </c>
      <c r="G1375" s="16">
        <v>39</v>
      </c>
      <c r="H1375" s="17">
        <v>100</v>
      </c>
      <c r="I1375" s="17">
        <v>7827.3</v>
      </c>
      <c r="J1375" s="16" t="s">
        <v>19</v>
      </c>
      <c r="K1375" s="16"/>
      <c r="L1375" s="16" t="s">
        <v>163</v>
      </c>
      <c r="M1375" s="16" t="s">
        <v>212</v>
      </c>
      <c r="N1375" s="16" t="s">
        <v>258</v>
      </c>
      <c r="O1375" s="16" t="s">
        <v>218</v>
      </c>
      <c r="P1375" s="16" t="s">
        <v>162</v>
      </c>
      <c r="Q1375" s="16" t="s">
        <v>157</v>
      </c>
    </row>
    <row r="1376" spans="3:17">
      <c r="C1376" s="15">
        <v>38473</v>
      </c>
      <c r="D1376" s="16">
        <v>10411</v>
      </c>
      <c r="E1376" s="16">
        <v>7</v>
      </c>
      <c r="F1376" s="16" t="s">
        <v>359</v>
      </c>
      <c r="G1376" s="16">
        <v>35</v>
      </c>
      <c r="H1376" s="17">
        <v>59.87</v>
      </c>
      <c r="I1376" s="17">
        <v>2095.4499999999998</v>
      </c>
      <c r="J1376" s="16" t="s">
        <v>19</v>
      </c>
      <c r="K1376" s="16"/>
      <c r="L1376" s="16" t="s">
        <v>161</v>
      </c>
      <c r="M1376" s="16" t="s">
        <v>212</v>
      </c>
      <c r="N1376" s="16" t="s">
        <v>263</v>
      </c>
      <c r="O1376" s="16" t="s">
        <v>264</v>
      </c>
      <c r="P1376" s="16" t="s">
        <v>158</v>
      </c>
      <c r="Q1376" s="16" t="s">
        <v>157</v>
      </c>
    </row>
    <row r="1377" spans="3:17">
      <c r="C1377" s="15">
        <v>38503</v>
      </c>
      <c r="D1377" s="16">
        <v>10424</v>
      </c>
      <c r="E1377" s="16">
        <v>4</v>
      </c>
      <c r="F1377" s="16" t="s">
        <v>359</v>
      </c>
      <c r="G1377" s="16">
        <v>26</v>
      </c>
      <c r="H1377" s="17">
        <v>59.87</v>
      </c>
      <c r="I1377" s="17">
        <v>1556.62</v>
      </c>
      <c r="J1377" s="16" t="s">
        <v>19</v>
      </c>
      <c r="K1377" s="16"/>
      <c r="L1377" s="16" t="s">
        <v>135</v>
      </c>
      <c r="M1377" s="16" t="s">
        <v>265</v>
      </c>
      <c r="N1377" s="16" t="s">
        <v>242</v>
      </c>
      <c r="O1377" s="16"/>
      <c r="P1377" s="16" t="s">
        <v>134</v>
      </c>
      <c r="Q1377" s="16" t="s">
        <v>93</v>
      </c>
    </row>
    <row r="1378" spans="3:17">
      <c r="C1378" s="15">
        <v>37683</v>
      </c>
      <c r="D1378" s="16">
        <v>10108</v>
      </c>
      <c r="E1378" s="16">
        <v>11</v>
      </c>
      <c r="F1378" s="16" t="s">
        <v>360</v>
      </c>
      <c r="G1378" s="16">
        <v>44</v>
      </c>
      <c r="H1378" s="17">
        <v>100</v>
      </c>
      <c r="I1378" s="17">
        <v>5565.12</v>
      </c>
      <c r="J1378" s="16" t="s">
        <v>18</v>
      </c>
      <c r="K1378" s="16"/>
      <c r="L1378" s="16" t="s">
        <v>155</v>
      </c>
      <c r="M1378" s="16" t="s">
        <v>212</v>
      </c>
      <c r="N1378" s="16" t="s">
        <v>290</v>
      </c>
      <c r="O1378" s="16"/>
      <c r="P1378" s="16" t="s">
        <v>154</v>
      </c>
      <c r="Q1378" s="16" t="s">
        <v>151</v>
      </c>
    </row>
    <row r="1379" spans="3:17">
      <c r="C1379" s="15">
        <v>37749</v>
      </c>
      <c r="D1379" s="16">
        <v>10122</v>
      </c>
      <c r="E1379" s="16">
        <v>15</v>
      </c>
      <c r="F1379" s="16" t="s">
        <v>360</v>
      </c>
      <c r="G1379" s="16">
        <v>28</v>
      </c>
      <c r="H1379" s="17">
        <v>100</v>
      </c>
      <c r="I1379" s="17">
        <v>3583.16</v>
      </c>
      <c r="J1379" s="16" t="s">
        <v>18</v>
      </c>
      <c r="K1379" s="16"/>
      <c r="L1379" s="16" t="s">
        <v>115</v>
      </c>
      <c r="M1379" s="16" t="s">
        <v>212</v>
      </c>
      <c r="N1379" s="16" t="s">
        <v>291</v>
      </c>
      <c r="O1379" s="16"/>
      <c r="P1379" s="16" t="s">
        <v>107</v>
      </c>
      <c r="Q1379" s="16" t="s">
        <v>93</v>
      </c>
    </row>
    <row r="1380" spans="3:17">
      <c r="C1380" s="15">
        <v>37804</v>
      </c>
      <c r="D1380" s="16">
        <v>10135</v>
      </c>
      <c r="E1380" s="16">
        <v>12</v>
      </c>
      <c r="F1380" s="16" t="s">
        <v>360</v>
      </c>
      <c r="G1380" s="16">
        <v>31</v>
      </c>
      <c r="H1380" s="17">
        <v>100</v>
      </c>
      <c r="I1380" s="17">
        <v>4705.18</v>
      </c>
      <c r="J1380" s="16" t="s">
        <v>18</v>
      </c>
      <c r="K1380" s="16"/>
      <c r="L1380" s="16" t="s">
        <v>163</v>
      </c>
      <c r="M1380" s="16" t="s">
        <v>212</v>
      </c>
      <c r="N1380" s="16" t="s">
        <v>258</v>
      </c>
      <c r="O1380" s="16" t="s">
        <v>218</v>
      </c>
      <c r="P1380" s="16" t="s">
        <v>162</v>
      </c>
      <c r="Q1380" s="16" t="s">
        <v>157</v>
      </c>
    </row>
    <row r="1381" spans="3:17">
      <c r="C1381" s="15">
        <v>37867</v>
      </c>
      <c r="D1381" s="16">
        <v>10146</v>
      </c>
      <c r="E1381" s="16">
        <v>1</v>
      </c>
      <c r="F1381" s="16" t="s">
        <v>360</v>
      </c>
      <c r="G1381" s="16">
        <v>29</v>
      </c>
      <c r="H1381" s="17">
        <v>100</v>
      </c>
      <c r="I1381" s="17">
        <v>4444.54</v>
      </c>
      <c r="J1381" s="16" t="s">
        <v>18</v>
      </c>
      <c r="K1381" s="16"/>
      <c r="L1381" s="16" t="s">
        <v>189</v>
      </c>
      <c r="M1381" s="16" t="s">
        <v>212</v>
      </c>
      <c r="N1381" s="16" t="s">
        <v>306</v>
      </c>
      <c r="O1381" s="16" t="s">
        <v>228</v>
      </c>
      <c r="P1381" s="16" t="s">
        <v>162</v>
      </c>
      <c r="Q1381" s="16" t="s">
        <v>157</v>
      </c>
    </row>
    <row r="1382" spans="3:17">
      <c r="C1382" s="15">
        <v>37904</v>
      </c>
      <c r="D1382" s="16">
        <v>10159</v>
      </c>
      <c r="E1382" s="16">
        <v>7</v>
      </c>
      <c r="F1382" s="16" t="s">
        <v>360</v>
      </c>
      <c r="G1382" s="16">
        <v>32</v>
      </c>
      <c r="H1382" s="17">
        <v>100</v>
      </c>
      <c r="I1382" s="17">
        <v>4618.88</v>
      </c>
      <c r="J1382" s="16" t="s">
        <v>18</v>
      </c>
      <c r="K1382" s="16"/>
      <c r="L1382" s="16" t="s">
        <v>167</v>
      </c>
      <c r="M1382" s="16" t="s">
        <v>212</v>
      </c>
      <c r="N1382" s="16" t="s">
        <v>219</v>
      </c>
      <c r="O1382" s="16" t="s">
        <v>218</v>
      </c>
      <c r="P1382" s="16" t="s">
        <v>162</v>
      </c>
      <c r="Q1382" s="16" t="s">
        <v>157</v>
      </c>
    </row>
    <row r="1383" spans="3:17">
      <c r="C1383" s="15">
        <v>37929</v>
      </c>
      <c r="D1383" s="16">
        <v>10169</v>
      </c>
      <c r="E1383" s="16">
        <v>7</v>
      </c>
      <c r="F1383" s="16" t="s">
        <v>360</v>
      </c>
      <c r="G1383" s="16">
        <v>33</v>
      </c>
      <c r="H1383" s="17">
        <v>100</v>
      </c>
      <c r="I1383" s="17">
        <v>4910.3999999999996</v>
      </c>
      <c r="J1383" s="16" t="s">
        <v>18</v>
      </c>
      <c r="K1383" s="16"/>
      <c r="L1383" s="16" t="s">
        <v>87</v>
      </c>
      <c r="M1383" s="16" t="s">
        <v>212</v>
      </c>
      <c r="N1383" s="16" t="s">
        <v>262</v>
      </c>
      <c r="O1383" s="16" t="s">
        <v>238</v>
      </c>
      <c r="P1383" s="16" t="s">
        <v>85</v>
      </c>
      <c r="Q1383" s="16" t="s">
        <v>84</v>
      </c>
    </row>
    <row r="1384" spans="3:17">
      <c r="C1384" s="15">
        <v>37936</v>
      </c>
      <c r="D1384" s="16">
        <v>10180</v>
      </c>
      <c r="E1384" s="16">
        <v>2</v>
      </c>
      <c r="F1384" s="16" t="s">
        <v>360</v>
      </c>
      <c r="G1384" s="16">
        <v>44</v>
      </c>
      <c r="H1384" s="17">
        <v>100</v>
      </c>
      <c r="I1384" s="17">
        <v>5565.12</v>
      </c>
      <c r="J1384" s="16" t="s">
        <v>18</v>
      </c>
      <c r="K1384" s="16"/>
      <c r="L1384" s="16" t="s">
        <v>117</v>
      </c>
      <c r="M1384" s="16" t="s">
        <v>212</v>
      </c>
      <c r="N1384" s="16" t="s">
        <v>221</v>
      </c>
      <c r="O1384" s="16"/>
      <c r="P1384" s="16" t="s">
        <v>107</v>
      </c>
      <c r="Q1384" s="16" t="s">
        <v>93</v>
      </c>
    </row>
    <row r="1385" spans="3:17">
      <c r="C1385" s="15">
        <v>37945</v>
      </c>
      <c r="D1385" s="16">
        <v>10191</v>
      </c>
      <c r="E1385" s="16">
        <v>8</v>
      </c>
      <c r="F1385" s="16" t="s">
        <v>360</v>
      </c>
      <c r="G1385" s="16">
        <v>32</v>
      </c>
      <c r="H1385" s="17">
        <v>100</v>
      </c>
      <c r="I1385" s="17">
        <v>4237.76</v>
      </c>
      <c r="J1385" s="16" t="s">
        <v>18</v>
      </c>
      <c r="K1385" s="16"/>
      <c r="L1385" s="16" t="s">
        <v>121</v>
      </c>
      <c r="M1385" s="16" t="s">
        <v>212</v>
      </c>
      <c r="N1385" s="16" t="s">
        <v>292</v>
      </c>
      <c r="O1385" s="16"/>
      <c r="P1385" s="16" t="s">
        <v>120</v>
      </c>
      <c r="Q1385" s="16" t="s">
        <v>93</v>
      </c>
    </row>
    <row r="1386" spans="3:17">
      <c r="C1386" s="15">
        <v>38001</v>
      </c>
      <c r="D1386" s="16">
        <v>10211</v>
      </c>
      <c r="E1386" s="16">
        <v>7</v>
      </c>
      <c r="F1386" s="16" t="s">
        <v>360</v>
      </c>
      <c r="G1386" s="16">
        <v>41</v>
      </c>
      <c r="H1386" s="17">
        <v>100</v>
      </c>
      <c r="I1386" s="17">
        <v>5673.58</v>
      </c>
      <c r="J1386" s="16" t="s">
        <v>18</v>
      </c>
      <c r="K1386" s="16"/>
      <c r="L1386" s="16" t="s">
        <v>112</v>
      </c>
      <c r="M1386" s="16" t="s">
        <v>212</v>
      </c>
      <c r="N1386" s="16" t="s">
        <v>216</v>
      </c>
      <c r="O1386" s="16"/>
      <c r="P1386" s="16" t="s">
        <v>107</v>
      </c>
      <c r="Q1386" s="16" t="s">
        <v>93</v>
      </c>
    </row>
    <row r="1387" spans="3:17">
      <c r="C1387" s="15">
        <v>38039</v>
      </c>
      <c r="D1387" s="16">
        <v>10225</v>
      </c>
      <c r="E1387" s="16">
        <v>14</v>
      </c>
      <c r="F1387" s="16" t="s">
        <v>360</v>
      </c>
      <c r="G1387" s="16">
        <v>35</v>
      </c>
      <c r="H1387" s="17">
        <v>100</v>
      </c>
      <c r="I1387" s="17">
        <v>5260.15</v>
      </c>
      <c r="J1387" s="16" t="s">
        <v>18</v>
      </c>
      <c r="K1387" s="16"/>
      <c r="L1387" s="16" t="s">
        <v>144</v>
      </c>
      <c r="M1387" s="16" t="s">
        <v>212</v>
      </c>
      <c r="N1387" s="16" t="s">
        <v>293</v>
      </c>
      <c r="O1387" s="16"/>
      <c r="P1387" s="16" t="s">
        <v>143</v>
      </c>
      <c r="Q1387" s="16" t="s">
        <v>93</v>
      </c>
    </row>
    <row r="1388" spans="3:17">
      <c r="C1388" s="15">
        <v>38086</v>
      </c>
      <c r="D1388" s="16">
        <v>10238</v>
      </c>
      <c r="E1388" s="16">
        <v>8</v>
      </c>
      <c r="F1388" s="16" t="s">
        <v>360</v>
      </c>
      <c r="G1388" s="16">
        <v>44</v>
      </c>
      <c r="H1388" s="17">
        <v>100</v>
      </c>
      <c r="I1388" s="17">
        <v>6350.96</v>
      </c>
      <c r="J1388" s="16" t="s">
        <v>18</v>
      </c>
      <c r="K1388" s="16"/>
      <c r="L1388" s="16" t="s">
        <v>101</v>
      </c>
      <c r="M1388" s="16" t="s">
        <v>212</v>
      </c>
      <c r="N1388" s="16" t="s">
        <v>271</v>
      </c>
      <c r="O1388" s="16"/>
      <c r="P1388" s="16" t="s">
        <v>100</v>
      </c>
      <c r="Q1388" s="16" t="s">
        <v>93</v>
      </c>
    </row>
    <row r="1389" spans="3:17">
      <c r="C1389" s="15">
        <v>38133</v>
      </c>
      <c r="D1389" s="16">
        <v>10252</v>
      </c>
      <c r="E1389" s="16">
        <v>4</v>
      </c>
      <c r="F1389" s="16" t="s">
        <v>360</v>
      </c>
      <c r="G1389" s="16">
        <v>26</v>
      </c>
      <c r="H1389" s="17">
        <v>100</v>
      </c>
      <c r="I1389" s="17">
        <v>3559.4</v>
      </c>
      <c r="J1389" s="16" t="s">
        <v>18</v>
      </c>
      <c r="K1389" s="16"/>
      <c r="L1389" s="16" t="s">
        <v>112</v>
      </c>
      <c r="M1389" s="16" t="s">
        <v>212</v>
      </c>
      <c r="N1389" s="16" t="s">
        <v>216</v>
      </c>
      <c r="O1389" s="16"/>
      <c r="P1389" s="16" t="s">
        <v>107</v>
      </c>
      <c r="Q1389" s="16" t="s">
        <v>93</v>
      </c>
    </row>
    <row r="1390" spans="3:17">
      <c r="C1390" s="15">
        <v>38168</v>
      </c>
      <c r="D1390" s="16">
        <v>10264</v>
      </c>
      <c r="E1390" s="16">
        <v>2</v>
      </c>
      <c r="F1390" s="16" t="s">
        <v>360</v>
      </c>
      <c r="G1390" s="16">
        <v>20</v>
      </c>
      <c r="H1390" s="17">
        <v>100</v>
      </c>
      <c r="I1390" s="17">
        <v>2410.6</v>
      </c>
      <c r="J1390" s="16" t="s">
        <v>18</v>
      </c>
      <c r="K1390" s="16"/>
      <c r="L1390" s="16" t="s">
        <v>181</v>
      </c>
      <c r="M1390" s="16" t="s">
        <v>212</v>
      </c>
      <c r="N1390" s="16" t="s">
        <v>280</v>
      </c>
      <c r="O1390" s="16" t="s">
        <v>231</v>
      </c>
      <c r="P1390" s="16" t="s">
        <v>162</v>
      </c>
      <c r="Q1390" s="16" t="s">
        <v>157</v>
      </c>
    </row>
    <row r="1391" spans="3:17">
      <c r="C1391" s="15">
        <v>38201</v>
      </c>
      <c r="D1391" s="16">
        <v>10276</v>
      </c>
      <c r="E1391" s="16">
        <v>8</v>
      </c>
      <c r="F1391" s="16" t="s">
        <v>360</v>
      </c>
      <c r="G1391" s="16">
        <v>48</v>
      </c>
      <c r="H1391" s="17">
        <v>100</v>
      </c>
      <c r="I1391" s="17">
        <v>5713.92</v>
      </c>
      <c r="J1391" s="16" t="s">
        <v>18</v>
      </c>
      <c r="K1391" s="16"/>
      <c r="L1391" s="16" t="s">
        <v>190</v>
      </c>
      <c r="M1391" s="16" t="s">
        <v>212</v>
      </c>
      <c r="N1391" s="16" t="s">
        <v>261</v>
      </c>
      <c r="O1391" s="16" t="s">
        <v>231</v>
      </c>
      <c r="P1391" s="16" t="s">
        <v>162</v>
      </c>
      <c r="Q1391" s="16" t="s">
        <v>157</v>
      </c>
    </row>
    <row r="1392" spans="3:17">
      <c r="C1392" s="15">
        <v>38229</v>
      </c>
      <c r="D1392" s="16">
        <v>10287</v>
      </c>
      <c r="E1392" s="16">
        <v>17</v>
      </c>
      <c r="F1392" s="16" t="s">
        <v>360</v>
      </c>
      <c r="G1392" s="16">
        <v>34</v>
      </c>
      <c r="H1392" s="17">
        <v>100</v>
      </c>
      <c r="I1392" s="17">
        <v>4300.32</v>
      </c>
      <c r="J1392" s="16" t="s">
        <v>18</v>
      </c>
      <c r="K1392" s="16"/>
      <c r="L1392" s="16" t="s">
        <v>144</v>
      </c>
      <c r="M1392" s="16" t="s">
        <v>212</v>
      </c>
      <c r="N1392" s="16" t="s">
        <v>293</v>
      </c>
      <c r="O1392" s="16"/>
      <c r="P1392" s="16" t="s">
        <v>143</v>
      </c>
      <c r="Q1392" s="16" t="s">
        <v>93</v>
      </c>
    </row>
    <row r="1393" spans="3:17">
      <c r="C1393" s="15">
        <v>38260</v>
      </c>
      <c r="D1393" s="16">
        <v>10299</v>
      </c>
      <c r="E1393" s="16">
        <v>2</v>
      </c>
      <c r="F1393" s="16" t="s">
        <v>360</v>
      </c>
      <c r="G1393" s="16">
        <v>49</v>
      </c>
      <c r="H1393" s="17">
        <v>100</v>
      </c>
      <c r="I1393" s="17">
        <v>7947.31</v>
      </c>
      <c r="J1393" s="16" t="s">
        <v>18</v>
      </c>
      <c r="K1393" s="16"/>
      <c r="L1393" s="16" t="s">
        <v>105</v>
      </c>
      <c r="M1393" s="16" t="s">
        <v>212</v>
      </c>
      <c r="N1393" s="16" t="s">
        <v>232</v>
      </c>
      <c r="O1393" s="16"/>
      <c r="P1393" s="16" t="s">
        <v>103</v>
      </c>
      <c r="Q1393" s="16" t="s">
        <v>93</v>
      </c>
    </row>
    <row r="1394" spans="3:17">
      <c r="C1394" s="15">
        <v>38276</v>
      </c>
      <c r="D1394" s="16">
        <v>10310</v>
      </c>
      <c r="E1394" s="16">
        <v>15</v>
      </c>
      <c r="F1394" s="16" t="s">
        <v>360</v>
      </c>
      <c r="G1394" s="16">
        <v>40</v>
      </c>
      <c r="H1394" s="17">
        <v>100</v>
      </c>
      <c r="I1394" s="17">
        <v>5356.8</v>
      </c>
      <c r="J1394" s="16" t="s">
        <v>18</v>
      </c>
      <c r="K1394" s="16"/>
      <c r="L1394" s="16" t="s">
        <v>121</v>
      </c>
      <c r="M1394" s="16" t="s">
        <v>212</v>
      </c>
      <c r="N1394" s="16" t="s">
        <v>292</v>
      </c>
      <c r="O1394" s="16"/>
      <c r="P1394" s="16" t="s">
        <v>120</v>
      </c>
      <c r="Q1394" s="16" t="s">
        <v>93</v>
      </c>
    </row>
    <row r="1395" spans="3:17">
      <c r="C1395" s="15">
        <v>38294</v>
      </c>
      <c r="D1395" s="16">
        <v>10319</v>
      </c>
      <c r="E1395" s="16">
        <v>3</v>
      </c>
      <c r="F1395" s="16" t="s">
        <v>360</v>
      </c>
      <c r="G1395" s="16">
        <v>45</v>
      </c>
      <c r="H1395" s="17">
        <v>100</v>
      </c>
      <c r="I1395" s="17">
        <v>7901.1</v>
      </c>
      <c r="J1395" s="16" t="s">
        <v>18</v>
      </c>
      <c r="K1395" s="16"/>
      <c r="L1395" s="16" t="s">
        <v>195</v>
      </c>
      <c r="M1395" s="16" t="s">
        <v>212</v>
      </c>
      <c r="N1395" s="16" t="s">
        <v>213</v>
      </c>
      <c r="O1395" s="16" t="s">
        <v>214</v>
      </c>
      <c r="P1395" s="16" t="s">
        <v>162</v>
      </c>
      <c r="Q1395" s="16" t="s">
        <v>157</v>
      </c>
    </row>
    <row r="1396" spans="3:17">
      <c r="C1396" s="15">
        <v>38307</v>
      </c>
      <c r="D1396" s="16">
        <v>10330</v>
      </c>
      <c r="E1396" s="16">
        <v>4</v>
      </c>
      <c r="F1396" s="16" t="s">
        <v>360</v>
      </c>
      <c r="G1396" s="16">
        <v>50</v>
      </c>
      <c r="H1396" s="17">
        <v>100</v>
      </c>
      <c r="I1396" s="17">
        <v>6101</v>
      </c>
      <c r="J1396" s="16" t="s">
        <v>18</v>
      </c>
      <c r="K1396" s="16"/>
      <c r="L1396" s="16" t="s">
        <v>155</v>
      </c>
      <c r="M1396" s="16" t="s">
        <v>212</v>
      </c>
      <c r="N1396" s="16" t="s">
        <v>290</v>
      </c>
      <c r="O1396" s="16"/>
      <c r="P1396" s="16" t="s">
        <v>154</v>
      </c>
      <c r="Q1396" s="16" t="s">
        <v>151</v>
      </c>
    </row>
    <row r="1397" spans="3:17">
      <c r="C1397" s="15">
        <v>38315</v>
      </c>
      <c r="D1397" s="16">
        <v>10342</v>
      </c>
      <c r="E1397" s="16">
        <v>11</v>
      </c>
      <c r="F1397" s="16" t="s">
        <v>360</v>
      </c>
      <c r="G1397" s="16">
        <v>38</v>
      </c>
      <c r="H1397" s="17">
        <v>100</v>
      </c>
      <c r="I1397" s="17">
        <v>6276.46</v>
      </c>
      <c r="J1397" s="16" t="s">
        <v>18</v>
      </c>
      <c r="K1397" s="16"/>
      <c r="L1397" s="16" t="s">
        <v>86</v>
      </c>
      <c r="M1397" s="16" t="s">
        <v>212</v>
      </c>
      <c r="N1397" s="16" t="s">
        <v>223</v>
      </c>
      <c r="O1397" s="16" t="s">
        <v>224</v>
      </c>
      <c r="P1397" s="16" t="s">
        <v>85</v>
      </c>
      <c r="Q1397" s="16" t="s">
        <v>84</v>
      </c>
    </row>
    <row r="1398" spans="3:17">
      <c r="C1398" s="15">
        <v>38328</v>
      </c>
      <c r="D1398" s="16">
        <v>10355</v>
      </c>
      <c r="E1398" s="16">
        <v>2</v>
      </c>
      <c r="F1398" s="16" t="s">
        <v>360</v>
      </c>
      <c r="G1398" s="16">
        <v>25</v>
      </c>
      <c r="H1398" s="17">
        <v>100</v>
      </c>
      <c r="I1398" s="17">
        <v>4203.5</v>
      </c>
      <c r="J1398" s="16" t="s">
        <v>18</v>
      </c>
      <c r="K1398" s="16"/>
      <c r="L1398" s="16" t="s">
        <v>135</v>
      </c>
      <c r="M1398" s="16" t="s">
        <v>212</v>
      </c>
      <c r="N1398" s="16" t="s">
        <v>242</v>
      </c>
      <c r="O1398" s="16"/>
      <c r="P1398" s="16" t="s">
        <v>134</v>
      </c>
      <c r="Q1398" s="16" t="s">
        <v>93</v>
      </c>
    </row>
    <row r="1399" spans="3:17">
      <c r="C1399" s="15">
        <v>38358</v>
      </c>
      <c r="D1399" s="16">
        <v>10363</v>
      </c>
      <c r="E1399" s="16">
        <v>13</v>
      </c>
      <c r="F1399" s="16" t="s">
        <v>360</v>
      </c>
      <c r="G1399" s="16">
        <v>28</v>
      </c>
      <c r="H1399" s="17">
        <v>58.18</v>
      </c>
      <c r="I1399" s="17">
        <v>1629.04</v>
      </c>
      <c r="J1399" s="16" t="s">
        <v>18</v>
      </c>
      <c r="K1399" s="16"/>
      <c r="L1399" s="16" t="s">
        <v>104</v>
      </c>
      <c r="M1399" s="16" t="s">
        <v>212</v>
      </c>
      <c r="N1399" s="16" t="s">
        <v>296</v>
      </c>
      <c r="O1399" s="16"/>
      <c r="P1399" s="16" t="s">
        <v>103</v>
      </c>
      <c r="Q1399" s="16" t="s">
        <v>93</v>
      </c>
    </row>
    <row r="1400" spans="3:17">
      <c r="C1400" s="15">
        <v>38393</v>
      </c>
      <c r="D1400" s="16">
        <v>10378</v>
      </c>
      <c r="E1400" s="16">
        <v>8</v>
      </c>
      <c r="F1400" s="16" t="s">
        <v>360</v>
      </c>
      <c r="G1400" s="16">
        <v>49</v>
      </c>
      <c r="H1400" s="17">
        <v>67.14</v>
      </c>
      <c r="I1400" s="17">
        <v>3289.86</v>
      </c>
      <c r="J1400" s="16" t="s">
        <v>18</v>
      </c>
      <c r="K1400" s="16"/>
      <c r="L1400" s="16" t="s">
        <v>135</v>
      </c>
      <c r="M1400" s="16" t="s">
        <v>212</v>
      </c>
      <c r="N1400" s="16" t="s">
        <v>242</v>
      </c>
      <c r="O1400" s="16"/>
      <c r="P1400" s="16" t="s">
        <v>134</v>
      </c>
      <c r="Q1400" s="16" t="s">
        <v>93</v>
      </c>
    </row>
    <row r="1401" spans="3:17">
      <c r="C1401" s="15">
        <v>38415</v>
      </c>
      <c r="D1401" s="16">
        <v>10390</v>
      </c>
      <c r="E1401" s="16">
        <v>3</v>
      </c>
      <c r="F1401" s="16" t="s">
        <v>360</v>
      </c>
      <c r="G1401" s="16">
        <v>49</v>
      </c>
      <c r="H1401" s="17">
        <v>100</v>
      </c>
      <c r="I1401" s="17">
        <v>6862.94</v>
      </c>
      <c r="J1401" s="16" t="s">
        <v>18</v>
      </c>
      <c r="K1401" s="16"/>
      <c r="L1401" s="16" t="s">
        <v>163</v>
      </c>
      <c r="M1401" s="16" t="s">
        <v>212</v>
      </c>
      <c r="N1401" s="16" t="s">
        <v>258</v>
      </c>
      <c r="O1401" s="16" t="s">
        <v>218</v>
      </c>
      <c r="P1401" s="16" t="s">
        <v>162</v>
      </c>
      <c r="Q1401" s="16" t="s">
        <v>157</v>
      </c>
    </row>
    <row r="1402" spans="3:17">
      <c r="C1402" s="15">
        <v>37698</v>
      </c>
      <c r="D1402" s="16">
        <v>10110</v>
      </c>
      <c r="E1402" s="16">
        <v>9</v>
      </c>
      <c r="F1402" s="16" t="s">
        <v>361</v>
      </c>
      <c r="G1402" s="16">
        <v>42</v>
      </c>
      <c r="H1402" s="17">
        <v>61.29</v>
      </c>
      <c r="I1402" s="17">
        <v>2574.1799999999998</v>
      </c>
      <c r="J1402" s="16" t="s">
        <v>18</v>
      </c>
      <c r="K1402" s="16"/>
      <c r="L1402" s="16" t="s">
        <v>146</v>
      </c>
      <c r="M1402" s="16" t="s">
        <v>212</v>
      </c>
      <c r="N1402" s="16" t="s">
        <v>299</v>
      </c>
      <c r="O1402" s="16"/>
      <c r="P1402" s="16" t="s">
        <v>145</v>
      </c>
      <c r="Q1402" s="16" t="s">
        <v>93</v>
      </c>
    </row>
    <row r="1403" spans="3:17">
      <c r="C1403" s="15">
        <v>37762</v>
      </c>
      <c r="D1403" s="16">
        <v>10124</v>
      </c>
      <c r="E1403" s="16">
        <v>8</v>
      </c>
      <c r="F1403" s="16" t="s">
        <v>361</v>
      </c>
      <c r="G1403" s="16">
        <v>23</v>
      </c>
      <c r="H1403" s="17">
        <v>57.73</v>
      </c>
      <c r="I1403" s="17">
        <v>1327.79</v>
      </c>
      <c r="J1403" s="16" t="s">
        <v>18</v>
      </c>
      <c r="K1403" s="16"/>
      <c r="L1403" s="16" t="s">
        <v>182</v>
      </c>
      <c r="M1403" s="16" t="s">
        <v>212</v>
      </c>
      <c r="N1403" s="16" t="s">
        <v>316</v>
      </c>
      <c r="O1403" s="16" t="s">
        <v>317</v>
      </c>
      <c r="P1403" s="16" t="s">
        <v>162</v>
      </c>
      <c r="Q1403" s="16" t="s">
        <v>157</v>
      </c>
    </row>
    <row r="1404" spans="3:17">
      <c r="C1404" s="15">
        <v>37875</v>
      </c>
      <c r="D1404" s="16">
        <v>10148</v>
      </c>
      <c r="E1404" s="16">
        <v>2</v>
      </c>
      <c r="F1404" s="16" t="s">
        <v>361</v>
      </c>
      <c r="G1404" s="16">
        <v>29</v>
      </c>
      <c r="H1404" s="17">
        <v>81.25</v>
      </c>
      <c r="I1404" s="17">
        <v>2356.25</v>
      </c>
      <c r="J1404" s="16" t="s">
        <v>18</v>
      </c>
      <c r="K1404" s="16"/>
      <c r="L1404" s="16" t="s">
        <v>87</v>
      </c>
      <c r="M1404" s="16" t="s">
        <v>212</v>
      </c>
      <c r="N1404" s="16" t="s">
        <v>262</v>
      </c>
      <c r="O1404" s="16" t="s">
        <v>238</v>
      </c>
      <c r="P1404" s="16" t="s">
        <v>85</v>
      </c>
      <c r="Q1404" s="16" t="s">
        <v>84</v>
      </c>
    </row>
    <row r="1405" spans="3:17">
      <c r="C1405" s="15">
        <v>37911</v>
      </c>
      <c r="D1405" s="16">
        <v>10161</v>
      </c>
      <c r="E1405" s="16">
        <v>1</v>
      </c>
      <c r="F1405" s="16" t="s">
        <v>361</v>
      </c>
      <c r="G1405" s="16">
        <v>25</v>
      </c>
      <c r="H1405" s="17">
        <v>80.540000000000006</v>
      </c>
      <c r="I1405" s="17">
        <v>2013.5</v>
      </c>
      <c r="J1405" s="16" t="s">
        <v>18</v>
      </c>
      <c r="K1405" s="16"/>
      <c r="L1405" s="16" t="s">
        <v>102</v>
      </c>
      <c r="M1405" s="16" t="s">
        <v>212</v>
      </c>
      <c r="N1405" s="16" t="s">
        <v>300</v>
      </c>
      <c r="O1405" s="16"/>
      <c r="P1405" s="16" t="s">
        <v>100</v>
      </c>
      <c r="Q1405" s="16" t="s">
        <v>93</v>
      </c>
    </row>
    <row r="1406" spans="3:17">
      <c r="C1406" s="15">
        <v>37930</v>
      </c>
      <c r="D1406" s="16">
        <v>10173</v>
      </c>
      <c r="E1406" s="16">
        <v>15</v>
      </c>
      <c r="F1406" s="16" t="s">
        <v>361</v>
      </c>
      <c r="G1406" s="16">
        <v>39</v>
      </c>
      <c r="H1406" s="17">
        <v>71.98</v>
      </c>
      <c r="I1406" s="17">
        <v>2807.22</v>
      </c>
      <c r="J1406" s="16" t="s">
        <v>18</v>
      </c>
      <c r="K1406" s="16"/>
      <c r="L1406" s="16" t="s">
        <v>128</v>
      </c>
      <c r="M1406" s="16" t="s">
        <v>212</v>
      </c>
      <c r="N1406" s="16" t="s">
        <v>320</v>
      </c>
      <c r="O1406" s="16"/>
      <c r="P1406" s="16" t="s">
        <v>126</v>
      </c>
      <c r="Q1406" s="16" t="s">
        <v>93</v>
      </c>
    </row>
    <row r="1407" spans="3:17">
      <c r="C1407" s="15">
        <v>37937</v>
      </c>
      <c r="D1407" s="16">
        <v>10182</v>
      </c>
      <c r="E1407" s="16">
        <v>12</v>
      </c>
      <c r="F1407" s="16" t="s">
        <v>361</v>
      </c>
      <c r="G1407" s="16">
        <v>44</v>
      </c>
      <c r="H1407" s="17">
        <v>69.84</v>
      </c>
      <c r="I1407" s="17">
        <v>3072.96</v>
      </c>
      <c r="J1407" s="16" t="s">
        <v>18</v>
      </c>
      <c r="K1407" s="16"/>
      <c r="L1407" s="16" t="s">
        <v>163</v>
      </c>
      <c r="M1407" s="16" t="s">
        <v>212</v>
      </c>
      <c r="N1407" s="16" t="s">
        <v>258</v>
      </c>
      <c r="O1407" s="16" t="s">
        <v>218</v>
      </c>
      <c r="P1407" s="16" t="s">
        <v>162</v>
      </c>
      <c r="Q1407" s="16" t="s">
        <v>157</v>
      </c>
    </row>
    <row r="1408" spans="3:17">
      <c r="C1408" s="15">
        <v>37946</v>
      </c>
      <c r="D1408" s="16">
        <v>10193</v>
      </c>
      <c r="E1408" s="16">
        <v>16</v>
      </c>
      <c r="F1408" s="16" t="s">
        <v>361</v>
      </c>
      <c r="G1408" s="16">
        <v>25</v>
      </c>
      <c r="H1408" s="17">
        <v>76.260000000000005</v>
      </c>
      <c r="I1408" s="17">
        <v>1906.5</v>
      </c>
      <c r="J1408" s="16" t="s">
        <v>18</v>
      </c>
      <c r="K1408" s="16"/>
      <c r="L1408" s="16" t="s">
        <v>89</v>
      </c>
      <c r="M1408" s="16" t="s">
        <v>212</v>
      </c>
      <c r="N1408" s="16" t="s">
        <v>321</v>
      </c>
      <c r="O1408" s="16" t="s">
        <v>224</v>
      </c>
      <c r="P1408" s="16" t="s">
        <v>85</v>
      </c>
      <c r="Q1408" s="16" t="s">
        <v>84</v>
      </c>
    </row>
    <row r="1409" spans="3:17">
      <c r="C1409" s="15">
        <v>37957</v>
      </c>
      <c r="D1409" s="16">
        <v>10204</v>
      </c>
      <c r="E1409" s="16">
        <v>6</v>
      </c>
      <c r="F1409" s="16" t="s">
        <v>361</v>
      </c>
      <c r="G1409" s="16">
        <v>45</v>
      </c>
      <c r="H1409" s="17">
        <v>76.260000000000005</v>
      </c>
      <c r="I1409" s="17">
        <v>3431.7</v>
      </c>
      <c r="J1409" s="16" t="s">
        <v>18</v>
      </c>
      <c r="K1409" s="16"/>
      <c r="L1409" s="16" t="s">
        <v>164</v>
      </c>
      <c r="M1409" s="16" t="s">
        <v>212</v>
      </c>
      <c r="N1409" s="16" t="s">
        <v>213</v>
      </c>
      <c r="O1409" s="16" t="s">
        <v>214</v>
      </c>
      <c r="P1409" s="16" t="s">
        <v>162</v>
      </c>
      <c r="Q1409" s="16" t="s">
        <v>157</v>
      </c>
    </row>
    <row r="1410" spans="3:17">
      <c r="C1410" s="15">
        <v>38008</v>
      </c>
      <c r="D1410" s="16">
        <v>10213</v>
      </c>
      <c r="E1410" s="16">
        <v>2</v>
      </c>
      <c r="F1410" s="16" t="s">
        <v>361</v>
      </c>
      <c r="G1410" s="16">
        <v>25</v>
      </c>
      <c r="H1410" s="17">
        <v>83.39</v>
      </c>
      <c r="I1410" s="17">
        <v>2084.75</v>
      </c>
      <c r="J1410" s="16" t="s">
        <v>18</v>
      </c>
      <c r="K1410" s="16"/>
      <c r="L1410" s="16" t="s">
        <v>150</v>
      </c>
      <c r="M1410" s="16" t="s">
        <v>212</v>
      </c>
      <c r="N1410" s="16" t="s">
        <v>272</v>
      </c>
      <c r="O1410" s="16"/>
      <c r="P1410" s="16" t="s">
        <v>145</v>
      </c>
      <c r="Q1410" s="16" t="s">
        <v>93</v>
      </c>
    </row>
    <row r="1411" spans="3:17">
      <c r="C1411" s="15">
        <v>38048</v>
      </c>
      <c r="D1411" s="16">
        <v>10227</v>
      </c>
      <c r="E1411" s="16">
        <v>12</v>
      </c>
      <c r="F1411" s="16" t="s">
        <v>361</v>
      </c>
      <c r="G1411" s="16">
        <v>37</v>
      </c>
      <c r="H1411" s="17">
        <v>57.73</v>
      </c>
      <c r="I1411" s="17">
        <v>2136.0100000000002</v>
      </c>
      <c r="J1411" s="16" t="s">
        <v>18</v>
      </c>
      <c r="K1411" s="16"/>
      <c r="L1411" s="16" t="s">
        <v>109</v>
      </c>
      <c r="M1411" s="16" t="s">
        <v>212</v>
      </c>
      <c r="N1411" s="16" t="s">
        <v>248</v>
      </c>
      <c r="O1411" s="16"/>
      <c r="P1411" s="16" t="s">
        <v>107</v>
      </c>
      <c r="Q1411" s="16" t="s">
        <v>93</v>
      </c>
    </row>
    <row r="1412" spans="3:17">
      <c r="C1412" s="15">
        <v>38090</v>
      </c>
      <c r="D1412" s="16">
        <v>10241</v>
      </c>
      <c r="E1412" s="16">
        <v>4</v>
      </c>
      <c r="F1412" s="16" t="s">
        <v>361</v>
      </c>
      <c r="G1412" s="16">
        <v>30</v>
      </c>
      <c r="H1412" s="17">
        <v>66.989999999999995</v>
      </c>
      <c r="I1412" s="17">
        <v>2009.7</v>
      </c>
      <c r="J1412" s="16" t="s">
        <v>18</v>
      </c>
      <c r="K1412" s="16"/>
      <c r="L1412" s="16" t="s">
        <v>113</v>
      </c>
      <c r="M1412" s="16" t="s">
        <v>212</v>
      </c>
      <c r="N1412" s="16" t="s">
        <v>313</v>
      </c>
      <c r="O1412" s="16"/>
      <c r="P1412" s="16" t="s">
        <v>107</v>
      </c>
      <c r="Q1412" s="16" t="s">
        <v>93</v>
      </c>
    </row>
    <row r="1413" spans="3:17">
      <c r="C1413" s="15">
        <v>38175</v>
      </c>
      <c r="D1413" s="16">
        <v>10267</v>
      </c>
      <c r="E1413" s="16">
        <v>1</v>
      </c>
      <c r="F1413" s="16" t="s">
        <v>361</v>
      </c>
      <c r="G1413" s="16">
        <v>36</v>
      </c>
      <c r="H1413" s="17">
        <v>75.55</v>
      </c>
      <c r="I1413" s="17">
        <v>2719.8</v>
      </c>
      <c r="J1413" s="16" t="s">
        <v>18</v>
      </c>
      <c r="K1413" s="16"/>
      <c r="L1413" s="16" t="s">
        <v>164</v>
      </c>
      <c r="M1413" s="16" t="s">
        <v>212</v>
      </c>
      <c r="N1413" s="16" t="s">
        <v>213</v>
      </c>
      <c r="O1413" s="16" t="s">
        <v>214</v>
      </c>
      <c r="P1413" s="16" t="s">
        <v>162</v>
      </c>
      <c r="Q1413" s="16" t="s">
        <v>157</v>
      </c>
    </row>
    <row r="1414" spans="3:17">
      <c r="C1414" s="15">
        <v>38208</v>
      </c>
      <c r="D1414" s="16">
        <v>10279</v>
      </c>
      <c r="E1414" s="16">
        <v>1</v>
      </c>
      <c r="F1414" s="16" t="s">
        <v>361</v>
      </c>
      <c r="G1414" s="16">
        <v>26</v>
      </c>
      <c r="H1414" s="17">
        <v>60.58</v>
      </c>
      <c r="I1414" s="17">
        <v>1575.08</v>
      </c>
      <c r="J1414" s="16" t="s">
        <v>18</v>
      </c>
      <c r="K1414" s="16"/>
      <c r="L1414" s="16" t="s">
        <v>135</v>
      </c>
      <c r="M1414" s="16" t="s">
        <v>212</v>
      </c>
      <c r="N1414" s="16" t="s">
        <v>242</v>
      </c>
      <c r="O1414" s="16"/>
      <c r="P1414" s="16" t="s">
        <v>134</v>
      </c>
      <c r="Q1414" s="16" t="s">
        <v>93</v>
      </c>
    </row>
    <row r="1415" spans="3:17">
      <c r="C1415" s="15">
        <v>38231</v>
      </c>
      <c r="D1415" s="16">
        <v>10288</v>
      </c>
      <c r="E1415" s="16">
        <v>7</v>
      </c>
      <c r="F1415" s="16" t="s">
        <v>361</v>
      </c>
      <c r="G1415" s="16">
        <v>23</v>
      </c>
      <c r="H1415" s="17">
        <v>73.41</v>
      </c>
      <c r="I1415" s="17">
        <v>1688.43</v>
      </c>
      <c r="J1415" s="16" t="s">
        <v>18</v>
      </c>
      <c r="K1415" s="16"/>
      <c r="L1415" s="16" t="s">
        <v>92</v>
      </c>
      <c r="M1415" s="16" t="s">
        <v>212</v>
      </c>
      <c r="N1415" s="16" t="s">
        <v>91</v>
      </c>
      <c r="O1415" s="16"/>
      <c r="P1415" s="16" t="s">
        <v>91</v>
      </c>
      <c r="Q1415" s="16" t="s">
        <v>84</v>
      </c>
    </row>
    <row r="1416" spans="3:17">
      <c r="C1416" s="15">
        <v>37900</v>
      </c>
      <c r="D1416" s="16">
        <v>10302</v>
      </c>
      <c r="E1416" s="16">
        <v>3</v>
      </c>
      <c r="F1416" s="16" t="s">
        <v>361</v>
      </c>
      <c r="G1416" s="16">
        <v>23</v>
      </c>
      <c r="H1416" s="17">
        <v>72.7</v>
      </c>
      <c r="I1416" s="17">
        <v>1672.1</v>
      </c>
      <c r="J1416" s="16" t="s">
        <v>18</v>
      </c>
      <c r="K1416" s="16"/>
      <c r="L1416" s="16" t="s">
        <v>147</v>
      </c>
      <c r="M1416" s="16" t="s">
        <v>212</v>
      </c>
      <c r="N1416" s="16" t="s">
        <v>240</v>
      </c>
      <c r="O1416" s="16"/>
      <c r="P1416" s="16" t="s">
        <v>145</v>
      </c>
      <c r="Q1416" s="16" t="s">
        <v>93</v>
      </c>
    </row>
    <row r="1417" spans="3:17">
      <c r="C1417" s="15">
        <v>38276</v>
      </c>
      <c r="D1417" s="16">
        <v>10311</v>
      </c>
      <c r="E1417" s="16">
        <v>2</v>
      </c>
      <c r="F1417" s="16" t="s">
        <v>361</v>
      </c>
      <c r="G1417" s="16">
        <v>25</v>
      </c>
      <c r="H1417" s="17">
        <v>66.989999999999995</v>
      </c>
      <c r="I1417" s="17">
        <v>1674.75</v>
      </c>
      <c r="J1417" s="16" t="s">
        <v>18</v>
      </c>
      <c r="K1417" s="16"/>
      <c r="L1417" s="16" t="s">
        <v>135</v>
      </c>
      <c r="M1417" s="16" t="s">
        <v>212</v>
      </c>
      <c r="N1417" s="16" t="s">
        <v>242</v>
      </c>
      <c r="O1417" s="16"/>
      <c r="P1417" s="16" t="s">
        <v>134</v>
      </c>
      <c r="Q1417" s="16" t="s">
        <v>93</v>
      </c>
    </row>
    <row r="1418" spans="3:17">
      <c r="C1418" s="15">
        <v>38308</v>
      </c>
      <c r="D1418" s="16">
        <v>10332</v>
      </c>
      <c r="E1418" s="16">
        <v>3</v>
      </c>
      <c r="F1418" s="16" t="s">
        <v>361</v>
      </c>
      <c r="G1418" s="16">
        <v>21</v>
      </c>
      <c r="H1418" s="17">
        <v>100</v>
      </c>
      <c r="I1418" s="17">
        <v>3472.98</v>
      </c>
      <c r="J1418" s="16" t="s">
        <v>18</v>
      </c>
      <c r="K1418" s="16"/>
      <c r="L1418" s="16" t="s">
        <v>146</v>
      </c>
      <c r="M1418" s="16" t="s">
        <v>212</v>
      </c>
      <c r="N1418" s="16" t="s">
        <v>299</v>
      </c>
      <c r="O1418" s="16"/>
      <c r="P1418" s="16" t="s">
        <v>145</v>
      </c>
      <c r="Q1418" s="16" t="s">
        <v>93</v>
      </c>
    </row>
    <row r="1419" spans="3:17">
      <c r="C1419" s="15">
        <v>38316</v>
      </c>
      <c r="D1419" s="16">
        <v>10344</v>
      </c>
      <c r="E1419" s="16">
        <v>5</v>
      </c>
      <c r="F1419" s="16" t="s">
        <v>361</v>
      </c>
      <c r="G1419" s="16">
        <v>26</v>
      </c>
      <c r="H1419" s="17">
        <v>63.43</v>
      </c>
      <c r="I1419" s="17">
        <v>1649.18</v>
      </c>
      <c r="J1419" s="16" t="s">
        <v>18</v>
      </c>
      <c r="K1419" s="16"/>
      <c r="L1419" s="16" t="s">
        <v>115</v>
      </c>
      <c r="M1419" s="16" t="s">
        <v>212</v>
      </c>
      <c r="N1419" s="16" t="s">
        <v>291</v>
      </c>
      <c r="O1419" s="16"/>
      <c r="P1419" s="16" t="s">
        <v>107</v>
      </c>
      <c r="Q1419" s="16" t="s">
        <v>93</v>
      </c>
    </row>
    <row r="1420" spans="3:17">
      <c r="C1420" s="15">
        <v>38364</v>
      </c>
      <c r="D1420" s="16">
        <v>10367</v>
      </c>
      <c r="E1420" s="16">
        <v>9</v>
      </c>
      <c r="F1420" s="16" t="s">
        <v>361</v>
      </c>
      <c r="G1420" s="16">
        <v>44</v>
      </c>
      <c r="H1420" s="17">
        <v>85.25</v>
      </c>
      <c r="I1420" s="17">
        <v>3751</v>
      </c>
      <c r="J1420" s="16" t="s">
        <v>18</v>
      </c>
      <c r="K1420" s="16"/>
      <c r="L1420" s="16" t="s">
        <v>172</v>
      </c>
      <c r="M1420" s="16" t="s">
        <v>287</v>
      </c>
      <c r="N1420" s="16" t="s">
        <v>217</v>
      </c>
      <c r="O1420" s="16" t="s">
        <v>218</v>
      </c>
      <c r="P1420" s="16" t="s">
        <v>162</v>
      </c>
      <c r="Q1420" s="16" t="s">
        <v>157</v>
      </c>
    </row>
    <row r="1421" spans="3:17">
      <c r="C1421" s="15">
        <v>38399</v>
      </c>
      <c r="D1421" s="16">
        <v>10380</v>
      </c>
      <c r="E1421" s="16">
        <v>2</v>
      </c>
      <c r="F1421" s="16" t="s">
        <v>361</v>
      </c>
      <c r="G1421" s="16">
        <v>24</v>
      </c>
      <c r="H1421" s="17">
        <v>100</v>
      </c>
      <c r="I1421" s="17">
        <v>4536</v>
      </c>
      <c r="J1421" s="16" t="s">
        <v>18</v>
      </c>
      <c r="K1421" s="16"/>
      <c r="L1421" s="16" t="s">
        <v>135</v>
      </c>
      <c r="M1421" s="16" t="s">
        <v>212</v>
      </c>
      <c r="N1421" s="16" t="s">
        <v>242</v>
      </c>
      <c r="O1421" s="16"/>
      <c r="P1421" s="16" t="s">
        <v>134</v>
      </c>
      <c r="Q1421" s="16" t="s">
        <v>93</v>
      </c>
    </row>
    <row r="1422" spans="3:17">
      <c r="C1422" s="15">
        <v>38464</v>
      </c>
      <c r="D1422" s="16">
        <v>10407</v>
      </c>
      <c r="E1422" s="16">
        <v>4</v>
      </c>
      <c r="F1422" s="16" t="s">
        <v>361</v>
      </c>
      <c r="G1422" s="16">
        <v>66</v>
      </c>
      <c r="H1422" s="17">
        <v>66.989999999999995</v>
      </c>
      <c r="I1422" s="17">
        <v>4421.34</v>
      </c>
      <c r="J1422" s="16" t="s">
        <v>18</v>
      </c>
      <c r="K1422" s="16"/>
      <c r="L1422" s="16" t="s">
        <v>166</v>
      </c>
      <c r="M1422" s="16" t="s">
        <v>285</v>
      </c>
      <c r="N1422" s="16" t="s">
        <v>284</v>
      </c>
      <c r="O1422" s="16" t="s">
        <v>218</v>
      </c>
      <c r="P1422" s="16" t="s">
        <v>162</v>
      </c>
      <c r="Q1422" s="16" t="s">
        <v>157</v>
      </c>
    </row>
    <row r="1423" spans="3:17">
      <c r="C1423" s="15">
        <v>38501</v>
      </c>
      <c r="D1423" s="16">
        <v>10420</v>
      </c>
      <c r="E1423" s="16">
        <v>7</v>
      </c>
      <c r="F1423" s="16" t="s">
        <v>361</v>
      </c>
      <c r="G1423" s="16">
        <v>36</v>
      </c>
      <c r="H1423" s="17">
        <v>57.73</v>
      </c>
      <c r="I1423" s="17">
        <v>2078.2800000000002</v>
      </c>
      <c r="J1423" s="16" t="s">
        <v>18</v>
      </c>
      <c r="K1423" s="16"/>
      <c r="L1423" s="16" t="s">
        <v>88</v>
      </c>
      <c r="M1423" s="16" t="s">
        <v>265</v>
      </c>
      <c r="N1423" s="16" t="s">
        <v>237</v>
      </c>
      <c r="O1423" s="16" t="s">
        <v>238</v>
      </c>
      <c r="P1423" s="16" t="s">
        <v>85</v>
      </c>
      <c r="Q1423" s="16" t="s">
        <v>84</v>
      </c>
    </row>
    <row r="1424" spans="3:17">
      <c r="C1424" s="15">
        <v>37698</v>
      </c>
      <c r="D1424" s="16">
        <v>10110</v>
      </c>
      <c r="E1424" s="16">
        <v>13</v>
      </c>
      <c r="F1424" s="16" t="s">
        <v>362</v>
      </c>
      <c r="G1424" s="16">
        <v>36</v>
      </c>
      <c r="H1424" s="17">
        <v>85.25</v>
      </c>
      <c r="I1424" s="17">
        <v>3069</v>
      </c>
      <c r="J1424" s="16" t="s">
        <v>18</v>
      </c>
      <c r="K1424" s="16"/>
      <c r="L1424" s="16" t="s">
        <v>146</v>
      </c>
      <c r="M1424" s="16" t="s">
        <v>212</v>
      </c>
      <c r="N1424" s="16" t="s">
        <v>299</v>
      </c>
      <c r="O1424" s="16"/>
      <c r="P1424" s="16" t="s">
        <v>145</v>
      </c>
      <c r="Q1424" s="16" t="s">
        <v>93</v>
      </c>
    </row>
    <row r="1425" spans="3:17">
      <c r="C1425" s="15">
        <v>37762</v>
      </c>
      <c r="D1425" s="16">
        <v>10124</v>
      </c>
      <c r="E1425" s="16">
        <v>12</v>
      </c>
      <c r="F1425" s="16" t="s">
        <v>362</v>
      </c>
      <c r="G1425" s="16">
        <v>22</v>
      </c>
      <c r="H1425" s="17">
        <v>77.900000000000006</v>
      </c>
      <c r="I1425" s="17">
        <v>1713.8</v>
      </c>
      <c r="J1425" s="16" t="s">
        <v>18</v>
      </c>
      <c r="K1425" s="16"/>
      <c r="L1425" s="16" t="s">
        <v>182</v>
      </c>
      <c r="M1425" s="16" t="s">
        <v>212</v>
      </c>
      <c r="N1425" s="16" t="s">
        <v>316</v>
      </c>
      <c r="O1425" s="16" t="s">
        <v>317</v>
      </c>
      <c r="P1425" s="16" t="s">
        <v>162</v>
      </c>
      <c r="Q1425" s="16" t="s">
        <v>157</v>
      </c>
    </row>
    <row r="1426" spans="3:17">
      <c r="C1426" s="15">
        <v>37875</v>
      </c>
      <c r="D1426" s="16">
        <v>10148</v>
      </c>
      <c r="E1426" s="16">
        <v>6</v>
      </c>
      <c r="F1426" s="16" t="s">
        <v>362</v>
      </c>
      <c r="G1426" s="16">
        <v>25</v>
      </c>
      <c r="H1426" s="17">
        <v>60.26</v>
      </c>
      <c r="I1426" s="17">
        <v>1506.5</v>
      </c>
      <c r="J1426" s="16" t="s">
        <v>18</v>
      </c>
      <c r="K1426" s="16"/>
      <c r="L1426" s="16" t="s">
        <v>87</v>
      </c>
      <c r="M1426" s="16" t="s">
        <v>212</v>
      </c>
      <c r="N1426" s="16" t="s">
        <v>262</v>
      </c>
      <c r="O1426" s="16" t="s">
        <v>238</v>
      </c>
      <c r="P1426" s="16" t="s">
        <v>85</v>
      </c>
      <c r="Q1426" s="16" t="s">
        <v>84</v>
      </c>
    </row>
    <row r="1427" spans="3:17">
      <c r="C1427" s="15">
        <v>37911</v>
      </c>
      <c r="D1427" s="16">
        <v>10161</v>
      </c>
      <c r="E1427" s="16">
        <v>5</v>
      </c>
      <c r="F1427" s="16" t="s">
        <v>362</v>
      </c>
      <c r="G1427" s="16">
        <v>37</v>
      </c>
      <c r="H1427" s="17">
        <v>72.760000000000005</v>
      </c>
      <c r="I1427" s="17">
        <v>2692.12</v>
      </c>
      <c r="J1427" s="16" t="s">
        <v>18</v>
      </c>
      <c r="K1427" s="16"/>
      <c r="L1427" s="16" t="s">
        <v>102</v>
      </c>
      <c r="M1427" s="16" t="s">
        <v>212</v>
      </c>
      <c r="N1427" s="16" t="s">
        <v>300</v>
      </c>
      <c r="O1427" s="16"/>
      <c r="P1427" s="16" t="s">
        <v>100</v>
      </c>
      <c r="Q1427" s="16" t="s">
        <v>93</v>
      </c>
    </row>
    <row r="1428" spans="3:17">
      <c r="C1428" s="15">
        <v>37930</v>
      </c>
      <c r="D1428" s="16">
        <v>10172</v>
      </c>
      <c r="E1428" s="16">
        <v>3</v>
      </c>
      <c r="F1428" s="16" t="s">
        <v>362</v>
      </c>
      <c r="G1428" s="16">
        <v>32</v>
      </c>
      <c r="H1428" s="17">
        <v>75.69</v>
      </c>
      <c r="I1428" s="17">
        <v>2422.08</v>
      </c>
      <c r="J1428" s="16" t="s">
        <v>18</v>
      </c>
      <c r="K1428" s="16"/>
      <c r="L1428" s="16" t="s">
        <v>174</v>
      </c>
      <c r="M1428" s="16" t="s">
        <v>212</v>
      </c>
      <c r="N1428" s="16" t="s">
        <v>227</v>
      </c>
      <c r="O1428" s="16" t="s">
        <v>228</v>
      </c>
      <c r="P1428" s="16" t="s">
        <v>162</v>
      </c>
      <c r="Q1428" s="16" t="s">
        <v>157</v>
      </c>
    </row>
    <row r="1429" spans="3:17">
      <c r="C1429" s="15">
        <v>37937</v>
      </c>
      <c r="D1429" s="16">
        <v>10182</v>
      </c>
      <c r="E1429" s="16">
        <v>16</v>
      </c>
      <c r="F1429" s="16" t="s">
        <v>362</v>
      </c>
      <c r="G1429" s="16">
        <v>47</v>
      </c>
      <c r="H1429" s="17">
        <v>74.22</v>
      </c>
      <c r="I1429" s="17">
        <v>3488.34</v>
      </c>
      <c r="J1429" s="16" t="s">
        <v>18</v>
      </c>
      <c r="K1429" s="16"/>
      <c r="L1429" s="16" t="s">
        <v>163</v>
      </c>
      <c r="M1429" s="16" t="s">
        <v>212</v>
      </c>
      <c r="N1429" s="16" t="s">
        <v>258</v>
      </c>
      <c r="O1429" s="16" t="s">
        <v>218</v>
      </c>
      <c r="P1429" s="16" t="s">
        <v>162</v>
      </c>
      <c r="Q1429" s="16" t="s">
        <v>157</v>
      </c>
    </row>
    <row r="1430" spans="3:17">
      <c r="C1430" s="15">
        <v>37945</v>
      </c>
      <c r="D1430" s="16">
        <v>10192</v>
      </c>
      <c r="E1430" s="16">
        <v>4</v>
      </c>
      <c r="F1430" s="16" t="s">
        <v>362</v>
      </c>
      <c r="G1430" s="16">
        <v>37</v>
      </c>
      <c r="H1430" s="17">
        <v>69.819999999999993</v>
      </c>
      <c r="I1430" s="17">
        <v>2583.34</v>
      </c>
      <c r="J1430" s="16" t="s">
        <v>18</v>
      </c>
      <c r="K1430" s="16"/>
      <c r="L1430" s="16" t="s">
        <v>168</v>
      </c>
      <c r="M1430" s="16" t="s">
        <v>212</v>
      </c>
      <c r="N1430" s="16" t="s">
        <v>259</v>
      </c>
      <c r="O1430" s="16" t="s">
        <v>260</v>
      </c>
      <c r="P1430" s="16" t="s">
        <v>162</v>
      </c>
      <c r="Q1430" s="16" t="s">
        <v>157</v>
      </c>
    </row>
    <row r="1431" spans="3:17">
      <c r="C1431" s="15">
        <v>37957</v>
      </c>
      <c r="D1431" s="16">
        <v>10204</v>
      </c>
      <c r="E1431" s="16">
        <v>10</v>
      </c>
      <c r="F1431" s="16" t="s">
        <v>362</v>
      </c>
      <c r="G1431" s="16">
        <v>20</v>
      </c>
      <c r="H1431" s="17">
        <v>62.47</v>
      </c>
      <c r="I1431" s="17">
        <v>1249.4000000000001</v>
      </c>
      <c r="J1431" s="16" t="s">
        <v>18</v>
      </c>
      <c r="K1431" s="16"/>
      <c r="L1431" s="16" t="s">
        <v>164</v>
      </c>
      <c r="M1431" s="16" t="s">
        <v>212</v>
      </c>
      <c r="N1431" s="16" t="s">
        <v>213</v>
      </c>
      <c r="O1431" s="16" t="s">
        <v>214</v>
      </c>
      <c r="P1431" s="16" t="s">
        <v>162</v>
      </c>
      <c r="Q1431" s="16" t="s">
        <v>157</v>
      </c>
    </row>
    <row r="1432" spans="3:17">
      <c r="C1432" s="15">
        <v>38002</v>
      </c>
      <c r="D1432" s="16">
        <v>10212</v>
      </c>
      <c r="E1432" s="16">
        <v>3</v>
      </c>
      <c r="F1432" s="16" t="s">
        <v>362</v>
      </c>
      <c r="G1432" s="16">
        <v>41</v>
      </c>
      <c r="H1432" s="17">
        <v>82.31</v>
      </c>
      <c r="I1432" s="17">
        <v>3374.71</v>
      </c>
      <c r="J1432" s="16" t="s">
        <v>18</v>
      </c>
      <c r="K1432" s="16"/>
      <c r="L1432" s="16" t="s">
        <v>135</v>
      </c>
      <c r="M1432" s="16" t="s">
        <v>212</v>
      </c>
      <c r="N1432" s="16" t="s">
        <v>242</v>
      </c>
      <c r="O1432" s="16"/>
      <c r="P1432" s="16" t="s">
        <v>134</v>
      </c>
      <c r="Q1432" s="16" t="s">
        <v>93</v>
      </c>
    </row>
    <row r="1433" spans="3:17">
      <c r="C1433" s="15">
        <v>38043</v>
      </c>
      <c r="D1433" s="16">
        <v>10226</v>
      </c>
      <c r="E1433" s="16">
        <v>1</v>
      </c>
      <c r="F1433" s="16" t="s">
        <v>362</v>
      </c>
      <c r="G1433" s="16">
        <v>21</v>
      </c>
      <c r="H1433" s="17">
        <v>60.26</v>
      </c>
      <c r="I1433" s="17">
        <v>1265.46</v>
      </c>
      <c r="J1433" s="16" t="s">
        <v>18</v>
      </c>
      <c r="K1433" s="16"/>
      <c r="L1433" s="16" t="s">
        <v>177</v>
      </c>
      <c r="M1433" s="16" t="s">
        <v>212</v>
      </c>
      <c r="N1433" s="16" t="s">
        <v>277</v>
      </c>
      <c r="O1433" s="16" t="s">
        <v>218</v>
      </c>
      <c r="P1433" s="16" t="s">
        <v>162</v>
      </c>
      <c r="Q1433" s="16" t="s">
        <v>157</v>
      </c>
    </row>
    <row r="1434" spans="3:17">
      <c r="C1434" s="15">
        <v>38090</v>
      </c>
      <c r="D1434" s="16">
        <v>10241</v>
      </c>
      <c r="E1434" s="16">
        <v>8</v>
      </c>
      <c r="F1434" s="16" t="s">
        <v>362</v>
      </c>
      <c r="G1434" s="16">
        <v>22</v>
      </c>
      <c r="H1434" s="17">
        <v>76.430000000000007</v>
      </c>
      <c r="I1434" s="17">
        <v>1681.46</v>
      </c>
      <c r="J1434" s="16" t="s">
        <v>18</v>
      </c>
      <c r="K1434" s="16"/>
      <c r="L1434" s="16" t="s">
        <v>113</v>
      </c>
      <c r="M1434" s="16" t="s">
        <v>212</v>
      </c>
      <c r="N1434" s="16" t="s">
        <v>313</v>
      </c>
      <c r="O1434" s="16"/>
      <c r="P1434" s="16" t="s">
        <v>107</v>
      </c>
      <c r="Q1434" s="16" t="s">
        <v>93</v>
      </c>
    </row>
    <row r="1435" spans="3:17">
      <c r="C1435" s="15">
        <v>38175</v>
      </c>
      <c r="D1435" s="16">
        <v>10267</v>
      </c>
      <c r="E1435" s="16">
        <v>5</v>
      </c>
      <c r="F1435" s="16" t="s">
        <v>362</v>
      </c>
      <c r="G1435" s="16">
        <v>40</v>
      </c>
      <c r="H1435" s="17">
        <v>80.099999999999994</v>
      </c>
      <c r="I1435" s="17">
        <v>3204</v>
      </c>
      <c r="J1435" s="16" t="s">
        <v>18</v>
      </c>
      <c r="K1435" s="16"/>
      <c r="L1435" s="16" t="s">
        <v>164</v>
      </c>
      <c r="M1435" s="16" t="s">
        <v>212</v>
      </c>
      <c r="N1435" s="16" t="s">
        <v>213</v>
      </c>
      <c r="O1435" s="16" t="s">
        <v>214</v>
      </c>
      <c r="P1435" s="16" t="s">
        <v>162</v>
      </c>
      <c r="Q1435" s="16" t="s">
        <v>157</v>
      </c>
    </row>
    <row r="1436" spans="3:17">
      <c r="C1436" s="15">
        <v>38208</v>
      </c>
      <c r="D1436" s="16">
        <v>10279</v>
      </c>
      <c r="E1436" s="16">
        <v>5</v>
      </c>
      <c r="F1436" s="16" t="s">
        <v>362</v>
      </c>
      <c r="G1436" s="16">
        <v>32</v>
      </c>
      <c r="H1436" s="17">
        <v>74.959999999999994</v>
      </c>
      <c r="I1436" s="17">
        <v>2398.7199999999998</v>
      </c>
      <c r="J1436" s="16" t="s">
        <v>18</v>
      </c>
      <c r="K1436" s="16"/>
      <c r="L1436" s="16" t="s">
        <v>135</v>
      </c>
      <c r="M1436" s="16" t="s">
        <v>212</v>
      </c>
      <c r="N1436" s="16" t="s">
        <v>242</v>
      </c>
      <c r="O1436" s="16"/>
      <c r="P1436" s="16" t="s">
        <v>134</v>
      </c>
      <c r="Q1436" s="16" t="s">
        <v>93</v>
      </c>
    </row>
    <row r="1437" spans="3:17">
      <c r="C1437" s="15">
        <v>38231</v>
      </c>
      <c r="D1437" s="16">
        <v>10288</v>
      </c>
      <c r="E1437" s="16">
        <v>11</v>
      </c>
      <c r="F1437" s="16" t="s">
        <v>362</v>
      </c>
      <c r="G1437" s="16">
        <v>36</v>
      </c>
      <c r="H1437" s="17">
        <v>66.14</v>
      </c>
      <c r="I1437" s="17">
        <v>2381.04</v>
      </c>
      <c r="J1437" s="16" t="s">
        <v>18</v>
      </c>
      <c r="K1437" s="16"/>
      <c r="L1437" s="16" t="s">
        <v>92</v>
      </c>
      <c r="M1437" s="16" t="s">
        <v>212</v>
      </c>
      <c r="N1437" s="16" t="s">
        <v>91</v>
      </c>
      <c r="O1437" s="16"/>
      <c r="P1437" s="16" t="s">
        <v>91</v>
      </c>
      <c r="Q1437" s="16" t="s">
        <v>84</v>
      </c>
    </row>
    <row r="1438" spans="3:17">
      <c r="C1438" s="15">
        <v>37899</v>
      </c>
      <c r="D1438" s="16">
        <v>10301</v>
      </c>
      <c r="E1438" s="16">
        <v>1</v>
      </c>
      <c r="F1438" s="16" t="s">
        <v>362</v>
      </c>
      <c r="G1438" s="16">
        <v>27</v>
      </c>
      <c r="H1438" s="17">
        <v>72.02</v>
      </c>
      <c r="I1438" s="17">
        <v>1944.54</v>
      </c>
      <c r="J1438" s="16" t="s">
        <v>18</v>
      </c>
      <c r="K1438" s="16"/>
      <c r="L1438" s="16" t="s">
        <v>133</v>
      </c>
      <c r="M1438" s="16" t="s">
        <v>212</v>
      </c>
      <c r="N1438" s="16" t="s">
        <v>318</v>
      </c>
      <c r="O1438" s="16"/>
      <c r="P1438" s="16" t="s">
        <v>130</v>
      </c>
      <c r="Q1438" s="16" t="s">
        <v>93</v>
      </c>
    </row>
    <row r="1439" spans="3:17">
      <c r="C1439" s="15">
        <v>38276</v>
      </c>
      <c r="D1439" s="16">
        <v>10311</v>
      </c>
      <c r="E1439" s="16">
        <v>6</v>
      </c>
      <c r="F1439" s="16" t="s">
        <v>362</v>
      </c>
      <c r="G1439" s="16">
        <v>26</v>
      </c>
      <c r="H1439" s="17">
        <v>87.45</v>
      </c>
      <c r="I1439" s="17">
        <v>2273.6999999999998</v>
      </c>
      <c r="J1439" s="16" t="s">
        <v>18</v>
      </c>
      <c r="K1439" s="16"/>
      <c r="L1439" s="16" t="s">
        <v>135</v>
      </c>
      <c r="M1439" s="16" t="s">
        <v>212</v>
      </c>
      <c r="N1439" s="16" t="s">
        <v>242</v>
      </c>
      <c r="O1439" s="16"/>
      <c r="P1439" s="16" t="s">
        <v>134</v>
      </c>
      <c r="Q1439" s="16" t="s">
        <v>93</v>
      </c>
    </row>
    <row r="1440" spans="3:17">
      <c r="C1440" s="15">
        <v>38295</v>
      </c>
      <c r="D1440" s="16">
        <v>10321</v>
      </c>
      <c r="E1440" s="16">
        <v>3</v>
      </c>
      <c r="F1440" s="16" t="s">
        <v>362</v>
      </c>
      <c r="G1440" s="16">
        <v>30</v>
      </c>
      <c r="H1440" s="17">
        <v>70.55</v>
      </c>
      <c r="I1440" s="17">
        <v>2116.5</v>
      </c>
      <c r="J1440" s="16" t="s">
        <v>18</v>
      </c>
      <c r="K1440" s="16"/>
      <c r="L1440" s="16" t="s">
        <v>175</v>
      </c>
      <c r="M1440" s="16" t="s">
        <v>212</v>
      </c>
      <c r="N1440" s="16" t="s">
        <v>239</v>
      </c>
      <c r="O1440" s="16" t="s">
        <v>231</v>
      </c>
      <c r="P1440" s="16" t="s">
        <v>162</v>
      </c>
      <c r="Q1440" s="16" t="s">
        <v>157</v>
      </c>
    </row>
    <row r="1441" spans="3:17">
      <c r="C1441" s="15">
        <v>38308</v>
      </c>
      <c r="D1441" s="16">
        <v>10332</v>
      </c>
      <c r="E1441" s="16">
        <v>4</v>
      </c>
      <c r="F1441" s="16" t="s">
        <v>362</v>
      </c>
      <c r="G1441" s="16">
        <v>23</v>
      </c>
      <c r="H1441" s="17">
        <v>56.84</v>
      </c>
      <c r="I1441" s="17">
        <v>1307.32</v>
      </c>
      <c r="J1441" s="16" t="s">
        <v>18</v>
      </c>
      <c r="K1441" s="16"/>
      <c r="L1441" s="16" t="s">
        <v>146</v>
      </c>
      <c r="M1441" s="16" t="s">
        <v>212</v>
      </c>
      <c r="N1441" s="16" t="s">
        <v>299</v>
      </c>
      <c r="O1441" s="16"/>
      <c r="P1441" s="16" t="s">
        <v>145</v>
      </c>
      <c r="Q1441" s="16" t="s">
        <v>93</v>
      </c>
    </row>
    <row r="1442" spans="3:17">
      <c r="C1442" s="15">
        <v>38316</v>
      </c>
      <c r="D1442" s="16">
        <v>10344</v>
      </c>
      <c r="E1442" s="16">
        <v>7</v>
      </c>
      <c r="F1442" s="16" t="s">
        <v>362</v>
      </c>
      <c r="G1442" s="16">
        <v>29</v>
      </c>
      <c r="H1442" s="17">
        <v>59.53</v>
      </c>
      <c r="I1442" s="17">
        <v>1726.37</v>
      </c>
      <c r="J1442" s="16" t="s">
        <v>18</v>
      </c>
      <c r="K1442" s="16"/>
      <c r="L1442" s="16" t="s">
        <v>115</v>
      </c>
      <c r="M1442" s="16" t="s">
        <v>212</v>
      </c>
      <c r="N1442" s="16" t="s">
        <v>291</v>
      </c>
      <c r="O1442" s="16"/>
      <c r="P1442" s="16" t="s">
        <v>107</v>
      </c>
      <c r="Q1442" s="16" t="s">
        <v>93</v>
      </c>
    </row>
    <row r="1443" spans="3:17">
      <c r="C1443" s="15">
        <v>38364</v>
      </c>
      <c r="D1443" s="16">
        <v>10367</v>
      </c>
      <c r="E1443" s="16">
        <v>10</v>
      </c>
      <c r="F1443" s="16" t="s">
        <v>362</v>
      </c>
      <c r="G1443" s="16">
        <v>21</v>
      </c>
      <c r="H1443" s="17">
        <v>60.37</v>
      </c>
      <c r="I1443" s="17">
        <v>1267.77</v>
      </c>
      <c r="J1443" s="16" t="s">
        <v>18</v>
      </c>
      <c r="K1443" s="16"/>
      <c r="L1443" s="16" t="s">
        <v>172</v>
      </c>
      <c r="M1443" s="16" t="s">
        <v>287</v>
      </c>
      <c r="N1443" s="16" t="s">
        <v>217</v>
      </c>
      <c r="O1443" s="16" t="s">
        <v>218</v>
      </c>
      <c r="P1443" s="16" t="s">
        <v>162</v>
      </c>
      <c r="Q1443" s="16" t="s">
        <v>157</v>
      </c>
    </row>
    <row r="1444" spans="3:17">
      <c r="C1444" s="15">
        <v>38399</v>
      </c>
      <c r="D1444" s="16">
        <v>10380</v>
      </c>
      <c r="E1444" s="16">
        <v>3</v>
      </c>
      <c r="F1444" s="16" t="s">
        <v>362</v>
      </c>
      <c r="G1444" s="16">
        <v>34</v>
      </c>
      <c r="H1444" s="17">
        <v>100</v>
      </c>
      <c r="I1444" s="17">
        <v>3441.82</v>
      </c>
      <c r="J1444" s="16" t="s">
        <v>18</v>
      </c>
      <c r="K1444" s="16"/>
      <c r="L1444" s="16" t="s">
        <v>135</v>
      </c>
      <c r="M1444" s="16" t="s">
        <v>212</v>
      </c>
      <c r="N1444" s="16" t="s">
        <v>242</v>
      </c>
      <c r="O1444" s="16"/>
      <c r="P1444" s="16" t="s">
        <v>134</v>
      </c>
      <c r="Q1444" s="16" t="s">
        <v>93</v>
      </c>
    </row>
    <row r="1445" spans="3:17">
      <c r="C1445" s="15">
        <v>38464</v>
      </c>
      <c r="D1445" s="16">
        <v>10407</v>
      </c>
      <c r="E1445" s="16">
        <v>8</v>
      </c>
      <c r="F1445" s="16" t="s">
        <v>362</v>
      </c>
      <c r="G1445" s="16">
        <v>26</v>
      </c>
      <c r="H1445" s="17">
        <v>76.430000000000007</v>
      </c>
      <c r="I1445" s="17">
        <v>1987.18</v>
      </c>
      <c r="J1445" s="16" t="s">
        <v>18</v>
      </c>
      <c r="K1445" s="16"/>
      <c r="L1445" s="16" t="s">
        <v>166</v>
      </c>
      <c r="M1445" s="16" t="s">
        <v>285</v>
      </c>
      <c r="N1445" s="16" t="s">
        <v>284</v>
      </c>
      <c r="O1445" s="16" t="s">
        <v>218</v>
      </c>
      <c r="P1445" s="16" t="s">
        <v>162</v>
      </c>
      <c r="Q1445" s="16" t="s">
        <v>157</v>
      </c>
    </row>
    <row r="1446" spans="3:17">
      <c r="C1446" s="15">
        <v>38501</v>
      </c>
      <c r="D1446" s="16">
        <v>10420</v>
      </c>
      <c r="E1446" s="16">
        <v>11</v>
      </c>
      <c r="F1446" s="16" t="s">
        <v>362</v>
      </c>
      <c r="G1446" s="16">
        <v>60</v>
      </c>
      <c r="H1446" s="17">
        <v>64.67</v>
      </c>
      <c r="I1446" s="17">
        <v>3880.2</v>
      </c>
      <c r="J1446" s="16" t="s">
        <v>18</v>
      </c>
      <c r="K1446" s="16"/>
      <c r="L1446" s="16" t="s">
        <v>88</v>
      </c>
      <c r="M1446" s="16" t="s">
        <v>265</v>
      </c>
      <c r="N1446" s="16" t="s">
        <v>237</v>
      </c>
      <c r="O1446" s="16" t="s">
        <v>238</v>
      </c>
      <c r="P1446" s="16" t="s">
        <v>85</v>
      </c>
      <c r="Q1446" s="16" t="s">
        <v>84</v>
      </c>
    </row>
    <row r="1447" spans="3:17">
      <c r="C1447" s="15">
        <v>37652</v>
      </c>
      <c r="D1447" s="16">
        <v>10104</v>
      </c>
      <c r="E1447" s="16">
        <v>6</v>
      </c>
      <c r="F1447" s="16" t="s">
        <v>363</v>
      </c>
      <c r="G1447" s="16">
        <v>35</v>
      </c>
      <c r="H1447" s="17">
        <v>55.49</v>
      </c>
      <c r="I1447" s="17">
        <v>1942.15</v>
      </c>
      <c r="J1447" s="16" t="s">
        <v>18</v>
      </c>
      <c r="K1447" s="16"/>
      <c r="L1447" s="16" t="s">
        <v>135</v>
      </c>
      <c r="M1447" s="16" t="s">
        <v>212</v>
      </c>
      <c r="N1447" s="16" t="s">
        <v>242</v>
      </c>
      <c r="O1447" s="16"/>
      <c r="P1447" s="16" t="s">
        <v>134</v>
      </c>
      <c r="Q1447" s="16" t="s">
        <v>93</v>
      </c>
    </row>
    <row r="1448" spans="3:17">
      <c r="C1448" s="15">
        <v>37715</v>
      </c>
      <c r="D1448" s="16">
        <v>10115</v>
      </c>
      <c r="E1448" s="16">
        <v>2</v>
      </c>
      <c r="F1448" s="16" t="s">
        <v>363</v>
      </c>
      <c r="G1448" s="16">
        <v>47</v>
      </c>
      <c r="H1448" s="17">
        <v>69.36</v>
      </c>
      <c r="I1448" s="17">
        <v>3259.92</v>
      </c>
      <c r="J1448" s="16" t="s">
        <v>18</v>
      </c>
      <c r="K1448" s="16"/>
      <c r="L1448" s="16" t="s">
        <v>185</v>
      </c>
      <c r="M1448" s="16" t="s">
        <v>212</v>
      </c>
      <c r="N1448" s="16" t="s">
        <v>213</v>
      </c>
      <c r="O1448" s="16" t="s">
        <v>214</v>
      </c>
      <c r="P1448" s="16" t="s">
        <v>162</v>
      </c>
      <c r="Q1448" s="16" t="s">
        <v>157</v>
      </c>
    </row>
    <row r="1449" spans="3:17">
      <c r="C1449" s="15">
        <v>37775</v>
      </c>
      <c r="D1449" s="16">
        <v>10127</v>
      </c>
      <c r="E1449" s="16">
        <v>8</v>
      </c>
      <c r="F1449" s="16" t="s">
        <v>363</v>
      </c>
      <c r="G1449" s="16">
        <v>20</v>
      </c>
      <c r="H1449" s="17">
        <v>60.69</v>
      </c>
      <c r="I1449" s="17">
        <v>1213.8</v>
      </c>
      <c r="J1449" s="16" t="s">
        <v>18</v>
      </c>
      <c r="K1449" s="16"/>
      <c r="L1449" s="16" t="s">
        <v>164</v>
      </c>
      <c r="M1449" s="16" t="s">
        <v>212</v>
      </c>
      <c r="N1449" s="16" t="s">
        <v>213</v>
      </c>
      <c r="O1449" s="16" t="s">
        <v>214</v>
      </c>
      <c r="P1449" s="16" t="s">
        <v>162</v>
      </c>
      <c r="Q1449" s="16" t="s">
        <v>157</v>
      </c>
    </row>
    <row r="1450" spans="3:17">
      <c r="C1450" s="15">
        <v>37834</v>
      </c>
      <c r="D1450" s="16">
        <v>10141</v>
      </c>
      <c r="E1450" s="16">
        <v>2</v>
      </c>
      <c r="F1450" s="16" t="s">
        <v>363</v>
      </c>
      <c r="G1450" s="16">
        <v>20</v>
      </c>
      <c r="H1450" s="17">
        <v>54.33</v>
      </c>
      <c r="I1450" s="17">
        <v>1086.5999999999999</v>
      </c>
      <c r="J1450" s="16" t="s">
        <v>18</v>
      </c>
      <c r="K1450" s="16"/>
      <c r="L1450" s="16" t="s">
        <v>104</v>
      </c>
      <c r="M1450" s="16" t="s">
        <v>212</v>
      </c>
      <c r="N1450" s="16" t="s">
        <v>296</v>
      </c>
      <c r="O1450" s="16"/>
      <c r="P1450" s="16" t="s">
        <v>103</v>
      </c>
      <c r="Q1450" s="16" t="s">
        <v>93</v>
      </c>
    </row>
    <row r="1451" spans="3:17">
      <c r="C1451" s="15">
        <v>37889</v>
      </c>
      <c r="D1451" s="16">
        <v>10152</v>
      </c>
      <c r="E1451" s="16">
        <v>4</v>
      </c>
      <c r="F1451" s="16" t="s">
        <v>363</v>
      </c>
      <c r="G1451" s="16">
        <v>25</v>
      </c>
      <c r="H1451" s="17">
        <v>65.31</v>
      </c>
      <c r="I1451" s="17">
        <v>1632.75</v>
      </c>
      <c r="J1451" s="16" t="s">
        <v>18</v>
      </c>
      <c r="K1451" s="16"/>
      <c r="L1451" s="16" t="s">
        <v>90</v>
      </c>
      <c r="M1451" s="16" t="s">
        <v>212</v>
      </c>
      <c r="N1451" s="16" t="s">
        <v>245</v>
      </c>
      <c r="O1451" s="16" t="s">
        <v>246</v>
      </c>
      <c r="P1451" s="16" t="s">
        <v>85</v>
      </c>
      <c r="Q1451" s="16" t="s">
        <v>84</v>
      </c>
    </row>
    <row r="1452" spans="3:17">
      <c r="C1452" s="15">
        <v>37916</v>
      </c>
      <c r="D1452" s="16">
        <v>10165</v>
      </c>
      <c r="E1452" s="16">
        <v>9</v>
      </c>
      <c r="F1452" s="16" t="s">
        <v>363</v>
      </c>
      <c r="G1452" s="16">
        <v>25</v>
      </c>
      <c r="H1452" s="17">
        <v>69.36</v>
      </c>
      <c r="I1452" s="17">
        <v>1734</v>
      </c>
      <c r="J1452" s="16" t="s">
        <v>18</v>
      </c>
      <c r="K1452" s="16"/>
      <c r="L1452" s="16" t="s">
        <v>156</v>
      </c>
      <c r="M1452" s="16" t="s">
        <v>212</v>
      </c>
      <c r="N1452" s="16" t="s">
        <v>91</v>
      </c>
      <c r="O1452" s="16"/>
      <c r="P1452" s="16" t="s">
        <v>91</v>
      </c>
      <c r="Q1452" s="16" t="s">
        <v>151</v>
      </c>
    </row>
    <row r="1453" spans="3:17">
      <c r="C1453" s="15">
        <v>37931</v>
      </c>
      <c r="D1453" s="16">
        <v>10176</v>
      </c>
      <c r="E1453" s="16">
        <v>8</v>
      </c>
      <c r="F1453" s="16" t="s">
        <v>363</v>
      </c>
      <c r="G1453" s="16">
        <v>27</v>
      </c>
      <c r="H1453" s="17">
        <v>68.78</v>
      </c>
      <c r="I1453" s="17">
        <v>1857.06</v>
      </c>
      <c r="J1453" s="16" t="s">
        <v>18</v>
      </c>
      <c r="K1453" s="16"/>
      <c r="L1453" s="16" t="s">
        <v>127</v>
      </c>
      <c r="M1453" s="16" t="s">
        <v>212</v>
      </c>
      <c r="N1453" s="16" t="s">
        <v>294</v>
      </c>
      <c r="O1453" s="16"/>
      <c r="P1453" s="16" t="s">
        <v>126</v>
      </c>
      <c r="Q1453" s="16" t="s">
        <v>93</v>
      </c>
    </row>
    <row r="1454" spans="3:17">
      <c r="C1454" s="15">
        <v>37939</v>
      </c>
      <c r="D1454" s="16">
        <v>10184</v>
      </c>
      <c r="E1454" s="16">
        <v>3</v>
      </c>
      <c r="F1454" s="16" t="s">
        <v>363</v>
      </c>
      <c r="G1454" s="16">
        <v>31</v>
      </c>
      <c r="H1454" s="17">
        <v>60.11</v>
      </c>
      <c r="I1454" s="17">
        <v>1863.41</v>
      </c>
      <c r="J1454" s="16" t="s">
        <v>18</v>
      </c>
      <c r="K1454" s="16"/>
      <c r="L1454" s="16" t="s">
        <v>138</v>
      </c>
      <c r="M1454" s="16" t="s">
        <v>212</v>
      </c>
      <c r="N1454" s="16" t="s">
        <v>310</v>
      </c>
      <c r="O1454" s="16"/>
      <c r="P1454" s="16" t="s">
        <v>134</v>
      </c>
      <c r="Q1454" s="16" t="s">
        <v>93</v>
      </c>
    </row>
    <row r="1455" spans="3:17">
      <c r="C1455" s="15">
        <v>37950</v>
      </c>
      <c r="D1455" s="16">
        <v>10195</v>
      </c>
      <c r="E1455" s="16">
        <v>3</v>
      </c>
      <c r="F1455" s="16" t="s">
        <v>363</v>
      </c>
      <c r="G1455" s="16">
        <v>44</v>
      </c>
      <c r="H1455" s="17">
        <v>66.47</v>
      </c>
      <c r="I1455" s="17">
        <v>2924.68</v>
      </c>
      <c r="J1455" s="16" t="s">
        <v>18</v>
      </c>
      <c r="K1455" s="16"/>
      <c r="L1455" s="16" t="s">
        <v>178</v>
      </c>
      <c r="M1455" s="16" t="s">
        <v>212</v>
      </c>
      <c r="N1455" s="16" t="s">
        <v>268</v>
      </c>
      <c r="O1455" s="16" t="s">
        <v>214</v>
      </c>
      <c r="P1455" s="16" t="s">
        <v>162</v>
      </c>
      <c r="Q1455" s="16" t="s">
        <v>157</v>
      </c>
    </row>
    <row r="1456" spans="3:17">
      <c r="C1456" s="15">
        <v>37964</v>
      </c>
      <c r="D1456" s="16">
        <v>10207</v>
      </c>
      <c r="E1456" s="16">
        <v>4</v>
      </c>
      <c r="F1456" s="16" t="s">
        <v>363</v>
      </c>
      <c r="G1456" s="16">
        <v>49</v>
      </c>
      <c r="H1456" s="17">
        <v>46.82</v>
      </c>
      <c r="I1456" s="17">
        <v>2294.1799999999998</v>
      </c>
      <c r="J1456" s="16" t="s">
        <v>18</v>
      </c>
      <c r="K1456" s="16"/>
      <c r="L1456" s="16" t="s">
        <v>187</v>
      </c>
      <c r="M1456" s="16" t="s">
        <v>212</v>
      </c>
      <c r="N1456" s="16" t="s">
        <v>280</v>
      </c>
      <c r="O1456" s="16" t="s">
        <v>231</v>
      </c>
      <c r="P1456" s="16" t="s">
        <v>162</v>
      </c>
      <c r="Q1456" s="16" t="s">
        <v>157</v>
      </c>
    </row>
    <row r="1457" spans="3:17">
      <c r="C1457" s="15">
        <v>38029</v>
      </c>
      <c r="D1457" s="16">
        <v>10220</v>
      </c>
      <c r="E1457" s="16">
        <v>8</v>
      </c>
      <c r="F1457" s="16" t="s">
        <v>363</v>
      </c>
      <c r="G1457" s="16">
        <v>26</v>
      </c>
      <c r="H1457" s="17">
        <v>56.07</v>
      </c>
      <c r="I1457" s="17">
        <v>1457.82</v>
      </c>
      <c r="J1457" s="16" t="s">
        <v>18</v>
      </c>
      <c r="K1457" s="16"/>
      <c r="L1457" s="16" t="s">
        <v>125</v>
      </c>
      <c r="M1457" s="16" t="s">
        <v>212</v>
      </c>
      <c r="N1457" s="16" t="s">
        <v>298</v>
      </c>
      <c r="O1457" s="16"/>
      <c r="P1457" s="16" t="s">
        <v>124</v>
      </c>
      <c r="Q1457" s="16" t="s">
        <v>93</v>
      </c>
    </row>
    <row r="1458" spans="3:17">
      <c r="C1458" s="15">
        <v>38061</v>
      </c>
      <c r="D1458" s="16">
        <v>10230</v>
      </c>
      <c r="E1458" s="16">
        <v>6</v>
      </c>
      <c r="F1458" s="16" t="s">
        <v>363</v>
      </c>
      <c r="G1458" s="16">
        <v>36</v>
      </c>
      <c r="H1458" s="17">
        <v>54.33</v>
      </c>
      <c r="I1458" s="17">
        <v>1955.88</v>
      </c>
      <c r="J1458" s="16" t="s">
        <v>18</v>
      </c>
      <c r="K1458" s="16"/>
      <c r="L1458" s="16" t="s">
        <v>122</v>
      </c>
      <c r="M1458" s="16" t="s">
        <v>212</v>
      </c>
      <c r="N1458" s="16" t="s">
        <v>295</v>
      </c>
      <c r="O1458" s="16"/>
      <c r="P1458" s="16" t="s">
        <v>120</v>
      </c>
      <c r="Q1458" s="16" t="s">
        <v>93</v>
      </c>
    </row>
    <row r="1459" spans="3:17">
      <c r="C1459" s="15">
        <v>38112</v>
      </c>
      <c r="D1459" s="16">
        <v>10246</v>
      </c>
      <c r="E1459" s="16">
        <v>2</v>
      </c>
      <c r="F1459" s="16" t="s">
        <v>363</v>
      </c>
      <c r="G1459" s="16">
        <v>44</v>
      </c>
      <c r="H1459" s="17">
        <v>52.6</v>
      </c>
      <c r="I1459" s="17">
        <v>2314.4</v>
      </c>
      <c r="J1459" s="16" t="s">
        <v>18</v>
      </c>
      <c r="K1459" s="16"/>
      <c r="L1459" s="16" t="s">
        <v>135</v>
      </c>
      <c r="M1459" s="16" t="s">
        <v>212</v>
      </c>
      <c r="N1459" s="16" t="s">
        <v>242</v>
      </c>
      <c r="O1459" s="16"/>
      <c r="P1459" s="16" t="s">
        <v>134</v>
      </c>
      <c r="Q1459" s="16" t="s">
        <v>93</v>
      </c>
    </row>
    <row r="1460" spans="3:17">
      <c r="C1460" s="15">
        <v>38153</v>
      </c>
      <c r="D1460" s="16">
        <v>10259</v>
      </c>
      <c r="E1460" s="16">
        <v>1</v>
      </c>
      <c r="F1460" s="16" t="s">
        <v>363</v>
      </c>
      <c r="G1460" s="16">
        <v>28</v>
      </c>
      <c r="H1460" s="17">
        <v>46.82</v>
      </c>
      <c r="I1460" s="17">
        <v>1310.96</v>
      </c>
      <c r="J1460" s="16" t="s">
        <v>18</v>
      </c>
      <c r="K1460" s="16"/>
      <c r="L1460" s="16" t="s">
        <v>92</v>
      </c>
      <c r="M1460" s="16" t="s">
        <v>212</v>
      </c>
      <c r="N1460" s="16" t="s">
        <v>91</v>
      </c>
      <c r="O1460" s="16"/>
      <c r="P1460" s="16" t="s">
        <v>91</v>
      </c>
      <c r="Q1460" s="16" t="s">
        <v>84</v>
      </c>
    </row>
    <row r="1461" spans="3:17">
      <c r="C1461" s="15">
        <v>38188</v>
      </c>
      <c r="D1461" s="16">
        <v>10271</v>
      </c>
      <c r="E1461" s="16">
        <v>2</v>
      </c>
      <c r="F1461" s="16" t="s">
        <v>363</v>
      </c>
      <c r="G1461" s="16">
        <v>45</v>
      </c>
      <c r="H1461" s="17">
        <v>64.739999999999995</v>
      </c>
      <c r="I1461" s="17">
        <v>2913.3</v>
      </c>
      <c r="J1461" s="16" t="s">
        <v>18</v>
      </c>
      <c r="K1461" s="16"/>
      <c r="L1461" s="16" t="s">
        <v>163</v>
      </c>
      <c r="M1461" s="16" t="s">
        <v>212</v>
      </c>
      <c r="N1461" s="16" t="s">
        <v>258</v>
      </c>
      <c r="O1461" s="16" t="s">
        <v>218</v>
      </c>
      <c r="P1461" s="16" t="s">
        <v>162</v>
      </c>
      <c r="Q1461" s="16" t="s">
        <v>157</v>
      </c>
    </row>
    <row r="1462" spans="3:17">
      <c r="C1462" s="15">
        <v>38219</v>
      </c>
      <c r="D1462" s="16">
        <v>10282</v>
      </c>
      <c r="E1462" s="16">
        <v>11</v>
      </c>
      <c r="F1462" s="16" t="s">
        <v>363</v>
      </c>
      <c r="G1462" s="16">
        <v>29</v>
      </c>
      <c r="H1462" s="17">
        <v>46.82</v>
      </c>
      <c r="I1462" s="17">
        <v>1357.78</v>
      </c>
      <c r="J1462" s="16" t="s">
        <v>18</v>
      </c>
      <c r="K1462" s="16"/>
      <c r="L1462" s="16" t="s">
        <v>163</v>
      </c>
      <c r="M1462" s="16" t="s">
        <v>212</v>
      </c>
      <c r="N1462" s="16" t="s">
        <v>258</v>
      </c>
      <c r="O1462" s="16" t="s">
        <v>218</v>
      </c>
      <c r="P1462" s="16" t="s">
        <v>162</v>
      </c>
      <c r="Q1462" s="16" t="s">
        <v>157</v>
      </c>
    </row>
    <row r="1463" spans="3:17">
      <c r="C1463" s="15">
        <v>38238</v>
      </c>
      <c r="D1463" s="16">
        <v>10292</v>
      </c>
      <c r="E1463" s="16">
        <v>5</v>
      </c>
      <c r="F1463" s="16" t="s">
        <v>363</v>
      </c>
      <c r="G1463" s="16">
        <v>40</v>
      </c>
      <c r="H1463" s="17">
        <v>53.75</v>
      </c>
      <c r="I1463" s="17">
        <v>2150</v>
      </c>
      <c r="J1463" s="16" t="s">
        <v>18</v>
      </c>
      <c r="K1463" s="16"/>
      <c r="L1463" s="16" t="s">
        <v>165</v>
      </c>
      <c r="M1463" s="16" t="s">
        <v>212</v>
      </c>
      <c r="N1463" s="16" t="s">
        <v>213</v>
      </c>
      <c r="O1463" s="16" t="s">
        <v>214</v>
      </c>
      <c r="P1463" s="16" t="s">
        <v>162</v>
      </c>
      <c r="Q1463" s="16" t="s">
        <v>157</v>
      </c>
    </row>
    <row r="1464" spans="3:17">
      <c r="C1464" s="15">
        <v>38273</v>
      </c>
      <c r="D1464" s="16">
        <v>10305</v>
      </c>
      <c r="E1464" s="16">
        <v>2</v>
      </c>
      <c r="F1464" s="16" t="s">
        <v>363</v>
      </c>
      <c r="G1464" s="16">
        <v>45</v>
      </c>
      <c r="H1464" s="17">
        <v>61.85</v>
      </c>
      <c r="I1464" s="17">
        <v>2783.25</v>
      </c>
      <c r="J1464" s="16" t="s">
        <v>18</v>
      </c>
      <c r="K1464" s="16"/>
      <c r="L1464" s="16" t="s">
        <v>173</v>
      </c>
      <c r="M1464" s="16" t="s">
        <v>212</v>
      </c>
      <c r="N1464" s="16" t="s">
        <v>230</v>
      </c>
      <c r="O1464" s="16" t="s">
        <v>231</v>
      </c>
      <c r="P1464" s="16" t="s">
        <v>162</v>
      </c>
      <c r="Q1464" s="16" t="s">
        <v>157</v>
      </c>
    </row>
    <row r="1465" spans="3:17">
      <c r="C1465" s="15">
        <v>38282</v>
      </c>
      <c r="D1465" s="16">
        <v>10314</v>
      </c>
      <c r="E1465" s="16">
        <v>11</v>
      </c>
      <c r="F1465" s="16" t="s">
        <v>363</v>
      </c>
      <c r="G1465" s="16">
        <v>44</v>
      </c>
      <c r="H1465" s="17">
        <v>53.18</v>
      </c>
      <c r="I1465" s="17">
        <v>2339.92</v>
      </c>
      <c r="J1465" s="16" t="s">
        <v>18</v>
      </c>
      <c r="K1465" s="16"/>
      <c r="L1465" s="16" t="s">
        <v>102</v>
      </c>
      <c r="M1465" s="16" t="s">
        <v>212</v>
      </c>
      <c r="N1465" s="16" t="s">
        <v>300</v>
      </c>
      <c r="O1465" s="16"/>
      <c r="P1465" s="16" t="s">
        <v>100</v>
      </c>
      <c r="Q1465" s="16" t="s">
        <v>93</v>
      </c>
    </row>
    <row r="1466" spans="3:17">
      <c r="C1466" s="15">
        <v>38296</v>
      </c>
      <c r="D1466" s="16">
        <v>10324</v>
      </c>
      <c r="E1466" s="16">
        <v>14</v>
      </c>
      <c r="F1466" s="16" t="s">
        <v>363</v>
      </c>
      <c r="G1466" s="16">
        <v>25</v>
      </c>
      <c r="H1466" s="17">
        <v>69.16</v>
      </c>
      <c r="I1466" s="17">
        <v>1729</v>
      </c>
      <c r="J1466" s="16" t="s">
        <v>18</v>
      </c>
      <c r="K1466" s="16"/>
      <c r="L1466" s="16" t="s">
        <v>176</v>
      </c>
      <c r="M1466" s="16" t="s">
        <v>212</v>
      </c>
      <c r="N1466" s="16" t="s">
        <v>213</v>
      </c>
      <c r="O1466" s="16" t="s">
        <v>214</v>
      </c>
      <c r="P1466" s="16" t="s">
        <v>162</v>
      </c>
      <c r="Q1466" s="16" t="s">
        <v>157</v>
      </c>
    </row>
    <row r="1467" spans="3:17">
      <c r="C1467" s="15">
        <v>38311</v>
      </c>
      <c r="D1467" s="16">
        <v>10336</v>
      </c>
      <c r="E1467" s="16">
        <v>4</v>
      </c>
      <c r="F1467" s="16" t="s">
        <v>363</v>
      </c>
      <c r="G1467" s="16">
        <v>45</v>
      </c>
      <c r="H1467" s="17">
        <v>100</v>
      </c>
      <c r="I1467" s="17">
        <v>5972.4</v>
      </c>
      <c r="J1467" s="16" t="s">
        <v>18</v>
      </c>
      <c r="K1467" s="16"/>
      <c r="L1467" s="16" t="s">
        <v>111</v>
      </c>
      <c r="M1467" s="16" t="s">
        <v>212</v>
      </c>
      <c r="N1467" s="16" t="s">
        <v>216</v>
      </c>
      <c r="O1467" s="16"/>
      <c r="P1467" s="16" t="s">
        <v>107</v>
      </c>
      <c r="Q1467" s="16" t="s">
        <v>93</v>
      </c>
    </row>
    <row r="1468" spans="3:17">
      <c r="C1468" s="15">
        <v>38322</v>
      </c>
      <c r="D1468" s="16">
        <v>10349</v>
      </c>
      <c r="E1468" s="16">
        <v>4</v>
      </c>
      <c r="F1468" s="16" t="s">
        <v>363</v>
      </c>
      <c r="G1468" s="16">
        <v>48</v>
      </c>
      <c r="H1468" s="17">
        <v>47.4</v>
      </c>
      <c r="I1468" s="17">
        <v>2275.1999999999998</v>
      </c>
      <c r="J1468" s="16" t="s">
        <v>18</v>
      </c>
      <c r="K1468" s="16"/>
      <c r="L1468" s="16" t="s">
        <v>164</v>
      </c>
      <c r="M1468" s="16" t="s">
        <v>212</v>
      </c>
      <c r="N1468" s="16" t="s">
        <v>213</v>
      </c>
      <c r="O1468" s="16" t="s">
        <v>214</v>
      </c>
      <c r="P1468" s="16" t="s">
        <v>162</v>
      </c>
      <c r="Q1468" s="16" t="s">
        <v>157</v>
      </c>
    </row>
    <row r="1469" spans="3:17">
      <c r="C1469" s="15">
        <v>38331</v>
      </c>
      <c r="D1469" s="16">
        <v>10358</v>
      </c>
      <c r="E1469" s="16">
        <v>14</v>
      </c>
      <c r="F1469" s="16" t="s">
        <v>363</v>
      </c>
      <c r="G1469" s="16">
        <v>44</v>
      </c>
      <c r="H1469" s="17">
        <v>60.76</v>
      </c>
      <c r="I1469" s="17">
        <v>2673.44</v>
      </c>
      <c r="J1469" s="16" t="s">
        <v>18</v>
      </c>
      <c r="K1469" s="16"/>
      <c r="L1469" s="16" t="s">
        <v>135</v>
      </c>
      <c r="M1469" s="16" t="s">
        <v>212</v>
      </c>
      <c r="N1469" s="16" t="s">
        <v>242</v>
      </c>
      <c r="O1469" s="16"/>
      <c r="P1469" s="16" t="s">
        <v>134</v>
      </c>
      <c r="Q1469" s="16" t="s">
        <v>93</v>
      </c>
    </row>
    <row r="1470" spans="3:17">
      <c r="C1470" s="15">
        <v>38375</v>
      </c>
      <c r="D1470" s="16">
        <v>10371</v>
      </c>
      <c r="E1470" s="16">
        <v>12</v>
      </c>
      <c r="F1470" s="16" t="s">
        <v>363</v>
      </c>
      <c r="G1470" s="16">
        <v>25</v>
      </c>
      <c r="H1470" s="17">
        <v>97.27</v>
      </c>
      <c r="I1470" s="17">
        <v>2431.75</v>
      </c>
      <c r="J1470" s="16" t="s">
        <v>18</v>
      </c>
      <c r="K1470" s="16"/>
      <c r="L1470" s="16" t="s">
        <v>163</v>
      </c>
      <c r="M1470" s="16" t="s">
        <v>212</v>
      </c>
      <c r="N1470" s="16" t="s">
        <v>258</v>
      </c>
      <c r="O1470" s="16" t="s">
        <v>218</v>
      </c>
      <c r="P1470" s="16" t="s">
        <v>162</v>
      </c>
      <c r="Q1470" s="16" t="s">
        <v>157</v>
      </c>
    </row>
    <row r="1471" spans="3:17">
      <c r="C1471" s="15">
        <v>38405</v>
      </c>
      <c r="D1471" s="16">
        <v>10383</v>
      </c>
      <c r="E1471" s="16">
        <v>2</v>
      </c>
      <c r="F1471" s="16" t="s">
        <v>363</v>
      </c>
      <c r="G1471" s="16">
        <v>22</v>
      </c>
      <c r="H1471" s="17">
        <v>91.76</v>
      </c>
      <c r="I1471" s="17">
        <v>2018.72</v>
      </c>
      <c r="J1471" s="16" t="s">
        <v>18</v>
      </c>
      <c r="K1471" s="16"/>
      <c r="L1471" s="16" t="s">
        <v>135</v>
      </c>
      <c r="M1471" s="16" t="s">
        <v>212</v>
      </c>
      <c r="N1471" s="16" t="s">
        <v>242</v>
      </c>
      <c r="O1471" s="16"/>
      <c r="P1471" s="16" t="s">
        <v>134</v>
      </c>
      <c r="Q1471" s="16" t="s">
        <v>93</v>
      </c>
    </row>
    <row r="1472" spans="3:17">
      <c r="C1472" s="15">
        <v>38426</v>
      </c>
      <c r="D1472" s="16">
        <v>10394</v>
      </c>
      <c r="E1472" s="16">
        <v>2</v>
      </c>
      <c r="F1472" s="16" t="s">
        <v>363</v>
      </c>
      <c r="G1472" s="16">
        <v>31</v>
      </c>
      <c r="H1472" s="17">
        <v>50.29</v>
      </c>
      <c r="I1472" s="17">
        <v>1558.99</v>
      </c>
      <c r="J1472" s="16" t="s">
        <v>18</v>
      </c>
      <c r="K1472" s="16"/>
      <c r="L1472" s="16" t="s">
        <v>135</v>
      </c>
      <c r="M1472" s="16" t="s">
        <v>212</v>
      </c>
      <c r="N1472" s="16" t="s">
        <v>242</v>
      </c>
      <c r="O1472" s="16"/>
      <c r="P1472" s="16" t="s">
        <v>134</v>
      </c>
      <c r="Q1472" s="16" t="s">
        <v>93</v>
      </c>
    </row>
    <row r="1473" spans="3:17">
      <c r="C1473" s="15">
        <v>38475</v>
      </c>
      <c r="D1473" s="16">
        <v>10412</v>
      </c>
      <c r="E1473" s="16">
        <v>2</v>
      </c>
      <c r="F1473" s="16" t="s">
        <v>363</v>
      </c>
      <c r="G1473" s="16">
        <v>21</v>
      </c>
      <c r="H1473" s="17">
        <v>52.6</v>
      </c>
      <c r="I1473" s="17">
        <v>1104.5999999999999</v>
      </c>
      <c r="J1473" s="16" t="s">
        <v>18</v>
      </c>
      <c r="K1473" s="16"/>
      <c r="L1473" s="16" t="s">
        <v>135</v>
      </c>
      <c r="M1473" s="16" t="s">
        <v>212</v>
      </c>
      <c r="N1473" s="16" t="s">
        <v>242</v>
      </c>
      <c r="O1473" s="16"/>
      <c r="P1473" s="16" t="s">
        <v>134</v>
      </c>
      <c r="Q1473" s="16" t="s">
        <v>93</v>
      </c>
    </row>
    <row r="1474" spans="3:17">
      <c r="C1474" s="15">
        <v>38503</v>
      </c>
      <c r="D1474" s="16">
        <v>10425</v>
      </c>
      <c r="E1474" s="16">
        <v>1</v>
      </c>
      <c r="F1474" s="16" t="s">
        <v>363</v>
      </c>
      <c r="G1474" s="16">
        <v>55</v>
      </c>
      <c r="H1474" s="17">
        <v>46.82</v>
      </c>
      <c r="I1474" s="17">
        <v>2575.1</v>
      </c>
      <c r="J1474" s="16" t="s">
        <v>18</v>
      </c>
      <c r="K1474" s="16"/>
      <c r="L1474" s="16" t="s">
        <v>108</v>
      </c>
      <c r="M1474" s="16" t="s">
        <v>265</v>
      </c>
      <c r="N1474" s="16" t="s">
        <v>229</v>
      </c>
      <c r="O1474" s="16"/>
      <c r="P1474" s="16" t="s">
        <v>107</v>
      </c>
      <c r="Q1474" s="16" t="s">
        <v>93</v>
      </c>
    </row>
    <row r="1475" spans="3:17">
      <c r="C1475" s="15">
        <v>37676</v>
      </c>
      <c r="D1475" s="16">
        <v>10107</v>
      </c>
      <c r="E1475" s="16">
        <v>3</v>
      </c>
      <c r="F1475" s="16" t="s">
        <v>364</v>
      </c>
      <c r="G1475" s="16">
        <v>25</v>
      </c>
      <c r="H1475" s="17">
        <v>100</v>
      </c>
      <c r="I1475" s="17">
        <v>2845.75</v>
      </c>
      <c r="J1475" s="16" t="s">
        <v>16</v>
      </c>
      <c r="K1475" s="16"/>
      <c r="L1475" s="16" t="s">
        <v>165</v>
      </c>
      <c r="M1475" s="16" t="s">
        <v>212</v>
      </c>
      <c r="N1475" s="16" t="s">
        <v>213</v>
      </c>
      <c r="O1475" s="16" t="s">
        <v>214</v>
      </c>
      <c r="P1475" s="16" t="s">
        <v>162</v>
      </c>
      <c r="Q1475" s="16" t="s">
        <v>157</v>
      </c>
    </row>
    <row r="1476" spans="3:17">
      <c r="C1476" s="15">
        <v>37740</v>
      </c>
      <c r="D1476" s="16">
        <v>10120</v>
      </c>
      <c r="E1476" s="16">
        <v>1</v>
      </c>
      <c r="F1476" s="16" t="s">
        <v>364</v>
      </c>
      <c r="G1476" s="16">
        <v>35</v>
      </c>
      <c r="H1476" s="17">
        <v>98.05</v>
      </c>
      <c r="I1476" s="17">
        <v>3431.75</v>
      </c>
      <c r="J1476" s="16" t="s">
        <v>16</v>
      </c>
      <c r="K1476" s="16"/>
      <c r="L1476" s="16" t="s">
        <v>86</v>
      </c>
      <c r="M1476" s="16" t="s">
        <v>212</v>
      </c>
      <c r="N1476" s="16" t="s">
        <v>223</v>
      </c>
      <c r="O1476" s="16" t="s">
        <v>224</v>
      </c>
      <c r="P1476" s="16" t="s">
        <v>85</v>
      </c>
      <c r="Q1476" s="16" t="s">
        <v>84</v>
      </c>
    </row>
    <row r="1477" spans="3:17">
      <c r="C1477" s="15">
        <v>37803</v>
      </c>
      <c r="D1477" s="16">
        <v>10134</v>
      </c>
      <c r="E1477" s="16">
        <v>3</v>
      </c>
      <c r="F1477" s="16" t="s">
        <v>364</v>
      </c>
      <c r="G1477" s="16">
        <v>35</v>
      </c>
      <c r="H1477" s="17">
        <v>93.54</v>
      </c>
      <c r="I1477" s="17">
        <v>3273.9</v>
      </c>
      <c r="J1477" s="16" t="s">
        <v>16</v>
      </c>
      <c r="K1477" s="16"/>
      <c r="L1477" s="16" t="s">
        <v>114</v>
      </c>
      <c r="M1477" s="16" t="s">
        <v>212</v>
      </c>
      <c r="N1477" s="16" t="s">
        <v>216</v>
      </c>
      <c r="O1477" s="16"/>
      <c r="P1477" s="16" t="s">
        <v>107</v>
      </c>
      <c r="Q1477" s="16" t="s">
        <v>93</v>
      </c>
    </row>
    <row r="1478" spans="3:17">
      <c r="C1478" s="15">
        <v>37858</v>
      </c>
      <c r="D1478" s="16">
        <v>10145</v>
      </c>
      <c r="E1478" s="16">
        <v>7</v>
      </c>
      <c r="F1478" s="16" t="s">
        <v>364</v>
      </c>
      <c r="G1478" s="16">
        <v>43</v>
      </c>
      <c r="H1478" s="17">
        <v>95.8</v>
      </c>
      <c r="I1478" s="17">
        <v>4119.3999999999996</v>
      </c>
      <c r="J1478" s="16" t="s">
        <v>16</v>
      </c>
      <c r="K1478" s="16"/>
      <c r="L1478" s="16" t="s">
        <v>172</v>
      </c>
      <c r="M1478" s="16" t="s">
        <v>212</v>
      </c>
      <c r="N1478" s="16" t="s">
        <v>217</v>
      </c>
      <c r="O1478" s="16" t="s">
        <v>218</v>
      </c>
      <c r="P1478" s="16" t="s">
        <v>162</v>
      </c>
      <c r="Q1478" s="16" t="s">
        <v>157</v>
      </c>
    </row>
    <row r="1479" spans="3:17">
      <c r="C1479" s="15">
        <v>37904</v>
      </c>
      <c r="D1479" s="16">
        <v>10159</v>
      </c>
      <c r="E1479" s="16">
        <v>15</v>
      </c>
      <c r="F1479" s="16" t="s">
        <v>364</v>
      </c>
      <c r="G1479" s="16">
        <v>44</v>
      </c>
      <c r="H1479" s="17">
        <v>100</v>
      </c>
      <c r="I1479" s="17">
        <v>5355.68</v>
      </c>
      <c r="J1479" s="16" t="s">
        <v>16</v>
      </c>
      <c r="K1479" s="16"/>
      <c r="L1479" s="16" t="s">
        <v>167</v>
      </c>
      <c r="M1479" s="16" t="s">
        <v>212</v>
      </c>
      <c r="N1479" s="16" t="s">
        <v>219</v>
      </c>
      <c r="O1479" s="16" t="s">
        <v>218</v>
      </c>
      <c r="P1479" s="16" t="s">
        <v>162</v>
      </c>
      <c r="Q1479" s="16" t="s">
        <v>157</v>
      </c>
    </row>
    <row r="1480" spans="3:17">
      <c r="C1480" s="15">
        <v>37922</v>
      </c>
      <c r="D1480" s="16">
        <v>10168</v>
      </c>
      <c r="E1480" s="16">
        <v>2</v>
      </c>
      <c r="F1480" s="16" t="s">
        <v>364</v>
      </c>
      <c r="G1480" s="16">
        <v>50</v>
      </c>
      <c r="H1480" s="17">
        <v>100</v>
      </c>
      <c r="I1480" s="17">
        <v>5747.5</v>
      </c>
      <c r="J1480" s="16" t="s">
        <v>16</v>
      </c>
      <c r="K1480" s="16"/>
      <c r="L1480" s="16" t="s">
        <v>170</v>
      </c>
      <c r="M1480" s="16" t="s">
        <v>212</v>
      </c>
      <c r="N1480" s="16" t="s">
        <v>220</v>
      </c>
      <c r="O1480" s="16" t="s">
        <v>218</v>
      </c>
      <c r="P1480" s="16" t="s">
        <v>162</v>
      </c>
      <c r="Q1480" s="16" t="s">
        <v>157</v>
      </c>
    </row>
    <row r="1481" spans="3:17">
      <c r="C1481" s="15">
        <v>37936</v>
      </c>
      <c r="D1481" s="16">
        <v>10180</v>
      </c>
      <c r="E1481" s="16">
        <v>10</v>
      </c>
      <c r="F1481" s="16" t="s">
        <v>364</v>
      </c>
      <c r="G1481" s="16">
        <v>48</v>
      </c>
      <c r="H1481" s="17">
        <v>100</v>
      </c>
      <c r="I1481" s="17">
        <v>5355.36</v>
      </c>
      <c r="J1481" s="16" t="s">
        <v>16</v>
      </c>
      <c r="K1481" s="16"/>
      <c r="L1481" s="16" t="s">
        <v>117</v>
      </c>
      <c r="M1481" s="16" t="s">
        <v>212</v>
      </c>
      <c r="N1481" s="16" t="s">
        <v>221</v>
      </c>
      <c r="O1481" s="16"/>
      <c r="P1481" s="16" t="s">
        <v>107</v>
      </c>
      <c r="Q1481" s="16" t="s">
        <v>93</v>
      </c>
    </row>
    <row r="1482" spans="3:17">
      <c r="C1482" s="15">
        <v>37943</v>
      </c>
      <c r="D1482" s="16">
        <v>10188</v>
      </c>
      <c r="E1482" s="16">
        <v>2</v>
      </c>
      <c r="F1482" s="16" t="s">
        <v>364</v>
      </c>
      <c r="G1482" s="16">
        <v>25</v>
      </c>
      <c r="H1482" s="17">
        <v>100</v>
      </c>
      <c r="I1482" s="17">
        <v>2535.75</v>
      </c>
      <c r="J1482" s="16" t="s">
        <v>16</v>
      </c>
      <c r="K1482" s="16"/>
      <c r="L1482" s="16" t="s">
        <v>132</v>
      </c>
      <c r="M1482" s="16" t="s">
        <v>212</v>
      </c>
      <c r="N1482" s="16" t="s">
        <v>222</v>
      </c>
      <c r="O1482" s="16"/>
      <c r="P1482" s="16" t="s">
        <v>130</v>
      </c>
      <c r="Q1482" s="16" t="s">
        <v>93</v>
      </c>
    </row>
    <row r="1483" spans="3:17">
      <c r="C1483" s="15">
        <v>37956</v>
      </c>
      <c r="D1483" s="16">
        <v>10201</v>
      </c>
      <c r="E1483" s="16">
        <v>3</v>
      </c>
      <c r="F1483" s="16" t="s">
        <v>364</v>
      </c>
      <c r="G1483" s="16">
        <v>39</v>
      </c>
      <c r="H1483" s="17">
        <v>100</v>
      </c>
      <c r="I1483" s="17">
        <v>4351.2299999999996</v>
      </c>
      <c r="J1483" s="16" t="s">
        <v>16</v>
      </c>
      <c r="K1483" s="16"/>
      <c r="L1483" s="16" t="s">
        <v>186</v>
      </c>
      <c r="M1483" s="16" t="s">
        <v>212</v>
      </c>
      <c r="N1483" s="16" t="s">
        <v>219</v>
      </c>
      <c r="O1483" s="16" t="s">
        <v>218</v>
      </c>
      <c r="P1483" s="16" t="s">
        <v>162</v>
      </c>
      <c r="Q1483" s="16" t="s">
        <v>157</v>
      </c>
    </row>
    <row r="1484" spans="3:17">
      <c r="C1484" s="15">
        <v>38001</v>
      </c>
      <c r="D1484" s="16">
        <v>10211</v>
      </c>
      <c r="E1484" s="16">
        <v>15</v>
      </c>
      <c r="F1484" s="16" t="s">
        <v>364</v>
      </c>
      <c r="G1484" s="16">
        <v>25</v>
      </c>
      <c r="H1484" s="17">
        <v>90.16</v>
      </c>
      <c r="I1484" s="17">
        <v>2254</v>
      </c>
      <c r="J1484" s="16" t="s">
        <v>16</v>
      </c>
      <c r="K1484" s="16"/>
      <c r="L1484" s="16" t="s">
        <v>112</v>
      </c>
      <c r="M1484" s="16" t="s">
        <v>212</v>
      </c>
      <c r="N1484" s="16" t="s">
        <v>216</v>
      </c>
      <c r="O1484" s="16"/>
      <c r="P1484" s="16" t="s">
        <v>107</v>
      </c>
      <c r="Q1484" s="16" t="s">
        <v>93</v>
      </c>
    </row>
    <row r="1485" spans="3:17">
      <c r="C1485" s="15">
        <v>38037</v>
      </c>
      <c r="D1485" s="16">
        <v>10223</v>
      </c>
      <c r="E1485" s="16">
        <v>2</v>
      </c>
      <c r="F1485" s="16" t="s">
        <v>364</v>
      </c>
      <c r="G1485" s="16">
        <v>32</v>
      </c>
      <c r="H1485" s="17">
        <v>91.29</v>
      </c>
      <c r="I1485" s="17">
        <v>2921.28</v>
      </c>
      <c r="J1485" s="16" t="s">
        <v>16</v>
      </c>
      <c r="K1485" s="16"/>
      <c r="L1485" s="16" t="s">
        <v>86</v>
      </c>
      <c r="M1485" s="16" t="s">
        <v>212</v>
      </c>
      <c r="N1485" s="16" t="s">
        <v>223</v>
      </c>
      <c r="O1485" s="16" t="s">
        <v>224</v>
      </c>
      <c r="P1485" s="16" t="s">
        <v>85</v>
      </c>
      <c r="Q1485" s="16" t="s">
        <v>84</v>
      </c>
    </row>
    <row r="1486" spans="3:17">
      <c r="C1486" s="15">
        <v>38082</v>
      </c>
      <c r="D1486" s="16">
        <v>10237</v>
      </c>
      <c r="E1486" s="16">
        <v>8</v>
      </c>
      <c r="F1486" s="16" t="s">
        <v>364</v>
      </c>
      <c r="G1486" s="16">
        <v>20</v>
      </c>
      <c r="H1486" s="17">
        <v>100</v>
      </c>
      <c r="I1486" s="17">
        <v>2299</v>
      </c>
      <c r="J1486" s="16" t="s">
        <v>16</v>
      </c>
      <c r="K1486" s="16"/>
      <c r="L1486" s="16" t="s">
        <v>176</v>
      </c>
      <c r="M1486" s="16" t="s">
        <v>212</v>
      </c>
      <c r="N1486" s="16" t="s">
        <v>213</v>
      </c>
      <c r="O1486" s="16" t="s">
        <v>214</v>
      </c>
      <c r="P1486" s="16" t="s">
        <v>162</v>
      </c>
      <c r="Q1486" s="16" t="s">
        <v>157</v>
      </c>
    </row>
    <row r="1487" spans="3:17">
      <c r="C1487" s="15">
        <v>38125</v>
      </c>
      <c r="D1487" s="16">
        <v>10251</v>
      </c>
      <c r="E1487" s="16">
        <v>3</v>
      </c>
      <c r="F1487" s="16" t="s">
        <v>364</v>
      </c>
      <c r="G1487" s="16">
        <v>26</v>
      </c>
      <c r="H1487" s="17">
        <v>100</v>
      </c>
      <c r="I1487" s="17">
        <v>2637.18</v>
      </c>
      <c r="J1487" s="16" t="s">
        <v>16</v>
      </c>
      <c r="K1487" s="16"/>
      <c r="L1487" s="16" t="s">
        <v>180</v>
      </c>
      <c r="M1487" s="16" t="s">
        <v>212</v>
      </c>
      <c r="N1487" s="16" t="s">
        <v>225</v>
      </c>
      <c r="O1487" s="16" t="s">
        <v>226</v>
      </c>
      <c r="P1487" s="16" t="s">
        <v>162</v>
      </c>
      <c r="Q1487" s="16" t="s">
        <v>157</v>
      </c>
    </row>
    <row r="1488" spans="3:17">
      <c r="C1488" s="15">
        <v>38166</v>
      </c>
      <c r="D1488" s="16">
        <v>10263</v>
      </c>
      <c r="E1488" s="16">
        <v>3</v>
      </c>
      <c r="F1488" s="16" t="s">
        <v>364</v>
      </c>
      <c r="G1488" s="16">
        <v>42</v>
      </c>
      <c r="H1488" s="17">
        <v>100</v>
      </c>
      <c r="I1488" s="17">
        <v>4307.5200000000004</v>
      </c>
      <c r="J1488" s="16" t="s">
        <v>16</v>
      </c>
      <c r="K1488" s="16"/>
      <c r="L1488" s="16" t="s">
        <v>174</v>
      </c>
      <c r="M1488" s="16" t="s">
        <v>212</v>
      </c>
      <c r="N1488" s="16" t="s">
        <v>227</v>
      </c>
      <c r="O1488" s="16" t="s">
        <v>228</v>
      </c>
      <c r="P1488" s="16" t="s">
        <v>162</v>
      </c>
      <c r="Q1488" s="16" t="s">
        <v>157</v>
      </c>
    </row>
    <row r="1489" spans="3:17">
      <c r="C1489" s="15">
        <v>38191</v>
      </c>
      <c r="D1489" s="16">
        <v>10275</v>
      </c>
      <c r="E1489" s="16">
        <v>2</v>
      </c>
      <c r="F1489" s="16" t="s">
        <v>364</v>
      </c>
      <c r="G1489" s="16">
        <v>21</v>
      </c>
      <c r="H1489" s="17">
        <v>100</v>
      </c>
      <c r="I1489" s="17">
        <v>2153.7600000000002</v>
      </c>
      <c r="J1489" s="16" t="s">
        <v>16</v>
      </c>
      <c r="K1489" s="16"/>
      <c r="L1489" s="16" t="s">
        <v>108</v>
      </c>
      <c r="M1489" s="16" t="s">
        <v>212</v>
      </c>
      <c r="N1489" s="16" t="s">
        <v>229</v>
      </c>
      <c r="O1489" s="16"/>
      <c r="P1489" s="16" t="s">
        <v>107</v>
      </c>
      <c r="Q1489" s="16" t="s">
        <v>93</v>
      </c>
    </row>
    <row r="1490" spans="3:17">
      <c r="C1490" s="15">
        <v>38226</v>
      </c>
      <c r="D1490" s="16">
        <v>10285</v>
      </c>
      <c r="E1490" s="16">
        <v>7</v>
      </c>
      <c r="F1490" s="16" t="s">
        <v>364</v>
      </c>
      <c r="G1490" s="16">
        <v>34</v>
      </c>
      <c r="H1490" s="17">
        <v>100</v>
      </c>
      <c r="I1490" s="17">
        <v>3716.88</v>
      </c>
      <c r="J1490" s="16" t="s">
        <v>16</v>
      </c>
      <c r="K1490" s="16"/>
      <c r="L1490" s="16" t="s">
        <v>173</v>
      </c>
      <c r="M1490" s="16" t="s">
        <v>212</v>
      </c>
      <c r="N1490" s="16" t="s">
        <v>230</v>
      </c>
      <c r="O1490" s="16" t="s">
        <v>231</v>
      </c>
      <c r="P1490" s="16" t="s">
        <v>162</v>
      </c>
      <c r="Q1490" s="16" t="s">
        <v>157</v>
      </c>
    </row>
    <row r="1491" spans="3:17">
      <c r="C1491" s="15">
        <v>38260</v>
      </c>
      <c r="D1491" s="16">
        <v>10299</v>
      </c>
      <c r="E1491" s="16">
        <v>10</v>
      </c>
      <c r="F1491" s="16" t="s">
        <v>364</v>
      </c>
      <c r="G1491" s="16">
        <v>47</v>
      </c>
      <c r="H1491" s="17">
        <v>100</v>
      </c>
      <c r="I1491" s="17">
        <v>5455.76</v>
      </c>
      <c r="J1491" s="16" t="s">
        <v>16</v>
      </c>
      <c r="K1491" s="16"/>
      <c r="L1491" s="16" t="s">
        <v>105</v>
      </c>
      <c r="M1491" s="16" t="s">
        <v>212</v>
      </c>
      <c r="N1491" s="16" t="s">
        <v>232</v>
      </c>
      <c r="O1491" s="16"/>
      <c r="P1491" s="16" t="s">
        <v>103</v>
      </c>
      <c r="Q1491" s="16" t="s">
        <v>93</v>
      </c>
    </row>
    <row r="1492" spans="3:17">
      <c r="C1492" s="15">
        <v>38275</v>
      </c>
      <c r="D1492" s="16">
        <v>10309</v>
      </c>
      <c r="E1492" s="16">
        <v>6</v>
      </c>
      <c r="F1492" s="16" t="s">
        <v>364</v>
      </c>
      <c r="G1492" s="16">
        <v>21</v>
      </c>
      <c r="H1492" s="17">
        <v>100</v>
      </c>
      <c r="I1492" s="17">
        <v>2650.62</v>
      </c>
      <c r="J1492" s="16" t="s">
        <v>16</v>
      </c>
      <c r="K1492" s="16"/>
      <c r="L1492" s="16" t="s">
        <v>131</v>
      </c>
      <c r="M1492" s="16" t="s">
        <v>212</v>
      </c>
      <c r="N1492" s="16" t="s">
        <v>233</v>
      </c>
      <c r="O1492" s="16"/>
      <c r="P1492" s="16" t="s">
        <v>130</v>
      </c>
      <c r="Q1492" s="16" t="s">
        <v>93</v>
      </c>
    </row>
    <row r="1493" spans="3:17">
      <c r="C1493" s="15">
        <v>38293</v>
      </c>
      <c r="D1493" s="16">
        <v>10318</v>
      </c>
      <c r="E1493" s="16">
        <v>2</v>
      </c>
      <c r="F1493" s="16" t="s">
        <v>364</v>
      </c>
      <c r="G1493" s="16">
        <v>48</v>
      </c>
      <c r="H1493" s="17">
        <v>100</v>
      </c>
      <c r="I1493" s="17">
        <v>6437.28</v>
      </c>
      <c r="J1493" s="16" t="s">
        <v>16</v>
      </c>
      <c r="K1493" s="16"/>
      <c r="L1493" s="16" t="s">
        <v>169</v>
      </c>
      <c r="M1493" s="16" t="s">
        <v>212</v>
      </c>
      <c r="N1493" s="16" t="s">
        <v>234</v>
      </c>
      <c r="O1493" s="16" t="s">
        <v>235</v>
      </c>
      <c r="P1493" s="16" t="s">
        <v>162</v>
      </c>
      <c r="Q1493" s="16" t="s">
        <v>157</v>
      </c>
    </row>
    <row r="1494" spans="3:17">
      <c r="C1494" s="15">
        <v>38306</v>
      </c>
      <c r="D1494" s="16">
        <v>10329</v>
      </c>
      <c r="E1494" s="16">
        <v>7</v>
      </c>
      <c r="F1494" s="16" t="s">
        <v>364</v>
      </c>
      <c r="G1494" s="16">
        <v>30</v>
      </c>
      <c r="H1494" s="17">
        <v>87.78</v>
      </c>
      <c r="I1494" s="17">
        <v>2633.4</v>
      </c>
      <c r="J1494" s="16" t="s">
        <v>16</v>
      </c>
      <c r="K1494" s="16"/>
      <c r="L1494" s="16" t="s">
        <v>165</v>
      </c>
      <c r="M1494" s="16" t="s">
        <v>212</v>
      </c>
      <c r="N1494" s="16" t="s">
        <v>213</v>
      </c>
      <c r="O1494" s="16" t="s">
        <v>214</v>
      </c>
      <c r="P1494" s="16" t="s">
        <v>162</v>
      </c>
      <c r="Q1494" s="16" t="s">
        <v>157</v>
      </c>
    </row>
    <row r="1495" spans="3:17">
      <c r="C1495" s="15">
        <v>38314</v>
      </c>
      <c r="D1495" s="16">
        <v>10339</v>
      </c>
      <c r="E1495" s="16">
        <v>10</v>
      </c>
      <c r="F1495" s="16" t="s">
        <v>364</v>
      </c>
      <c r="G1495" s="16">
        <v>27</v>
      </c>
      <c r="H1495" s="17">
        <v>84.39</v>
      </c>
      <c r="I1495" s="17">
        <v>2278.5300000000002</v>
      </c>
      <c r="J1495" s="16" t="s">
        <v>16</v>
      </c>
      <c r="K1495" s="16"/>
      <c r="L1495" s="16" t="s">
        <v>152</v>
      </c>
      <c r="M1495" s="16" t="s">
        <v>212</v>
      </c>
      <c r="N1495" s="16" t="s">
        <v>253</v>
      </c>
      <c r="O1495" s="16" t="s">
        <v>254</v>
      </c>
      <c r="P1495" s="16" t="s">
        <v>151</v>
      </c>
      <c r="Q1495" s="16" t="s">
        <v>151</v>
      </c>
    </row>
    <row r="1496" spans="3:17">
      <c r="C1496" s="15">
        <v>38357</v>
      </c>
      <c r="D1496" s="16">
        <v>10362</v>
      </c>
      <c r="E1496" s="16">
        <v>2</v>
      </c>
      <c r="F1496" s="16" t="s">
        <v>364</v>
      </c>
      <c r="G1496" s="16">
        <v>50</v>
      </c>
      <c r="H1496" s="17">
        <v>96.92</v>
      </c>
      <c r="I1496" s="17">
        <v>4846</v>
      </c>
      <c r="J1496" s="16" t="s">
        <v>16</v>
      </c>
      <c r="K1496" s="16"/>
      <c r="L1496" s="16" t="s">
        <v>170</v>
      </c>
      <c r="M1496" s="16" t="s">
        <v>212</v>
      </c>
      <c r="N1496" s="16" t="s">
        <v>220</v>
      </c>
      <c r="O1496" s="16" t="s">
        <v>218</v>
      </c>
      <c r="P1496" s="16" t="s">
        <v>162</v>
      </c>
      <c r="Q1496" s="16" t="s">
        <v>157</v>
      </c>
    </row>
    <row r="1497" spans="3:17">
      <c r="C1497" s="15">
        <v>38385</v>
      </c>
      <c r="D1497" s="16">
        <v>10374</v>
      </c>
      <c r="E1497" s="16">
        <v>6</v>
      </c>
      <c r="F1497" s="16" t="s">
        <v>364</v>
      </c>
      <c r="G1497" s="16">
        <v>38</v>
      </c>
      <c r="H1497" s="17">
        <v>100</v>
      </c>
      <c r="I1497" s="17">
        <v>4197.1000000000004</v>
      </c>
      <c r="J1497" s="16" t="s">
        <v>16</v>
      </c>
      <c r="K1497" s="16"/>
      <c r="L1497" s="16" t="s">
        <v>90</v>
      </c>
      <c r="M1497" s="16" t="s">
        <v>212</v>
      </c>
      <c r="N1497" s="16" t="s">
        <v>245</v>
      </c>
      <c r="O1497" s="16" t="s">
        <v>246</v>
      </c>
      <c r="P1497" s="16" t="s">
        <v>85</v>
      </c>
      <c r="Q1497" s="16" t="s">
        <v>84</v>
      </c>
    </row>
    <row r="1498" spans="3:17">
      <c r="C1498" s="15">
        <v>38414</v>
      </c>
      <c r="D1498" s="16">
        <v>10389</v>
      </c>
      <c r="E1498" s="16">
        <v>1</v>
      </c>
      <c r="F1498" s="16" t="s">
        <v>364</v>
      </c>
      <c r="G1498" s="16">
        <v>45</v>
      </c>
      <c r="H1498" s="17">
        <v>100</v>
      </c>
      <c r="I1498" s="17">
        <v>4597.6499999999996</v>
      </c>
      <c r="J1498" s="16" t="s">
        <v>16</v>
      </c>
      <c r="K1498" s="16"/>
      <c r="L1498" s="16" t="s">
        <v>141</v>
      </c>
      <c r="M1498" s="16" t="s">
        <v>212</v>
      </c>
      <c r="N1498" s="16" t="s">
        <v>256</v>
      </c>
      <c r="O1498" s="16"/>
      <c r="P1498" s="16" t="s">
        <v>140</v>
      </c>
      <c r="Q1498" s="16" t="s">
        <v>93</v>
      </c>
    </row>
    <row r="1499" spans="3:17">
      <c r="C1499" s="15">
        <v>38450</v>
      </c>
      <c r="D1499" s="16">
        <v>10403</v>
      </c>
      <c r="E1499" s="16">
        <v>8</v>
      </c>
      <c r="F1499" s="16" t="s">
        <v>364</v>
      </c>
      <c r="G1499" s="16">
        <v>46</v>
      </c>
      <c r="H1499" s="17">
        <v>100</v>
      </c>
      <c r="I1499" s="17">
        <v>5287.7</v>
      </c>
      <c r="J1499" s="16" t="s">
        <v>16</v>
      </c>
      <c r="K1499" s="16"/>
      <c r="L1499" s="16" t="s">
        <v>147</v>
      </c>
      <c r="M1499" s="16" t="s">
        <v>212</v>
      </c>
      <c r="N1499" s="16" t="s">
        <v>240</v>
      </c>
      <c r="O1499" s="16"/>
      <c r="P1499" s="16" t="s">
        <v>145</v>
      </c>
      <c r="Q1499" s="16" t="s">
        <v>93</v>
      </c>
    </row>
    <row r="1500" spans="3:17">
      <c r="C1500" s="15">
        <v>38485</v>
      </c>
      <c r="D1500" s="16">
        <v>10417</v>
      </c>
      <c r="E1500" s="16">
        <v>3</v>
      </c>
      <c r="F1500" s="16" t="s">
        <v>364</v>
      </c>
      <c r="G1500" s="16">
        <v>35</v>
      </c>
      <c r="H1500" s="17">
        <v>100</v>
      </c>
      <c r="I1500" s="17">
        <v>3550.05</v>
      </c>
      <c r="J1500" s="16" t="s">
        <v>16</v>
      </c>
      <c r="K1500" s="16"/>
      <c r="L1500" s="16" t="s">
        <v>135</v>
      </c>
      <c r="M1500" s="16" t="s">
        <v>241</v>
      </c>
      <c r="N1500" s="16" t="s">
        <v>242</v>
      </c>
      <c r="O1500" s="16"/>
      <c r="P1500" s="16" t="s">
        <v>134</v>
      </c>
      <c r="Q1500" s="16" t="s">
        <v>93</v>
      </c>
    </row>
    <row r="1501" spans="3:17">
      <c r="C1501" s="15">
        <v>37698</v>
      </c>
      <c r="D1501" s="16">
        <v>10110</v>
      </c>
      <c r="E1501" s="16">
        <v>15</v>
      </c>
      <c r="F1501" s="16" t="s">
        <v>365</v>
      </c>
      <c r="G1501" s="16">
        <v>29</v>
      </c>
      <c r="H1501" s="17">
        <v>59.37</v>
      </c>
      <c r="I1501" s="17">
        <v>1721.73</v>
      </c>
      <c r="J1501" s="16" t="s">
        <v>18</v>
      </c>
      <c r="K1501" s="16"/>
      <c r="L1501" s="16" t="s">
        <v>146</v>
      </c>
      <c r="M1501" s="16" t="s">
        <v>212</v>
      </c>
      <c r="N1501" s="16" t="s">
        <v>299</v>
      </c>
      <c r="O1501" s="16"/>
      <c r="P1501" s="16" t="s">
        <v>145</v>
      </c>
      <c r="Q1501" s="16" t="s">
        <v>93</v>
      </c>
    </row>
    <row r="1502" spans="3:17">
      <c r="C1502" s="15">
        <v>37761</v>
      </c>
      <c r="D1502" s="16">
        <v>10123</v>
      </c>
      <c r="E1502" s="16">
        <v>1</v>
      </c>
      <c r="F1502" s="16" t="s">
        <v>365</v>
      </c>
      <c r="G1502" s="16">
        <v>50</v>
      </c>
      <c r="H1502" s="17">
        <v>59.87</v>
      </c>
      <c r="I1502" s="17">
        <v>2993.5</v>
      </c>
      <c r="J1502" s="16" t="s">
        <v>18</v>
      </c>
      <c r="K1502" s="16"/>
      <c r="L1502" s="16" t="s">
        <v>119</v>
      </c>
      <c r="M1502" s="16" t="s">
        <v>212</v>
      </c>
      <c r="N1502" s="16" t="s">
        <v>229</v>
      </c>
      <c r="O1502" s="16"/>
      <c r="P1502" s="16" t="s">
        <v>107</v>
      </c>
      <c r="Q1502" s="16" t="s">
        <v>93</v>
      </c>
    </row>
    <row r="1503" spans="3:17">
      <c r="C1503" s="15">
        <v>37812</v>
      </c>
      <c r="D1503" s="16">
        <v>10137</v>
      </c>
      <c r="E1503" s="16">
        <v>1</v>
      </c>
      <c r="F1503" s="16" t="s">
        <v>365</v>
      </c>
      <c r="G1503" s="16">
        <v>26</v>
      </c>
      <c r="H1503" s="17">
        <v>49.81</v>
      </c>
      <c r="I1503" s="17">
        <v>1295.06</v>
      </c>
      <c r="J1503" s="16" t="s">
        <v>18</v>
      </c>
      <c r="K1503" s="16"/>
      <c r="L1503" s="16" t="s">
        <v>110</v>
      </c>
      <c r="M1503" s="16" t="s">
        <v>212</v>
      </c>
      <c r="N1503" s="16" t="s">
        <v>215</v>
      </c>
      <c r="O1503" s="16"/>
      <c r="P1503" s="16" t="s">
        <v>107</v>
      </c>
      <c r="Q1503" s="16" t="s">
        <v>93</v>
      </c>
    </row>
    <row r="1504" spans="3:17">
      <c r="C1504" s="15">
        <v>37875</v>
      </c>
      <c r="D1504" s="16">
        <v>10148</v>
      </c>
      <c r="E1504" s="16">
        <v>8</v>
      </c>
      <c r="F1504" s="16" t="s">
        <v>365</v>
      </c>
      <c r="G1504" s="16">
        <v>47</v>
      </c>
      <c r="H1504" s="17">
        <v>56.85</v>
      </c>
      <c r="I1504" s="17">
        <v>2671.95</v>
      </c>
      <c r="J1504" s="16" t="s">
        <v>18</v>
      </c>
      <c r="K1504" s="16"/>
      <c r="L1504" s="16" t="s">
        <v>87</v>
      </c>
      <c r="M1504" s="16" t="s">
        <v>212</v>
      </c>
      <c r="N1504" s="16" t="s">
        <v>262</v>
      </c>
      <c r="O1504" s="16" t="s">
        <v>238</v>
      </c>
      <c r="P1504" s="16" t="s">
        <v>85</v>
      </c>
      <c r="Q1504" s="16" t="s">
        <v>84</v>
      </c>
    </row>
    <row r="1505" spans="3:17">
      <c r="C1505" s="15">
        <v>37911</v>
      </c>
      <c r="D1505" s="16">
        <v>10161</v>
      </c>
      <c r="E1505" s="16">
        <v>7</v>
      </c>
      <c r="F1505" s="16" t="s">
        <v>365</v>
      </c>
      <c r="G1505" s="16">
        <v>23</v>
      </c>
      <c r="H1505" s="17">
        <v>53.33</v>
      </c>
      <c r="I1505" s="17">
        <v>1226.5899999999999</v>
      </c>
      <c r="J1505" s="16" t="s">
        <v>18</v>
      </c>
      <c r="K1505" s="16"/>
      <c r="L1505" s="16" t="s">
        <v>102</v>
      </c>
      <c r="M1505" s="16" t="s">
        <v>212</v>
      </c>
      <c r="N1505" s="16" t="s">
        <v>300</v>
      </c>
      <c r="O1505" s="16"/>
      <c r="P1505" s="16" t="s">
        <v>100</v>
      </c>
      <c r="Q1505" s="16" t="s">
        <v>93</v>
      </c>
    </row>
    <row r="1506" spans="3:17">
      <c r="C1506" s="15">
        <v>37930</v>
      </c>
      <c r="D1506" s="16">
        <v>10172</v>
      </c>
      <c r="E1506" s="16">
        <v>5</v>
      </c>
      <c r="F1506" s="16" t="s">
        <v>365</v>
      </c>
      <c r="G1506" s="16">
        <v>34</v>
      </c>
      <c r="H1506" s="17">
        <v>42.76</v>
      </c>
      <c r="I1506" s="17">
        <v>1453.84</v>
      </c>
      <c r="J1506" s="16" t="s">
        <v>18</v>
      </c>
      <c r="K1506" s="16"/>
      <c r="L1506" s="16" t="s">
        <v>174</v>
      </c>
      <c r="M1506" s="16" t="s">
        <v>212</v>
      </c>
      <c r="N1506" s="16" t="s">
        <v>227</v>
      </c>
      <c r="O1506" s="16" t="s">
        <v>228</v>
      </c>
      <c r="P1506" s="16" t="s">
        <v>162</v>
      </c>
      <c r="Q1506" s="16" t="s">
        <v>157</v>
      </c>
    </row>
    <row r="1507" spans="3:17">
      <c r="C1507" s="15">
        <v>37937</v>
      </c>
      <c r="D1507" s="16">
        <v>10181</v>
      </c>
      <c r="E1507" s="16">
        <v>1</v>
      </c>
      <c r="F1507" s="16" t="s">
        <v>365</v>
      </c>
      <c r="G1507" s="16">
        <v>34</v>
      </c>
      <c r="H1507" s="17">
        <v>53.83</v>
      </c>
      <c r="I1507" s="17">
        <v>1830.22</v>
      </c>
      <c r="J1507" s="16" t="s">
        <v>18</v>
      </c>
      <c r="K1507" s="16"/>
      <c r="L1507" s="16" t="s">
        <v>132</v>
      </c>
      <c r="M1507" s="16" t="s">
        <v>212</v>
      </c>
      <c r="N1507" s="16" t="s">
        <v>222</v>
      </c>
      <c r="O1507" s="16"/>
      <c r="P1507" s="16" t="s">
        <v>130</v>
      </c>
      <c r="Q1507" s="16" t="s">
        <v>93</v>
      </c>
    </row>
    <row r="1508" spans="3:17">
      <c r="C1508" s="15">
        <v>37945</v>
      </c>
      <c r="D1508" s="16">
        <v>10192</v>
      </c>
      <c r="E1508" s="16">
        <v>6</v>
      </c>
      <c r="F1508" s="16" t="s">
        <v>365</v>
      </c>
      <c r="G1508" s="16">
        <v>47</v>
      </c>
      <c r="H1508" s="17">
        <v>53.83</v>
      </c>
      <c r="I1508" s="17">
        <v>2530.0100000000002</v>
      </c>
      <c r="J1508" s="16" t="s">
        <v>18</v>
      </c>
      <c r="K1508" s="16"/>
      <c r="L1508" s="16" t="s">
        <v>168</v>
      </c>
      <c r="M1508" s="16" t="s">
        <v>212</v>
      </c>
      <c r="N1508" s="16" t="s">
        <v>259</v>
      </c>
      <c r="O1508" s="16" t="s">
        <v>260</v>
      </c>
      <c r="P1508" s="16" t="s">
        <v>162</v>
      </c>
      <c r="Q1508" s="16" t="s">
        <v>157</v>
      </c>
    </row>
    <row r="1509" spans="3:17">
      <c r="C1509" s="15">
        <v>37957</v>
      </c>
      <c r="D1509" s="16">
        <v>10204</v>
      </c>
      <c r="E1509" s="16">
        <v>12</v>
      </c>
      <c r="F1509" s="16" t="s">
        <v>365</v>
      </c>
      <c r="G1509" s="16">
        <v>45</v>
      </c>
      <c r="H1509" s="17">
        <v>49.81</v>
      </c>
      <c r="I1509" s="17">
        <v>2241.4499999999998</v>
      </c>
      <c r="J1509" s="16" t="s">
        <v>18</v>
      </c>
      <c r="K1509" s="16"/>
      <c r="L1509" s="16" t="s">
        <v>164</v>
      </c>
      <c r="M1509" s="16" t="s">
        <v>212</v>
      </c>
      <c r="N1509" s="16" t="s">
        <v>213</v>
      </c>
      <c r="O1509" s="16" t="s">
        <v>214</v>
      </c>
      <c r="P1509" s="16" t="s">
        <v>162</v>
      </c>
      <c r="Q1509" s="16" t="s">
        <v>157</v>
      </c>
    </row>
    <row r="1510" spans="3:17">
      <c r="C1510" s="15">
        <v>38002</v>
      </c>
      <c r="D1510" s="16">
        <v>10212</v>
      </c>
      <c r="E1510" s="16">
        <v>5</v>
      </c>
      <c r="F1510" s="16" t="s">
        <v>365</v>
      </c>
      <c r="G1510" s="16">
        <v>45</v>
      </c>
      <c r="H1510" s="17">
        <v>53.33</v>
      </c>
      <c r="I1510" s="17">
        <v>2399.85</v>
      </c>
      <c r="J1510" s="16" t="s">
        <v>18</v>
      </c>
      <c r="K1510" s="16"/>
      <c r="L1510" s="16" t="s">
        <v>135</v>
      </c>
      <c r="M1510" s="16" t="s">
        <v>212</v>
      </c>
      <c r="N1510" s="16" t="s">
        <v>242</v>
      </c>
      <c r="O1510" s="16"/>
      <c r="P1510" s="16" t="s">
        <v>134</v>
      </c>
      <c r="Q1510" s="16" t="s">
        <v>93</v>
      </c>
    </row>
    <row r="1511" spans="3:17">
      <c r="C1511" s="15">
        <v>38043</v>
      </c>
      <c r="D1511" s="16">
        <v>10226</v>
      </c>
      <c r="E1511" s="16">
        <v>3</v>
      </c>
      <c r="F1511" s="16" t="s">
        <v>365</v>
      </c>
      <c r="G1511" s="16">
        <v>36</v>
      </c>
      <c r="H1511" s="17">
        <v>43.27</v>
      </c>
      <c r="I1511" s="17">
        <v>1557.72</v>
      </c>
      <c r="J1511" s="16" t="s">
        <v>18</v>
      </c>
      <c r="K1511" s="16"/>
      <c r="L1511" s="16" t="s">
        <v>177</v>
      </c>
      <c r="M1511" s="16" t="s">
        <v>212</v>
      </c>
      <c r="N1511" s="16" t="s">
        <v>277</v>
      </c>
      <c r="O1511" s="16" t="s">
        <v>218</v>
      </c>
      <c r="P1511" s="16" t="s">
        <v>162</v>
      </c>
      <c r="Q1511" s="16" t="s">
        <v>157</v>
      </c>
    </row>
    <row r="1512" spans="3:17">
      <c r="C1512" s="15">
        <v>38090</v>
      </c>
      <c r="D1512" s="16">
        <v>10241</v>
      </c>
      <c r="E1512" s="16">
        <v>10</v>
      </c>
      <c r="F1512" s="16" t="s">
        <v>365</v>
      </c>
      <c r="G1512" s="16">
        <v>21</v>
      </c>
      <c r="H1512" s="17">
        <v>40.25</v>
      </c>
      <c r="I1512" s="17">
        <v>845.25</v>
      </c>
      <c r="J1512" s="16" t="s">
        <v>18</v>
      </c>
      <c r="K1512" s="16"/>
      <c r="L1512" s="16" t="s">
        <v>113</v>
      </c>
      <c r="M1512" s="16" t="s">
        <v>212</v>
      </c>
      <c r="N1512" s="16" t="s">
        <v>313</v>
      </c>
      <c r="O1512" s="16"/>
      <c r="P1512" s="16" t="s">
        <v>107</v>
      </c>
      <c r="Q1512" s="16" t="s">
        <v>93</v>
      </c>
    </row>
    <row r="1513" spans="3:17">
      <c r="C1513" s="15">
        <v>38174</v>
      </c>
      <c r="D1513" s="16">
        <v>10266</v>
      </c>
      <c r="E1513" s="16">
        <v>1</v>
      </c>
      <c r="F1513" s="16" t="s">
        <v>365</v>
      </c>
      <c r="G1513" s="16">
        <v>28</v>
      </c>
      <c r="H1513" s="17">
        <v>48.3</v>
      </c>
      <c r="I1513" s="17">
        <v>1352.4</v>
      </c>
      <c r="J1513" s="16" t="s">
        <v>18</v>
      </c>
      <c r="K1513" s="16"/>
      <c r="L1513" s="16" t="s">
        <v>127</v>
      </c>
      <c r="M1513" s="16" t="s">
        <v>212</v>
      </c>
      <c r="N1513" s="16" t="s">
        <v>294</v>
      </c>
      <c r="O1513" s="16"/>
      <c r="P1513" s="16" t="s">
        <v>126</v>
      </c>
      <c r="Q1513" s="16" t="s">
        <v>93</v>
      </c>
    </row>
    <row r="1514" spans="3:17">
      <c r="C1514" s="15">
        <v>38205</v>
      </c>
      <c r="D1514" s="16">
        <v>10278</v>
      </c>
      <c r="E1514" s="16">
        <v>1</v>
      </c>
      <c r="F1514" s="16" t="s">
        <v>365</v>
      </c>
      <c r="G1514" s="16">
        <v>35</v>
      </c>
      <c r="H1514" s="17">
        <v>45.28</v>
      </c>
      <c r="I1514" s="17">
        <v>1584.8</v>
      </c>
      <c r="J1514" s="16" t="s">
        <v>18</v>
      </c>
      <c r="K1514" s="16"/>
      <c r="L1514" s="16" t="s">
        <v>182</v>
      </c>
      <c r="M1514" s="16" t="s">
        <v>212</v>
      </c>
      <c r="N1514" s="16" t="s">
        <v>316</v>
      </c>
      <c r="O1514" s="16" t="s">
        <v>317</v>
      </c>
      <c r="P1514" s="16" t="s">
        <v>162</v>
      </c>
      <c r="Q1514" s="16" t="s">
        <v>157</v>
      </c>
    </row>
    <row r="1515" spans="3:17">
      <c r="C1515" s="15">
        <v>38231</v>
      </c>
      <c r="D1515" s="16">
        <v>10288</v>
      </c>
      <c r="E1515" s="16">
        <v>13</v>
      </c>
      <c r="F1515" s="16" t="s">
        <v>365</v>
      </c>
      <c r="G1515" s="16">
        <v>50</v>
      </c>
      <c r="H1515" s="17">
        <v>52.32</v>
      </c>
      <c r="I1515" s="17">
        <v>2616</v>
      </c>
      <c r="J1515" s="16" t="s">
        <v>18</v>
      </c>
      <c r="K1515" s="16"/>
      <c r="L1515" s="16" t="s">
        <v>92</v>
      </c>
      <c r="M1515" s="16" t="s">
        <v>212</v>
      </c>
      <c r="N1515" s="16" t="s">
        <v>91</v>
      </c>
      <c r="O1515" s="16"/>
      <c r="P1515" s="16" t="s">
        <v>91</v>
      </c>
      <c r="Q1515" s="16" t="s">
        <v>84</v>
      </c>
    </row>
    <row r="1516" spans="3:17">
      <c r="C1516" s="15">
        <v>37899</v>
      </c>
      <c r="D1516" s="16">
        <v>10301</v>
      </c>
      <c r="E1516" s="16">
        <v>3</v>
      </c>
      <c r="F1516" s="16" t="s">
        <v>365</v>
      </c>
      <c r="G1516" s="16">
        <v>22</v>
      </c>
      <c r="H1516" s="17">
        <v>51.32</v>
      </c>
      <c r="I1516" s="17">
        <v>1129.04</v>
      </c>
      <c r="J1516" s="16" t="s">
        <v>18</v>
      </c>
      <c r="K1516" s="16"/>
      <c r="L1516" s="16" t="s">
        <v>133</v>
      </c>
      <c r="M1516" s="16" t="s">
        <v>212</v>
      </c>
      <c r="N1516" s="16" t="s">
        <v>318</v>
      </c>
      <c r="O1516" s="16"/>
      <c r="P1516" s="16" t="s">
        <v>130</v>
      </c>
      <c r="Q1516" s="16" t="s">
        <v>93</v>
      </c>
    </row>
    <row r="1517" spans="3:17">
      <c r="C1517" s="15">
        <v>38276</v>
      </c>
      <c r="D1517" s="16">
        <v>10311</v>
      </c>
      <c r="E1517" s="16">
        <v>8</v>
      </c>
      <c r="F1517" s="16" t="s">
        <v>365</v>
      </c>
      <c r="G1517" s="16">
        <v>45</v>
      </c>
      <c r="H1517" s="17">
        <v>49.3</v>
      </c>
      <c r="I1517" s="17">
        <v>2218.5</v>
      </c>
      <c r="J1517" s="16" t="s">
        <v>18</v>
      </c>
      <c r="K1517" s="16"/>
      <c r="L1517" s="16" t="s">
        <v>135</v>
      </c>
      <c r="M1517" s="16" t="s">
        <v>212</v>
      </c>
      <c r="N1517" s="16" t="s">
        <v>242</v>
      </c>
      <c r="O1517" s="16"/>
      <c r="P1517" s="16" t="s">
        <v>134</v>
      </c>
      <c r="Q1517" s="16" t="s">
        <v>93</v>
      </c>
    </row>
    <row r="1518" spans="3:17">
      <c r="C1518" s="15">
        <v>38295</v>
      </c>
      <c r="D1518" s="16">
        <v>10321</v>
      </c>
      <c r="E1518" s="16">
        <v>5</v>
      </c>
      <c r="F1518" s="16" t="s">
        <v>365</v>
      </c>
      <c r="G1518" s="16">
        <v>48</v>
      </c>
      <c r="H1518" s="17">
        <v>42.26</v>
      </c>
      <c r="I1518" s="17">
        <v>2028.48</v>
      </c>
      <c r="J1518" s="16" t="s">
        <v>18</v>
      </c>
      <c r="K1518" s="16"/>
      <c r="L1518" s="16" t="s">
        <v>175</v>
      </c>
      <c r="M1518" s="16" t="s">
        <v>212</v>
      </c>
      <c r="N1518" s="16" t="s">
        <v>239</v>
      </c>
      <c r="O1518" s="16" t="s">
        <v>231</v>
      </c>
      <c r="P1518" s="16" t="s">
        <v>162</v>
      </c>
      <c r="Q1518" s="16" t="s">
        <v>157</v>
      </c>
    </row>
    <row r="1519" spans="3:17">
      <c r="C1519" s="15">
        <v>38308</v>
      </c>
      <c r="D1519" s="16">
        <v>10332</v>
      </c>
      <c r="E1519" s="16">
        <v>5</v>
      </c>
      <c r="F1519" s="16" t="s">
        <v>365</v>
      </c>
      <c r="G1519" s="16">
        <v>20</v>
      </c>
      <c r="H1519" s="17">
        <v>87.96</v>
      </c>
      <c r="I1519" s="17">
        <v>1759.2</v>
      </c>
      <c r="J1519" s="16" t="s">
        <v>18</v>
      </c>
      <c r="K1519" s="16"/>
      <c r="L1519" s="16" t="s">
        <v>146</v>
      </c>
      <c r="M1519" s="16" t="s">
        <v>212</v>
      </c>
      <c r="N1519" s="16" t="s">
        <v>299</v>
      </c>
      <c r="O1519" s="16"/>
      <c r="P1519" s="16" t="s">
        <v>145</v>
      </c>
      <c r="Q1519" s="16" t="s">
        <v>93</v>
      </c>
    </row>
    <row r="1520" spans="3:17">
      <c r="C1520" s="15">
        <v>38315</v>
      </c>
      <c r="D1520" s="16">
        <v>10343</v>
      </c>
      <c r="E1520" s="16">
        <v>6</v>
      </c>
      <c r="F1520" s="16" t="s">
        <v>365</v>
      </c>
      <c r="G1520" s="16">
        <v>27</v>
      </c>
      <c r="H1520" s="17">
        <v>36.21</v>
      </c>
      <c r="I1520" s="17">
        <v>977.67</v>
      </c>
      <c r="J1520" s="16" t="s">
        <v>18</v>
      </c>
      <c r="K1520" s="16"/>
      <c r="L1520" s="16" t="s">
        <v>110</v>
      </c>
      <c r="M1520" s="16" t="s">
        <v>212</v>
      </c>
      <c r="N1520" s="16" t="s">
        <v>215</v>
      </c>
      <c r="O1520" s="16"/>
      <c r="P1520" s="16" t="s">
        <v>107</v>
      </c>
      <c r="Q1520" s="16" t="s">
        <v>93</v>
      </c>
    </row>
    <row r="1521" spans="3:17">
      <c r="C1521" s="15">
        <v>38364</v>
      </c>
      <c r="D1521" s="16">
        <v>10367</v>
      </c>
      <c r="E1521" s="16">
        <v>11</v>
      </c>
      <c r="F1521" s="16" t="s">
        <v>365</v>
      </c>
      <c r="G1521" s="16">
        <v>38</v>
      </c>
      <c r="H1521" s="17">
        <v>38.5</v>
      </c>
      <c r="I1521" s="17">
        <v>1463</v>
      </c>
      <c r="J1521" s="16" t="s">
        <v>18</v>
      </c>
      <c r="K1521" s="16"/>
      <c r="L1521" s="16" t="s">
        <v>172</v>
      </c>
      <c r="M1521" s="16" t="s">
        <v>287</v>
      </c>
      <c r="N1521" s="16" t="s">
        <v>217</v>
      </c>
      <c r="O1521" s="16" t="s">
        <v>218</v>
      </c>
      <c r="P1521" s="16" t="s">
        <v>162</v>
      </c>
      <c r="Q1521" s="16" t="s">
        <v>157</v>
      </c>
    </row>
    <row r="1522" spans="3:17">
      <c r="C1522" s="15">
        <v>38393</v>
      </c>
      <c r="D1522" s="16">
        <v>10379</v>
      </c>
      <c r="E1522" s="16">
        <v>3</v>
      </c>
      <c r="F1522" s="16" t="s">
        <v>365</v>
      </c>
      <c r="G1522" s="16">
        <v>32</v>
      </c>
      <c r="H1522" s="17">
        <v>100</v>
      </c>
      <c r="I1522" s="17">
        <v>3970.56</v>
      </c>
      <c r="J1522" s="16" t="s">
        <v>18</v>
      </c>
      <c r="K1522" s="16"/>
      <c r="L1522" s="16" t="s">
        <v>135</v>
      </c>
      <c r="M1522" s="16" t="s">
        <v>212</v>
      </c>
      <c r="N1522" s="16" t="s">
        <v>242</v>
      </c>
      <c r="O1522" s="16"/>
      <c r="P1522" s="16" t="s">
        <v>134</v>
      </c>
      <c r="Q1522" s="16" t="s">
        <v>93</v>
      </c>
    </row>
    <row r="1523" spans="3:17">
      <c r="C1523" s="15">
        <v>38464</v>
      </c>
      <c r="D1523" s="16">
        <v>10407</v>
      </c>
      <c r="E1523" s="16">
        <v>10</v>
      </c>
      <c r="F1523" s="16" t="s">
        <v>365</v>
      </c>
      <c r="G1523" s="16">
        <v>64</v>
      </c>
      <c r="H1523" s="17">
        <v>40.25</v>
      </c>
      <c r="I1523" s="17">
        <v>2576</v>
      </c>
      <c r="J1523" s="16" t="s">
        <v>18</v>
      </c>
      <c r="K1523" s="16"/>
      <c r="L1523" s="16" t="s">
        <v>166</v>
      </c>
      <c r="M1523" s="16" t="s">
        <v>285</v>
      </c>
      <c r="N1523" s="16" t="s">
        <v>284</v>
      </c>
      <c r="O1523" s="16" t="s">
        <v>218</v>
      </c>
      <c r="P1523" s="16" t="s">
        <v>162</v>
      </c>
      <c r="Q1523" s="16" t="s">
        <v>157</v>
      </c>
    </row>
    <row r="1524" spans="3:17">
      <c r="C1524" s="15">
        <v>38501</v>
      </c>
      <c r="D1524" s="16">
        <v>10420</v>
      </c>
      <c r="E1524" s="16">
        <v>13</v>
      </c>
      <c r="F1524" s="16" t="s">
        <v>365</v>
      </c>
      <c r="G1524" s="16">
        <v>37</v>
      </c>
      <c r="H1524" s="17">
        <v>60.37</v>
      </c>
      <c r="I1524" s="17">
        <v>2233.69</v>
      </c>
      <c r="J1524" s="16" t="s">
        <v>18</v>
      </c>
      <c r="K1524" s="16"/>
      <c r="L1524" s="16" t="s">
        <v>88</v>
      </c>
      <c r="M1524" s="16" t="s">
        <v>265</v>
      </c>
      <c r="N1524" s="16" t="s">
        <v>237</v>
      </c>
      <c r="O1524" s="16" t="s">
        <v>238</v>
      </c>
      <c r="P1524" s="16" t="s">
        <v>85</v>
      </c>
      <c r="Q1524" s="16" t="s">
        <v>84</v>
      </c>
    </row>
    <row r="1525" spans="3:17">
      <c r="C1525" s="15">
        <v>37669</v>
      </c>
      <c r="D1525" s="16">
        <v>10106</v>
      </c>
      <c r="E1525" s="16">
        <v>4</v>
      </c>
      <c r="F1525" s="16" t="s">
        <v>366</v>
      </c>
      <c r="G1525" s="16">
        <v>28</v>
      </c>
      <c r="H1525" s="17">
        <v>88.63</v>
      </c>
      <c r="I1525" s="17">
        <v>2481.64</v>
      </c>
      <c r="J1525" s="16" t="s">
        <v>325</v>
      </c>
      <c r="K1525" s="16"/>
      <c r="L1525" s="16" t="s">
        <v>128</v>
      </c>
      <c r="M1525" s="16" t="s">
        <v>212</v>
      </c>
      <c r="N1525" s="16" t="s">
        <v>320</v>
      </c>
      <c r="O1525" s="16"/>
      <c r="P1525" s="16" t="s">
        <v>126</v>
      </c>
      <c r="Q1525" s="16" t="s">
        <v>93</v>
      </c>
    </row>
    <row r="1526" spans="3:17">
      <c r="C1526" s="15">
        <v>37740</v>
      </c>
      <c r="D1526" s="16">
        <v>10120</v>
      </c>
      <c r="E1526" s="16">
        <v>10</v>
      </c>
      <c r="F1526" s="16" t="s">
        <v>366</v>
      </c>
      <c r="G1526" s="16">
        <v>39</v>
      </c>
      <c r="H1526" s="17">
        <v>100</v>
      </c>
      <c r="I1526" s="17">
        <v>4651.53</v>
      </c>
      <c r="J1526" s="16" t="s">
        <v>325</v>
      </c>
      <c r="K1526" s="16"/>
      <c r="L1526" s="16" t="s">
        <v>86</v>
      </c>
      <c r="M1526" s="16" t="s">
        <v>212</v>
      </c>
      <c r="N1526" s="16" t="s">
        <v>223</v>
      </c>
      <c r="O1526" s="16" t="s">
        <v>224</v>
      </c>
      <c r="P1526" s="16" t="s">
        <v>85</v>
      </c>
      <c r="Q1526" s="16" t="s">
        <v>84</v>
      </c>
    </row>
    <row r="1527" spans="3:17">
      <c r="C1527" s="15">
        <v>37799</v>
      </c>
      <c r="D1527" s="16">
        <v>10133</v>
      </c>
      <c r="E1527" s="16">
        <v>5</v>
      </c>
      <c r="F1527" s="16" t="s">
        <v>366</v>
      </c>
      <c r="G1527" s="16">
        <v>41</v>
      </c>
      <c r="H1527" s="17">
        <v>94.1</v>
      </c>
      <c r="I1527" s="17">
        <v>3858.1</v>
      </c>
      <c r="J1527" s="16" t="s">
        <v>325</v>
      </c>
      <c r="K1527" s="16"/>
      <c r="L1527" s="16" t="s">
        <v>135</v>
      </c>
      <c r="M1527" s="16" t="s">
        <v>212</v>
      </c>
      <c r="N1527" s="16" t="s">
        <v>242</v>
      </c>
      <c r="O1527" s="16"/>
      <c r="P1527" s="16" t="s">
        <v>134</v>
      </c>
      <c r="Q1527" s="16" t="s">
        <v>93</v>
      </c>
    </row>
    <row r="1528" spans="3:17">
      <c r="C1528" s="15">
        <v>37858</v>
      </c>
      <c r="D1528" s="16">
        <v>10145</v>
      </c>
      <c r="E1528" s="16">
        <v>16</v>
      </c>
      <c r="F1528" s="16" t="s">
        <v>366</v>
      </c>
      <c r="G1528" s="16">
        <v>40</v>
      </c>
      <c r="H1528" s="17">
        <v>87.54</v>
      </c>
      <c r="I1528" s="17">
        <v>3501.6</v>
      </c>
      <c r="J1528" s="16" t="s">
        <v>325</v>
      </c>
      <c r="K1528" s="16"/>
      <c r="L1528" s="16" t="s">
        <v>172</v>
      </c>
      <c r="M1528" s="16" t="s">
        <v>212</v>
      </c>
      <c r="N1528" s="16" t="s">
        <v>217</v>
      </c>
      <c r="O1528" s="16" t="s">
        <v>218</v>
      </c>
      <c r="P1528" s="16" t="s">
        <v>162</v>
      </c>
      <c r="Q1528" s="16" t="s">
        <v>157</v>
      </c>
    </row>
    <row r="1529" spans="3:17">
      <c r="C1529" s="15">
        <v>37922</v>
      </c>
      <c r="D1529" s="16">
        <v>10168</v>
      </c>
      <c r="E1529" s="16">
        <v>11</v>
      </c>
      <c r="F1529" s="16" t="s">
        <v>366</v>
      </c>
      <c r="G1529" s="16">
        <v>49</v>
      </c>
      <c r="H1529" s="17">
        <v>100</v>
      </c>
      <c r="I1529" s="17">
        <v>6433.7</v>
      </c>
      <c r="J1529" s="16" t="s">
        <v>325</v>
      </c>
      <c r="K1529" s="16"/>
      <c r="L1529" s="16" t="s">
        <v>170</v>
      </c>
      <c r="M1529" s="16" t="s">
        <v>212</v>
      </c>
      <c r="N1529" s="16" t="s">
        <v>220</v>
      </c>
      <c r="O1529" s="16" t="s">
        <v>218</v>
      </c>
      <c r="P1529" s="16" t="s">
        <v>162</v>
      </c>
      <c r="Q1529" s="16" t="s">
        <v>157</v>
      </c>
    </row>
    <row r="1530" spans="3:17">
      <c r="C1530" s="15">
        <v>37998</v>
      </c>
      <c r="D1530" s="16">
        <v>10210</v>
      </c>
      <c r="E1530" s="16">
        <v>9</v>
      </c>
      <c r="F1530" s="16" t="s">
        <v>366</v>
      </c>
      <c r="G1530" s="16">
        <v>27</v>
      </c>
      <c r="H1530" s="17">
        <v>98.48</v>
      </c>
      <c r="I1530" s="17">
        <v>2658.96</v>
      </c>
      <c r="J1530" s="16" t="s">
        <v>325</v>
      </c>
      <c r="K1530" s="16"/>
      <c r="L1530" s="16" t="s">
        <v>153</v>
      </c>
      <c r="M1530" s="16" t="s">
        <v>212</v>
      </c>
      <c r="N1530" s="16" t="s">
        <v>267</v>
      </c>
      <c r="O1530" s="16" t="s">
        <v>267</v>
      </c>
      <c r="P1530" s="16" t="s">
        <v>151</v>
      </c>
      <c r="Q1530" s="16" t="s">
        <v>151</v>
      </c>
    </row>
    <row r="1531" spans="3:17">
      <c r="C1531" s="15">
        <v>38037</v>
      </c>
      <c r="D1531" s="16">
        <v>10223</v>
      </c>
      <c r="E1531" s="16">
        <v>11</v>
      </c>
      <c r="F1531" s="16" t="s">
        <v>366</v>
      </c>
      <c r="G1531" s="16">
        <v>34</v>
      </c>
      <c r="H1531" s="17">
        <v>100</v>
      </c>
      <c r="I1531" s="17">
        <v>3608.76</v>
      </c>
      <c r="J1531" s="16" t="s">
        <v>325</v>
      </c>
      <c r="K1531" s="16"/>
      <c r="L1531" s="16" t="s">
        <v>86</v>
      </c>
      <c r="M1531" s="16" t="s">
        <v>212</v>
      </c>
      <c r="N1531" s="16" t="s">
        <v>223</v>
      </c>
      <c r="O1531" s="16" t="s">
        <v>224</v>
      </c>
      <c r="P1531" s="16" t="s">
        <v>85</v>
      </c>
      <c r="Q1531" s="16" t="s">
        <v>84</v>
      </c>
    </row>
    <row r="1532" spans="3:17">
      <c r="C1532" s="15">
        <v>38079</v>
      </c>
      <c r="D1532" s="16">
        <v>10235</v>
      </c>
      <c r="E1532" s="16">
        <v>5</v>
      </c>
      <c r="F1532" s="16" t="s">
        <v>366</v>
      </c>
      <c r="G1532" s="16">
        <v>23</v>
      </c>
      <c r="H1532" s="17">
        <v>96.29</v>
      </c>
      <c r="I1532" s="17">
        <v>2214.67</v>
      </c>
      <c r="J1532" s="16" t="s">
        <v>325</v>
      </c>
      <c r="K1532" s="16"/>
      <c r="L1532" s="16" t="s">
        <v>160</v>
      </c>
      <c r="M1532" s="16" t="s">
        <v>212</v>
      </c>
      <c r="N1532" s="16" t="s">
        <v>279</v>
      </c>
      <c r="O1532" s="16" t="s">
        <v>250</v>
      </c>
      <c r="P1532" s="16" t="s">
        <v>158</v>
      </c>
      <c r="Q1532" s="16" t="s">
        <v>157</v>
      </c>
    </row>
    <row r="1533" spans="3:17">
      <c r="C1533" s="15">
        <v>38118</v>
      </c>
      <c r="D1533" s="16">
        <v>10250</v>
      </c>
      <c r="E1533" s="16">
        <v>6</v>
      </c>
      <c r="F1533" s="16" t="s">
        <v>366</v>
      </c>
      <c r="G1533" s="16">
        <v>31</v>
      </c>
      <c r="H1533" s="17">
        <v>88.63</v>
      </c>
      <c r="I1533" s="17">
        <v>2747.53</v>
      </c>
      <c r="J1533" s="16" t="s">
        <v>325</v>
      </c>
      <c r="K1533" s="16"/>
      <c r="L1533" s="16" t="s">
        <v>166</v>
      </c>
      <c r="M1533" s="16" t="s">
        <v>212</v>
      </c>
      <c r="N1533" s="16" t="s">
        <v>284</v>
      </c>
      <c r="O1533" s="16" t="s">
        <v>218</v>
      </c>
      <c r="P1533" s="16" t="s">
        <v>162</v>
      </c>
      <c r="Q1533" s="16" t="s">
        <v>157</v>
      </c>
    </row>
    <row r="1534" spans="3:17">
      <c r="C1534" s="15">
        <v>38162</v>
      </c>
      <c r="D1534" s="16">
        <v>10262</v>
      </c>
      <c r="E1534" s="16">
        <v>1</v>
      </c>
      <c r="F1534" s="16" t="s">
        <v>366</v>
      </c>
      <c r="G1534" s="16">
        <v>34</v>
      </c>
      <c r="H1534" s="17">
        <v>97.38</v>
      </c>
      <c r="I1534" s="17">
        <v>3310.92</v>
      </c>
      <c r="J1534" s="16" t="s">
        <v>325</v>
      </c>
      <c r="K1534" s="16"/>
      <c r="L1534" s="16" t="s">
        <v>135</v>
      </c>
      <c r="M1534" s="16" t="s">
        <v>273</v>
      </c>
      <c r="N1534" s="16" t="s">
        <v>242</v>
      </c>
      <c r="O1534" s="16"/>
      <c r="P1534" s="16" t="s">
        <v>134</v>
      </c>
      <c r="Q1534" s="16" t="s">
        <v>93</v>
      </c>
    </row>
    <row r="1535" spans="3:17">
      <c r="C1535" s="15">
        <v>38191</v>
      </c>
      <c r="D1535" s="16">
        <v>10275</v>
      </c>
      <c r="E1535" s="16">
        <v>11</v>
      </c>
      <c r="F1535" s="16" t="s">
        <v>366</v>
      </c>
      <c r="G1535" s="16">
        <v>25</v>
      </c>
      <c r="H1535" s="17">
        <v>95.2</v>
      </c>
      <c r="I1535" s="17">
        <v>2380</v>
      </c>
      <c r="J1535" s="16" t="s">
        <v>325</v>
      </c>
      <c r="K1535" s="16"/>
      <c r="L1535" s="16" t="s">
        <v>108</v>
      </c>
      <c r="M1535" s="16" t="s">
        <v>212</v>
      </c>
      <c r="N1535" s="16" t="s">
        <v>229</v>
      </c>
      <c r="O1535" s="16"/>
      <c r="P1535" s="16" t="s">
        <v>107</v>
      </c>
      <c r="Q1535" s="16" t="s">
        <v>93</v>
      </c>
    </row>
    <row r="1536" spans="3:17">
      <c r="C1536" s="15">
        <v>38220</v>
      </c>
      <c r="D1536" s="16">
        <v>10284</v>
      </c>
      <c r="E1536" s="16">
        <v>3</v>
      </c>
      <c r="F1536" s="16" t="s">
        <v>366</v>
      </c>
      <c r="G1536" s="16">
        <v>22</v>
      </c>
      <c r="H1536" s="17">
        <v>100</v>
      </c>
      <c r="I1536" s="17">
        <v>2310.88</v>
      </c>
      <c r="J1536" s="16" t="s">
        <v>325</v>
      </c>
      <c r="K1536" s="16"/>
      <c r="L1536" s="16" t="s">
        <v>133</v>
      </c>
      <c r="M1536" s="16" t="s">
        <v>212</v>
      </c>
      <c r="N1536" s="16" t="s">
        <v>318</v>
      </c>
      <c r="O1536" s="16"/>
      <c r="P1536" s="16" t="s">
        <v>130</v>
      </c>
      <c r="Q1536" s="16" t="s">
        <v>93</v>
      </c>
    </row>
    <row r="1537" spans="3:17">
      <c r="C1537" s="15">
        <v>38246</v>
      </c>
      <c r="D1537" s="16">
        <v>10297</v>
      </c>
      <c r="E1537" s="16">
        <v>6</v>
      </c>
      <c r="F1537" s="16" t="s">
        <v>366</v>
      </c>
      <c r="G1537" s="16">
        <v>32</v>
      </c>
      <c r="H1537" s="17">
        <v>100</v>
      </c>
      <c r="I1537" s="17">
        <v>4061.76</v>
      </c>
      <c r="J1537" s="16" t="s">
        <v>325</v>
      </c>
      <c r="K1537" s="16"/>
      <c r="L1537" s="16" t="s">
        <v>125</v>
      </c>
      <c r="M1537" s="16" t="s">
        <v>212</v>
      </c>
      <c r="N1537" s="16" t="s">
        <v>298</v>
      </c>
      <c r="O1537" s="16"/>
      <c r="P1537" s="16" t="s">
        <v>124</v>
      </c>
      <c r="Q1537" s="16" t="s">
        <v>93</v>
      </c>
    </row>
    <row r="1538" spans="3:17">
      <c r="C1538" s="15">
        <v>38275</v>
      </c>
      <c r="D1538" s="16">
        <v>10308</v>
      </c>
      <c r="E1538" s="16">
        <v>9</v>
      </c>
      <c r="F1538" s="16" t="s">
        <v>366</v>
      </c>
      <c r="G1538" s="16">
        <v>31</v>
      </c>
      <c r="H1538" s="17">
        <v>100</v>
      </c>
      <c r="I1538" s="17">
        <v>3493.7</v>
      </c>
      <c r="J1538" s="16" t="s">
        <v>325</v>
      </c>
      <c r="K1538" s="16"/>
      <c r="L1538" s="16" t="s">
        <v>178</v>
      </c>
      <c r="M1538" s="16" t="s">
        <v>212</v>
      </c>
      <c r="N1538" s="16" t="s">
        <v>268</v>
      </c>
      <c r="O1538" s="16" t="s">
        <v>214</v>
      </c>
      <c r="P1538" s="16" t="s">
        <v>162</v>
      </c>
      <c r="Q1538" s="16" t="s">
        <v>157</v>
      </c>
    </row>
    <row r="1539" spans="3:17">
      <c r="C1539" s="15">
        <v>38292</v>
      </c>
      <c r="D1539" s="16">
        <v>10316</v>
      </c>
      <c r="E1539" s="16">
        <v>1</v>
      </c>
      <c r="F1539" s="16" t="s">
        <v>366</v>
      </c>
      <c r="G1539" s="16">
        <v>25</v>
      </c>
      <c r="H1539" s="17">
        <v>100</v>
      </c>
      <c r="I1539" s="17">
        <v>2872.25</v>
      </c>
      <c r="J1539" s="16" t="s">
        <v>325</v>
      </c>
      <c r="K1539" s="16"/>
      <c r="L1539" s="16" t="s">
        <v>149</v>
      </c>
      <c r="M1539" s="16" t="s">
        <v>212</v>
      </c>
      <c r="N1539" s="16" t="s">
        <v>281</v>
      </c>
      <c r="O1539" s="16" t="s">
        <v>282</v>
      </c>
      <c r="P1539" s="16" t="s">
        <v>145</v>
      </c>
      <c r="Q1539" s="16" t="s">
        <v>93</v>
      </c>
    </row>
    <row r="1540" spans="3:17">
      <c r="C1540" s="15">
        <v>38303</v>
      </c>
      <c r="D1540" s="16">
        <v>10328</v>
      </c>
      <c r="E1540" s="16">
        <v>14</v>
      </c>
      <c r="F1540" s="16" t="s">
        <v>366</v>
      </c>
      <c r="G1540" s="16">
        <v>47</v>
      </c>
      <c r="H1540" s="17">
        <v>87.54</v>
      </c>
      <c r="I1540" s="17">
        <v>4114.38</v>
      </c>
      <c r="J1540" s="16" t="s">
        <v>325</v>
      </c>
      <c r="K1540" s="16"/>
      <c r="L1540" s="16" t="s">
        <v>128</v>
      </c>
      <c r="M1540" s="16" t="s">
        <v>212</v>
      </c>
      <c r="N1540" s="16" t="s">
        <v>320</v>
      </c>
      <c r="O1540" s="16"/>
      <c r="P1540" s="16" t="s">
        <v>126</v>
      </c>
      <c r="Q1540" s="16" t="s">
        <v>93</v>
      </c>
    </row>
    <row r="1541" spans="3:17">
      <c r="C1541" s="15">
        <v>38314</v>
      </c>
      <c r="D1541" s="16">
        <v>10339</v>
      </c>
      <c r="E1541" s="16">
        <v>7</v>
      </c>
      <c r="F1541" s="16" t="s">
        <v>366</v>
      </c>
      <c r="G1541" s="16">
        <v>21</v>
      </c>
      <c r="H1541" s="17">
        <v>50.65</v>
      </c>
      <c r="I1541" s="17">
        <v>1063.6500000000001</v>
      </c>
      <c r="J1541" s="16" t="s">
        <v>325</v>
      </c>
      <c r="K1541" s="16"/>
      <c r="L1541" s="16" t="s">
        <v>152</v>
      </c>
      <c r="M1541" s="16" t="s">
        <v>212</v>
      </c>
      <c r="N1541" s="16" t="s">
        <v>253</v>
      </c>
      <c r="O1541" s="16" t="s">
        <v>254</v>
      </c>
      <c r="P1541" s="16" t="s">
        <v>151</v>
      </c>
      <c r="Q1541" s="16" t="s">
        <v>151</v>
      </c>
    </row>
    <row r="1542" spans="3:17">
      <c r="C1542" s="15">
        <v>38325</v>
      </c>
      <c r="D1542" s="16">
        <v>10353</v>
      </c>
      <c r="E1542" s="16">
        <v>2</v>
      </c>
      <c r="F1542" s="16" t="s">
        <v>366</v>
      </c>
      <c r="G1542" s="16">
        <v>28</v>
      </c>
      <c r="H1542" s="17">
        <v>71.73</v>
      </c>
      <c r="I1542" s="17">
        <v>2008.44</v>
      </c>
      <c r="J1542" s="16" t="s">
        <v>325</v>
      </c>
      <c r="K1542" s="16"/>
      <c r="L1542" s="16" t="s">
        <v>189</v>
      </c>
      <c r="M1542" s="16" t="s">
        <v>212</v>
      </c>
      <c r="N1542" s="16" t="s">
        <v>306</v>
      </c>
      <c r="O1542" s="16" t="s">
        <v>228</v>
      </c>
      <c r="P1542" s="16" t="s">
        <v>162</v>
      </c>
      <c r="Q1542" s="16" t="s">
        <v>157</v>
      </c>
    </row>
    <row r="1543" spans="3:17">
      <c r="C1543" s="15">
        <v>38385</v>
      </c>
      <c r="D1543" s="16">
        <v>10374</v>
      </c>
      <c r="E1543" s="16">
        <v>3</v>
      </c>
      <c r="F1543" s="16" t="s">
        <v>366</v>
      </c>
      <c r="G1543" s="16">
        <v>46</v>
      </c>
      <c r="H1543" s="17">
        <v>94.1</v>
      </c>
      <c r="I1543" s="17">
        <v>4328.6000000000004</v>
      </c>
      <c r="J1543" s="16" t="s">
        <v>325</v>
      </c>
      <c r="K1543" s="16"/>
      <c r="L1543" s="16" t="s">
        <v>90</v>
      </c>
      <c r="M1543" s="16" t="s">
        <v>212</v>
      </c>
      <c r="N1543" s="16" t="s">
        <v>245</v>
      </c>
      <c r="O1543" s="16" t="s">
        <v>246</v>
      </c>
      <c r="P1543" s="16" t="s">
        <v>85</v>
      </c>
      <c r="Q1543" s="16" t="s">
        <v>84</v>
      </c>
    </row>
    <row r="1544" spans="3:17">
      <c r="C1544" s="15">
        <v>38412</v>
      </c>
      <c r="D1544" s="16">
        <v>10386</v>
      </c>
      <c r="E1544" s="16">
        <v>11</v>
      </c>
      <c r="F1544" s="16" t="s">
        <v>366</v>
      </c>
      <c r="G1544" s="16">
        <v>33</v>
      </c>
      <c r="H1544" s="17">
        <v>41.71</v>
      </c>
      <c r="I1544" s="17">
        <v>1376.43</v>
      </c>
      <c r="J1544" s="16" t="s">
        <v>325</v>
      </c>
      <c r="K1544" s="16"/>
      <c r="L1544" s="16" t="s">
        <v>135</v>
      </c>
      <c r="M1544" s="16" t="s">
        <v>287</v>
      </c>
      <c r="N1544" s="16" t="s">
        <v>242</v>
      </c>
      <c r="O1544" s="16"/>
      <c r="P1544" s="16" t="s">
        <v>134</v>
      </c>
      <c r="Q1544" s="16" t="s">
        <v>93</v>
      </c>
    </row>
    <row r="1545" spans="3:17">
      <c r="C1545" s="15">
        <v>38441</v>
      </c>
      <c r="D1545" s="16">
        <v>10398</v>
      </c>
      <c r="E1545" s="16">
        <v>16</v>
      </c>
      <c r="F1545" s="16" t="s">
        <v>366</v>
      </c>
      <c r="G1545" s="16">
        <v>43</v>
      </c>
      <c r="H1545" s="17">
        <v>100</v>
      </c>
      <c r="I1545" s="17">
        <v>5552.16</v>
      </c>
      <c r="J1545" s="16" t="s">
        <v>325</v>
      </c>
      <c r="K1545" s="16"/>
      <c r="L1545" s="16" t="s">
        <v>110</v>
      </c>
      <c r="M1545" s="16" t="s">
        <v>212</v>
      </c>
      <c r="N1545" s="16" t="s">
        <v>215</v>
      </c>
      <c r="O1545" s="16"/>
      <c r="P1545" s="16" t="s">
        <v>107</v>
      </c>
      <c r="Q1545" s="16" t="s">
        <v>93</v>
      </c>
    </row>
    <row r="1546" spans="3:17">
      <c r="C1546" s="15">
        <v>38445</v>
      </c>
      <c r="D1546" s="16">
        <v>10401</v>
      </c>
      <c r="E1546" s="16">
        <v>5</v>
      </c>
      <c r="F1546" s="16" t="s">
        <v>366</v>
      </c>
      <c r="G1546" s="16">
        <v>38</v>
      </c>
      <c r="H1546" s="17">
        <v>96.29</v>
      </c>
      <c r="I1546" s="17">
        <v>3659.02</v>
      </c>
      <c r="J1546" s="16" t="s">
        <v>325</v>
      </c>
      <c r="K1546" s="16"/>
      <c r="L1546" s="16" t="s">
        <v>180</v>
      </c>
      <c r="M1546" s="16" t="s">
        <v>285</v>
      </c>
      <c r="N1546" s="16" t="s">
        <v>225</v>
      </c>
      <c r="O1546" s="16" t="s">
        <v>226</v>
      </c>
      <c r="P1546" s="16" t="s">
        <v>162</v>
      </c>
      <c r="Q1546" s="16" t="s">
        <v>157</v>
      </c>
    </row>
    <row r="1547" spans="3:17">
      <c r="C1547" s="15">
        <v>38482</v>
      </c>
      <c r="D1547" s="16">
        <v>10416</v>
      </c>
      <c r="E1547" s="16">
        <v>6</v>
      </c>
      <c r="F1547" s="16" t="s">
        <v>366</v>
      </c>
      <c r="G1547" s="16">
        <v>47</v>
      </c>
      <c r="H1547" s="17">
        <v>88.63</v>
      </c>
      <c r="I1547" s="17">
        <v>4165.6099999999997</v>
      </c>
      <c r="J1547" s="16" t="s">
        <v>325</v>
      </c>
      <c r="K1547" s="16"/>
      <c r="L1547" s="16" t="s">
        <v>127</v>
      </c>
      <c r="M1547" s="16" t="s">
        <v>212</v>
      </c>
      <c r="N1547" s="16" t="s">
        <v>294</v>
      </c>
      <c r="O1547" s="16"/>
      <c r="P1547" s="16" t="s">
        <v>126</v>
      </c>
      <c r="Q1547" s="16" t="s">
        <v>93</v>
      </c>
    </row>
    <row r="1548" spans="3:17">
      <c r="C1548" s="15">
        <v>37630</v>
      </c>
      <c r="D1548" s="16">
        <v>10101</v>
      </c>
      <c r="E1548" s="16">
        <v>3</v>
      </c>
      <c r="F1548" s="16" t="s">
        <v>367</v>
      </c>
      <c r="G1548" s="16">
        <v>45</v>
      </c>
      <c r="H1548" s="17">
        <v>31.2</v>
      </c>
      <c r="I1548" s="17">
        <v>1404</v>
      </c>
      <c r="J1548" s="16" t="s">
        <v>19</v>
      </c>
      <c r="K1548" s="16"/>
      <c r="L1548" s="16" t="s">
        <v>122</v>
      </c>
      <c r="M1548" s="16" t="s">
        <v>212</v>
      </c>
      <c r="N1548" s="16" t="s">
        <v>295</v>
      </c>
      <c r="O1548" s="16"/>
      <c r="P1548" s="16" t="s">
        <v>120</v>
      </c>
      <c r="Q1548" s="16" t="s">
        <v>93</v>
      </c>
    </row>
    <row r="1549" spans="3:17">
      <c r="C1549" s="15">
        <v>37698</v>
      </c>
      <c r="D1549" s="16">
        <v>10110</v>
      </c>
      <c r="E1549" s="16">
        <v>3</v>
      </c>
      <c r="F1549" s="16" t="s">
        <v>367</v>
      </c>
      <c r="G1549" s="16">
        <v>20</v>
      </c>
      <c r="H1549" s="17">
        <v>35.51</v>
      </c>
      <c r="I1549" s="17">
        <v>710.2</v>
      </c>
      <c r="J1549" s="16" t="s">
        <v>19</v>
      </c>
      <c r="K1549" s="16"/>
      <c r="L1549" s="16" t="s">
        <v>146</v>
      </c>
      <c r="M1549" s="16" t="s">
        <v>212</v>
      </c>
      <c r="N1549" s="16" t="s">
        <v>299</v>
      </c>
      <c r="O1549" s="16"/>
      <c r="P1549" s="16" t="s">
        <v>145</v>
      </c>
      <c r="Q1549" s="16" t="s">
        <v>93</v>
      </c>
    </row>
    <row r="1550" spans="3:17">
      <c r="C1550" s="15">
        <v>37762</v>
      </c>
      <c r="D1550" s="16">
        <v>10124</v>
      </c>
      <c r="E1550" s="16">
        <v>2</v>
      </c>
      <c r="F1550" s="16" t="s">
        <v>367</v>
      </c>
      <c r="G1550" s="16">
        <v>45</v>
      </c>
      <c r="H1550" s="17">
        <v>37.840000000000003</v>
      </c>
      <c r="I1550" s="17">
        <v>1702.8</v>
      </c>
      <c r="J1550" s="16" t="s">
        <v>19</v>
      </c>
      <c r="K1550" s="16"/>
      <c r="L1550" s="16" t="s">
        <v>182</v>
      </c>
      <c r="M1550" s="16" t="s">
        <v>212</v>
      </c>
      <c r="N1550" s="16" t="s">
        <v>316</v>
      </c>
      <c r="O1550" s="16" t="s">
        <v>317</v>
      </c>
      <c r="P1550" s="16" t="s">
        <v>162</v>
      </c>
      <c r="Q1550" s="16" t="s">
        <v>157</v>
      </c>
    </row>
    <row r="1551" spans="3:17">
      <c r="C1551" s="15">
        <v>37876</v>
      </c>
      <c r="D1551" s="16">
        <v>10149</v>
      </c>
      <c r="E1551" s="16">
        <v>7</v>
      </c>
      <c r="F1551" s="16" t="s">
        <v>367</v>
      </c>
      <c r="G1551" s="16">
        <v>36</v>
      </c>
      <c r="H1551" s="17">
        <v>33.19</v>
      </c>
      <c r="I1551" s="17">
        <v>1194.8399999999999</v>
      </c>
      <c r="J1551" s="16" t="s">
        <v>19</v>
      </c>
      <c r="K1551" s="16"/>
      <c r="L1551" s="16" t="s">
        <v>191</v>
      </c>
      <c r="M1551" s="16" t="s">
        <v>212</v>
      </c>
      <c r="N1551" s="16" t="s">
        <v>311</v>
      </c>
      <c r="O1551" s="16" t="s">
        <v>218</v>
      </c>
      <c r="P1551" s="16" t="s">
        <v>162</v>
      </c>
      <c r="Q1551" s="16" t="s">
        <v>157</v>
      </c>
    </row>
    <row r="1552" spans="3:17">
      <c r="C1552" s="15">
        <v>37912</v>
      </c>
      <c r="D1552" s="16">
        <v>10162</v>
      </c>
      <c r="E1552" s="16">
        <v>5</v>
      </c>
      <c r="F1552" s="16" t="s">
        <v>367</v>
      </c>
      <c r="G1552" s="16">
        <v>37</v>
      </c>
      <c r="H1552" s="17">
        <v>27.22</v>
      </c>
      <c r="I1552" s="17">
        <v>1007.14</v>
      </c>
      <c r="J1552" s="16" t="s">
        <v>19</v>
      </c>
      <c r="K1552" s="16"/>
      <c r="L1552" s="16" t="s">
        <v>167</v>
      </c>
      <c r="M1552" s="16" t="s">
        <v>212</v>
      </c>
      <c r="N1552" s="16" t="s">
        <v>219</v>
      </c>
      <c r="O1552" s="16" t="s">
        <v>218</v>
      </c>
      <c r="P1552" s="16" t="s">
        <v>162</v>
      </c>
      <c r="Q1552" s="16" t="s">
        <v>157</v>
      </c>
    </row>
    <row r="1553" spans="3:17">
      <c r="C1553" s="15">
        <v>37930</v>
      </c>
      <c r="D1553" s="16">
        <v>10173</v>
      </c>
      <c r="E1553" s="16">
        <v>9</v>
      </c>
      <c r="F1553" s="16" t="s">
        <v>367</v>
      </c>
      <c r="G1553" s="16">
        <v>31</v>
      </c>
      <c r="H1553" s="17">
        <v>31.53</v>
      </c>
      <c r="I1553" s="17">
        <v>977.43</v>
      </c>
      <c r="J1553" s="16" t="s">
        <v>19</v>
      </c>
      <c r="K1553" s="16"/>
      <c r="L1553" s="16" t="s">
        <v>128</v>
      </c>
      <c r="M1553" s="16" t="s">
        <v>212</v>
      </c>
      <c r="N1553" s="16" t="s">
        <v>320</v>
      </c>
      <c r="O1553" s="16"/>
      <c r="P1553" s="16" t="s">
        <v>126</v>
      </c>
      <c r="Q1553" s="16" t="s">
        <v>93</v>
      </c>
    </row>
    <row r="1554" spans="3:17">
      <c r="C1554" s="15">
        <v>37937</v>
      </c>
      <c r="D1554" s="16">
        <v>10182</v>
      </c>
      <c r="E1554" s="16">
        <v>6</v>
      </c>
      <c r="F1554" s="16" t="s">
        <v>367</v>
      </c>
      <c r="G1554" s="16">
        <v>39</v>
      </c>
      <c r="H1554" s="17">
        <v>36.840000000000003</v>
      </c>
      <c r="I1554" s="17">
        <v>1436.76</v>
      </c>
      <c r="J1554" s="16" t="s">
        <v>19</v>
      </c>
      <c r="K1554" s="16"/>
      <c r="L1554" s="16" t="s">
        <v>163</v>
      </c>
      <c r="M1554" s="16" t="s">
        <v>212</v>
      </c>
      <c r="N1554" s="16" t="s">
        <v>258</v>
      </c>
      <c r="O1554" s="16" t="s">
        <v>218</v>
      </c>
      <c r="P1554" s="16" t="s">
        <v>162</v>
      </c>
      <c r="Q1554" s="16" t="s">
        <v>157</v>
      </c>
    </row>
    <row r="1555" spans="3:17">
      <c r="C1555" s="15">
        <v>37946</v>
      </c>
      <c r="D1555" s="16">
        <v>10193</v>
      </c>
      <c r="E1555" s="16">
        <v>10</v>
      </c>
      <c r="F1555" s="16" t="s">
        <v>367</v>
      </c>
      <c r="G1555" s="16">
        <v>26</v>
      </c>
      <c r="H1555" s="17">
        <v>29.21</v>
      </c>
      <c r="I1555" s="17">
        <v>759.46</v>
      </c>
      <c r="J1555" s="16" t="s">
        <v>19</v>
      </c>
      <c r="K1555" s="16"/>
      <c r="L1555" s="16" t="s">
        <v>89</v>
      </c>
      <c r="M1555" s="16" t="s">
        <v>212</v>
      </c>
      <c r="N1555" s="16" t="s">
        <v>321</v>
      </c>
      <c r="O1555" s="16" t="s">
        <v>224</v>
      </c>
      <c r="P1555" s="16" t="s">
        <v>85</v>
      </c>
      <c r="Q1555" s="16" t="s">
        <v>84</v>
      </c>
    </row>
    <row r="1556" spans="3:17">
      <c r="C1556" s="15">
        <v>37958</v>
      </c>
      <c r="D1556" s="16">
        <v>10205</v>
      </c>
      <c r="E1556" s="16">
        <v>5</v>
      </c>
      <c r="F1556" s="16" t="s">
        <v>367</v>
      </c>
      <c r="G1556" s="16">
        <v>32</v>
      </c>
      <c r="H1556" s="17">
        <v>37.17</v>
      </c>
      <c r="I1556" s="17">
        <v>1189.44</v>
      </c>
      <c r="J1556" s="16" t="s">
        <v>19</v>
      </c>
      <c r="K1556" s="16"/>
      <c r="L1556" s="16" t="s">
        <v>135</v>
      </c>
      <c r="M1556" s="16" t="s">
        <v>212</v>
      </c>
      <c r="N1556" s="16" t="s">
        <v>242</v>
      </c>
      <c r="O1556" s="16"/>
      <c r="P1556" s="16" t="s">
        <v>134</v>
      </c>
      <c r="Q1556" s="16" t="s">
        <v>93</v>
      </c>
    </row>
    <row r="1557" spans="3:17">
      <c r="C1557" s="15">
        <v>38012</v>
      </c>
      <c r="D1557" s="16">
        <v>10214</v>
      </c>
      <c r="E1557" s="16">
        <v>3</v>
      </c>
      <c r="F1557" s="16" t="s">
        <v>367</v>
      </c>
      <c r="G1557" s="16">
        <v>20</v>
      </c>
      <c r="H1557" s="17">
        <v>34.19</v>
      </c>
      <c r="I1557" s="17">
        <v>683.8</v>
      </c>
      <c r="J1557" s="16" t="s">
        <v>19</v>
      </c>
      <c r="K1557" s="16"/>
      <c r="L1557" s="16" t="s">
        <v>136</v>
      </c>
      <c r="M1557" s="16" t="s">
        <v>212</v>
      </c>
      <c r="N1557" s="16" t="s">
        <v>242</v>
      </c>
      <c r="O1557" s="16"/>
      <c r="P1557" s="16" t="s">
        <v>134</v>
      </c>
      <c r="Q1557" s="16" t="s">
        <v>93</v>
      </c>
    </row>
    <row r="1558" spans="3:17">
      <c r="C1558" s="15">
        <v>38048</v>
      </c>
      <c r="D1558" s="16">
        <v>10227</v>
      </c>
      <c r="E1558" s="16">
        <v>6</v>
      </c>
      <c r="F1558" s="16" t="s">
        <v>367</v>
      </c>
      <c r="G1558" s="16">
        <v>42</v>
      </c>
      <c r="H1558" s="17">
        <v>29.21</v>
      </c>
      <c r="I1558" s="17">
        <v>1226.82</v>
      </c>
      <c r="J1558" s="16" t="s">
        <v>19</v>
      </c>
      <c r="K1558" s="16"/>
      <c r="L1558" s="16" t="s">
        <v>109</v>
      </c>
      <c r="M1558" s="16" t="s">
        <v>212</v>
      </c>
      <c r="N1558" s="16" t="s">
        <v>248</v>
      </c>
      <c r="O1558" s="16"/>
      <c r="P1558" s="16" t="s">
        <v>107</v>
      </c>
      <c r="Q1558" s="16" t="s">
        <v>93</v>
      </c>
    </row>
    <row r="1559" spans="3:17">
      <c r="C1559" s="15">
        <v>38103</v>
      </c>
      <c r="D1559" s="16">
        <v>10243</v>
      </c>
      <c r="E1559" s="16">
        <v>1</v>
      </c>
      <c r="F1559" s="16" t="s">
        <v>367</v>
      </c>
      <c r="G1559" s="16">
        <v>33</v>
      </c>
      <c r="H1559" s="17">
        <v>29.54</v>
      </c>
      <c r="I1559" s="17">
        <v>974.82</v>
      </c>
      <c r="J1559" s="16" t="s">
        <v>19</v>
      </c>
      <c r="K1559" s="16"/>
      <c r="L1559" s="16" t="s">
        <v>187</v>
      </c>
      <c r="M1559" s="16" t="s">
        <v>212</v>
      </c>
      <c r="N1559" s="16" t="s">
        <v>280</v>
      </c>
      <c r="O1559" s="16" t="s">
        <v>231</v>
      </c>
      <c r="P1559" s="16" t="s">
        <v>162</v>
      </c>
      <c r="Q1559" s="16" t="s">
        <v>157</v>
      </c>
    </row>
    <row r="1560" spans="3:17">
      <c r="C1560" s="15">
        <v>38216</v>
      </c>
      <c r="D1560" s="16">
        <v>10280</v>
      </c>
      <c r="E1560" s="16">
        <v>12</v>
      </c>
      <c r="F1560" s="16" t="s">
        <v>367</v>
      </c>
      <c r="G1560" s="16">
        <v>20</v>
      </c>
      <c r="H1560" s="17">
        <v>28.88</v>
      </c>
      <c r="I1560" s="17">
        <v>577.6</v>
      </c>
      <c r="J1560" s="16" t="s">
        <v>19</v>
      </c>
      <c r="K1560" s="16"/>
      <c r="L1560" s="16" t="s">
        <v>129</v>
      </c>
      <c r="M1560" s="16" t="s">
        <v>212</v>
      </c>
      <c r="N1560" s="16" t="s">
        <v>255</v>
      </c>
      <c r="O1560" s="16"/>
      <c r="P1560" s="16" t="s">
        <v>126</v>
      </c>
      <c r="Q1560" s="16" t="s">
        <v>93</v>
      </c>
    </row>
    <row r="1561" spans="3:17">
      <c r="C1561" s="15">
        <v>38231</v>
      </c>
      <c r="D1561" s="16">
        <v>10288</v>
      </c>
      <c r="E1561" s="16">
        <v>1</v>
      </c>
      <c r="F1561" s="16" t="s">
        <v>367</v>
      </c>
      <c r="G1561" s="16">
        <v>29</v>
      </c>
      <c r="H1561" s="17">
        <v>38.17</v>
      </c>
      <c r="I1561" s="17">
        <v>1106.93</v>
      </c>
      <c r="J1561" s="16" t="s">
        <v>19</v>
      </c>
      <c r="K1561" s="16"/>
      <c r="L1561" s="16" t="s">
        <v>92</v>
      </c>
      <c r="M1561" s="16" t="s">
        <v>212</v>
      </c>
      <c r="N1561" s="16" t="s">
        <v>91</v>
      </c>
      <c r="O1561" s="16"/>
      <c r="P1561" s="16" t="s">
        <v>91</v>
      </c>
      <c r="Q1561" s="16" t="s">
        <v>84</v>
      </c>
    </row>
    <row r="1562" spans="3:17">
      <c r="C1562" s="15">
        <v>38271</v>
      </c>
      <c r="D1562" s="16">
        <v>10304</v>
      </c>
      <c r="E1562" s="16">
        <v>16</v>
      </c>
      <c r="F1562" s="16" t="s">
        <v>367</v>
      </c>
      <c r="G1562" s="16">
        <v>23</v>
      </c>
      <c r="H1562" s="17">
        <v>30.2</v>
      </c>
      <c r="I1562" s="17">
        <v>694.6</v>
      </c>
      <c r="J1562" s="16" t="s">
        <v>19</v>
      </c>
      <c r="K1562" s="16"/>
      <c r="L1562" s="16" t="s">
        <v>118</v>
      </c>
      <c r="M1562" s="16" t="s">
        <v>212</v>
      </c>
      <c r="N1562" s="16" t="s">
        <v>257</v>
      </c>
      <c r="O1562" s="16"/>
      <c r="P1562" s="16" t="s">
        <v>107</v>
      </c>
      <c r="Q1562" s="16" t="s">
        <v>93</v>
      </c>
    </row>
    <row r="1563" spans="3:17">
      <c r="C1563" s="15">
        <v>38281</v>
      </c>
      <c r="D1563" s="16">
        <v>10312</v>
      </c>
      <c r="E1563" s="16">
        <v>13</v>
      </c>
      <c r="F1563" s="16" t="s">
        <v>367</v>
      </c>
      <c r="G1563" s="16">
        <v>39</v>
      </c>
      <c r="H1563" s="17">
        <v>29.54</v>
      </c>
      <c r="I1563" s="17">
        <v>1152.06</v>
      </c>
      <c r="J1563" s="16" t="s">
        <v>19</v>
      </c>
      <c r="K1563" s="16"/>
      <c r="L1563" s="16" t="s">
        <v>163</v>
      </c>
      <c r="M1563" s="16" t="s">
        <v>212</v>
      </c>
      <c r="N1563" s="16" t="s">
        <v>258</v>
      </c>
      <c r="O1563" s="16" t="s">
        <v>218</v>
      </c>
      <c r="P1563" s="16" t="s">
        <v>162</v>
      </c>
      <c r="Q1563" s="16" t="s">
        <v>157</v>
      </c>
    </row>
    <row r="1564" spans="3:17">
      <c r="C1564" s="15">
        <v>38295</v>
      </c>
      <c r="D1564" s="16">
        <v>10322</v>
      </c>
      <c r="E1564" s="16">
        <v>3</v>
      </c>
      <c r="F1564" s="16" t="s">
        <v>367</v>
      </c>
      <c r="G1564" s="16">
        <v>20</v>
      </c>
      <c r="H1564" s="17">
        <v>100</v>
      </c>
      <c r="I1564" s="17">
        <v>2624</v>
      </c>
      <c r="J1564" s="16" t="s">
        <v>19</v>
      </c>
      <c r="K1564" s="16"/>
      <c r="L1564" s="16" t="s">
        <v>168</v>
      </c>
      <c r="M1564" s="16" t="s">
        <v>212</v>
      </c>
      <c r="N1564" s="16" t="s">
        <v>259</v>
      </c>
      <c r="O1564" s="16" t="s">
        <v>260</v>
      </c>
      <c r="P1564" s="16" t="s">
        <v>162</v>
      </c>
      <c r="Q1564" s="16" t="s">
        <v>157</v>
      </c>
    </row>
    <row r="1565" spans="3:17">
      <c r="C1565" s="15">
        <v>38308</v>
      </c>
      <c r="D1565" s="16">
        <v>10332</v>
      </c>
      <c r="E1565" s="16">
        <v>6</v>
      </c>
      <c r="F1565" s="16" t="s">
        <v>367</v>
      </c>
      <c r="G1565" s="16">
        <v>45</v>
      </c>
      <c r="H1565" s="17">
        <v>81.91</v>
      </c>
      <c r="I1565" s="17">
        <v>3685.95</v>
      </c>
      <c r="J1565" s="16" t="s">
        <v>19</v>
      </c>
      <c r="K1565" s="16"/>
      <c r="L1565" s="16" t="s">
        <v>146</v>
      </c>
      <c r="M1565" s="16" t="s">
        <v>212</v>
      </c>
      <c r="N1565" s="16" t="s">
        <v>299</v>
      </c>
      <c r="O1565" s="16"/>
      <c r="P1565" s="16" t="s">
        <v>145</v>
      </c>
      <c r="Q1565" s="16" t="s">
        <v>93</v>
      </c>
    </row>
    <row r="1566" spans="3:17">
      <c r="C1566" s="15">
        <v>38316</v>
      </c>
      <c r="D1566" s="16">
        <v>10344</v>
      </c>
      <c r="E1566" s="16">
        <v>6</v>
      </c>
      <c r="F1566" s="16" t="s">
        <v>367</v>
      </c>
      <c r="G1566" s="16">
        <v>20</v>
      </c>
      <c r="H1566" s="17">
        <v>35.18</v>
      </c>
      <c r="I1566" s="17">
        <v>703.6</v>
      </c>
      <c r="J1566" s="16" t="s">
        <v>19</v>
      </c>
      <c r="K1566" s="16"/>
      <c r="L1566" s="16" t="s">
        <v>115</v>
      </c>
      <c r="M1566" s="16" t="s">
        <v>212</v>
      </c>
      <c r="N1566" s="16" t="s">
        <v>291</v>
      </c>
      <c r="O1566" s="16"/>
      <c r="P1566" s="16" t="s">
        <v>107</v>
      </c>
      <c r="Q1566" s="16" t="s">
        <v>93</v>
      </c>
    </row>
    <row r="1567" spans="3:17">
      <c r="C1567" s="15">
        <v>38330</v>
      </c>
      <c r="D1567" s="16">
        <v>10356</v>
      </c>
      <c r="E1567" s="16">
        <v>5</v>
      </c>
      <c r="F1567" s="16" t="s">
        <v>367</v>
      </c>
      <c r="G1567" s="16">
        <v>48</v>
      </c>
      <c r="H1567" s="17">
        <v>100</v>
      </c>
      <c r="I1567" s="17">
        <v>9720</v>
      </c>
      <c r="J1567" s="16" t="s">
        <v>19</v>
      </c>
      <c r="K1567" s="16"/>
      <c r="L1567" s="16" t="s">
        <v>114</v>
      </c>
      <c r="M1567" s="16" t="s">
        <v>212</v>
      </c>
      <c r="N1567" s="16" t="s">
        <v>216</v>
      </c>
      <c r="O1567" s="16"/>
      <c r="P1567" s="16" t="s">
        <v>107</v>
      </c>
      <c r="Q1567" s="16" t="s">
        <v>93</v>
      </c>
    </row>
    <row r="1568" spans="3:17">
      <c r="C1568" s="15">
        <v>38364</v>
      </c>
      <c r="D1568" s="16">
        <v>10367</v>
      </c>
      <c r="E1568" s="16">
        <v>13</v>
      </c>
      <c r="F1568" s="16" t="s">
        <v>367</v>
      </c>
      <c r="G1568" s="16">
        <v>23</v>
      </c>
      <c r="H1568" s="17">
        <v>36.29</v>
      </c>
      <c r="I1568" s="17">
        <v>834.67</v>
      </c>
      <c r="J1568" s="16" t="s">
        <v>19</v>
      </c>
      <c r="K1568" s="16"/>
      <c r="L1568" s="16" t="s">
        <v>172</v>
      </c>
      <c r="M1568" s="16" t="s">
        <v>287</v>
      </c>
      <c r="N1568" s="16" t="s">
        <v>217</v>
      </c>
      <c r="O1568" s="16" t="s">
        <v>218</v>
      </c>
      <c r="P1568" s="16" t="s">
        <v>162</v>
      </c>
      <c r="Q1568" s="16" t="s">
        <v>157</v>
      </c>
    </row>
    <row r="1569" spans="3:17">
      <c r="C1569" s="15">
        <v>38399</v>
      </c>
      <c r="D1569" s="16">
        <v>10380</v>
      </c>
      <c r="E1569" s="16">
        <v>4</v>
      </c>
      <c r="F1569" s="16" t="s">
        <v>367</v>
      </c>
      <c r="G1569" s="16">
        <v>32</v>
      </c>
      <c r="H1569" s="17">
        <v>70.56</v>
      </c>
      <c r="I1569" s="17">
        <v>2257.92</v>
      </c>
      <c r="J1569" s="16" t="s">
        <v>19</v>
      </c>
      <c r="K1569" s="16"/>
      <c r="L1569" s="16" t="s">
        <v>135</v>
      </c>
      <c r="M1569" s="16" t="s">
        <v>212</v>
      </c>
      <c r="N1569" s="16" t="s">
        <v>242</v>
      </c>
      <c r="O1569" s="16"/>
      <c r="P1569" s="16" t="s">
        <v>134</v>
      </c>
      <c r="Q1569" s="16" t="s">
        <v>93</v>
      </c>
    </row>
    <row r="1570" spans="3:17">
      <c r="C1570" s="15">
        <v>38420</v>
      </c>
      <c r="D1570" s="16">
        <v>10391</v>
      </c>
      <c r="E1570" s="16">
        <v>8</v>
      </c>
      <c r="F1570" s="16" t="s">
        <v>367</v>
      </c>
      <c r="G1570" s="16">
        <v>33</v>
      </c>
      <c r="H1570" s="17">
        <v>100</v>
      </c>
      <c r="I1570" s="17">
        <v>8344.7099999999991</v>
      </c>
      <c r="J1570" s="16" t="s">
        <v>19</v>
      </c>
      <c r="K1570" s="16"/>
      <c r="L1570" s="16" t="s">
        <v>87</v>
      </c>
      <c r="M1570" s="16" t="s">
        <v>212</v>
      </c>
      <c r="N1570" s="16" t="s">
        <v>262</v>
      </c>
      <c r="O1570" s="16" t="s">
        <v>238</v>
      </c>
      <c r="P1570" s="16" t="s">
        <v>85</v>
      </c>
      <c r="Q1570" s="16" t="s">
        <v>84</v>
      </c>
    </row>
    <row r="1571" spans="3:17">
      <c r="C1571" s="15">
        <v>38465</v>
      </c>
      <c r="D1571" s="16">
        <v>10409</v>
      </c>
      <c r="E1571" s="16">
        <v>1</v>
      </c>
      <c r="F1571" s="16" t="s">
        <v>367</v>
      </c>
      <c r="G1571" s="16">
        <v>61</v>
      </c>
      <c r="H1571" s="17">
        <v>29.54</v>
      </c>
      <c r="I1571" s="17">
        <v>1801.94</v>
      </c>
      <c r="J1571" s="16" t="s">
        <v>19</v>
      </c>
      <c r="K1571" s="16"/>
      <c r="L1571" s="16" t="s">
        <v>92</v>
      </c>
      <c r="M1571" s="16" t="s">
        <v>212</v>
      </c>
      <c r="N1571" s="16" t="s">
        <v>91</v>
      </c>
      <c r="O1571" s="16"/>
      <c r="P1571" s="16" t="s">
        <v>91</v>
      </c>
      <c r="Q1571" s="16" t="s">
        <v>84</v>
      </c>
    </row>
    <row r="1572" spans="3:17">
      <c r="C1572" s="15">
        <v>38501</v>
      </c>
      <c r="D1572" s="16">
        <v>10420</v>
      </c>
      <c r="E1572" s="16">
        <v>1</v>
      </c>
      <c r="F1572" s="16" t="s">
        <v>367</v>
      </c>
      <c r="G1572" s="16">
        <v>45</v>
      </c>
      <c r="H1572" s="17">
        <v>26.88</v>
      </c>
      <c r="I1572" s="17">
        <v>1209.5999999999999</v>
      </c>
      <c r="J1572" s="16" t="s">
        <v>19</v>
      </c>
      <c r="K1572" s="16"/>
      <c r="L1572" s="16" t="s">
        <v>88</v>
      </c>
      <c r="M1572" s="16" t="s">
        <v>265</v>
      </c>
      <c r="N1572" s="16" t="s">
        <v>237</v>
      </c>
      <c r="O1572" s="16" t="s">
        <v>238</v>
      </c>
      <c r="P1572" s="16" t="s">
        <v>85</v>
      </c>
      <c r="Q1572" s="16" t="s">
        <v>84</v>
      </c>
    </row>
    <row r="1573" spans="3:17">
      <c r="C1573" s="15">
        <v>37676</v>
      </c>
      <c r="D1573" s="16">
        <v>10107</v>
      </c>
      <c r="E1573" s="16">
        <v>7</v>
      </c>
      <c r="F1573" s="16" t="s">
        <v>368</v>
      </c>
      <c r="G1573" s="16">
        <v>38</v>
      </c>
      <c r="H1573" s="17">
        <v>83.03</v>
      </c>
      <c r="I1573" s="17">
        <v>3155.14</v>
      </c>
      <c r="J1573" s="16" t="s">
        <v>16</v>
      </c>
      <c r="K1573" s="16"/>
      <c r="L1573" s="16" t="s">
        <v>165</v>
      </c>
      <c r="M1573" s="16" t="s">
        <v>212</v>
      </c>
      <c r="N1573" s="16" t="s">
        <v>213</v>
      </c>
      <c r="O1573" s="16" t="s">
        <v>214</v>
      </c>
      <c r="P1573" s="16" t="s">
        <v>162</v>
      </c>
      <c r="Q1573" s="16" t="s">
        <v>157</v>
      </c>
    </row>
    <row r="1574" spans="3:17">
      <c r="C1574" s="15">
        <v>37740</v>
      </c>
      <c r="D1574" s="16">
        <v>10120</v>
      </c>
      <c r="E1574" s="16">
        <v>5</v>
      </c>
      <c r="F1574" s="16" t="s">
        <v>368</v>
      </c>
      <c r="G1574" s="16">
        <v>34</v>
      </c>
      <c r="H1574" s="17">
        <v>83.79</v>
      </c>
      <c r="I1574" s="17">
        <v>2848.86</v>
      </c>
      <c r="J1574" s="16" t="s">
        <v>16</v>
      </c>
      <c r="K1574" s="16"/>
      <c r="L1574" s="16" t="s">
        <v>86</v>
      </c>
      <c r="M1574" s="16" t="s">
        <v>212</v>
      </c>
      <c r="N1574" s="16" t="s">
        <v>223</v>
      </c>
      <c r="O1574" s="16" t="s">
        <v>224</v>
      </c>
      <c r="P1574" s="16" t="s">
        <v>85</v>
      </c>
      <c r="Q1574" s="16" t="s">
        <v>84</v>
      </c>
    </row>
    <row r="1575" spans="3:17">
      <c r="C1575" s="15">
        <v>37803</v>
      </c>
      <c r="D1575" s="16">
        <v>10134</v>
      </c>
      <c r="E1575" s="16">
        <v>7</v>
      </c>
      <c r="F1575" s="16" t="s">
        <v>368</v>
      </c>
      <c r="G1575" s="16">
        <v>43</v>
      </c>
      <c r="H1575" s="17">
        <v>83.03</v>
      </c>
      <c r="I1575" s="17">
        <v>3570.29</v>
      </c>
      <c r="J1575" s="16" t="s">
        <v>16</v>
      </c>
      <c r="K1575" s="16"/>
      <c r="L1575" s="16" t="s">
        <v>114</v>
      </c>
      <c r="M1575" s="16" t="s">
        <v>212</v>
      </c>
      <c r="N1575" s="16" t="s">
        <v>216</v>
      </c>
      <c r="O1575" s="16"/>
      <c r="P1575" s="16" t="s">
        <v>107</v>
      </c>
      <c r="Q1575" s="16" t="s">
        <v>93</v>
      </c>
    </row>
    <row r="1576" spans="3:17">
      <c r="C1576" s="15">
        <v>37858</v>
      </c>
      <c r="D1576" s="16">
        <v>10145</v>
      </c>
      <c r="E1576" s="16">
        <v>11</v>
      </c>
      <c r="F1576" s="16" t="s">
        <v>368</v>
      </c>
      <c r="G1576" s="16">
        <v>47</v>
      </c>
      <c r="H1576" s="17">
        <v>83.03</v>
      </c>
      <c r="I1576" s="17">
        <v>3902.41</v>
      </c>
      <c r="J1576" s="16" t="s">
        <v>16</v>
      </c>
      <c r="K1576" s="16"/>
      <c r="L1576" s="16" t="s">
        <v>172</v>
      </c>
      <c r="M1576" s="16" t="s">
        <v>212</v>
      </c>
      <c r="N1576" s="16" t="s">
        <v>217</v>
      </c>
      <c r="O1576" s="16" t="s">
        <v>218</v>
      </c>
      <c r="P1576" s="16" t="s">
        <v>162</v>
      </c>
      <c r="Q1576" s="16" t="s">
        <v>157</v>
      </c>
    </row>
    <row r="1577" spans="3:17">
      <c r="C1577" s="15">
        <v>37904</v>
      </c>
      <c r="D1577" s="16">
        <v>10158</v>
      </c>
      <c r="E1577" s="16">
        <v>1</v>
      </c>
      <c r="F1577" s="16" t="s">
        <v>368</v>
      </c>
      <c r="G1577" s="16">
        <v>22</v>
      </c>
      <c r="H1577" s="17">
        <v>67.03</v>
      </c>
      <c r="I1577" s="17">
        <v>1474.66</v>
      </c>
      <c r="J1577" s="16" t="s">
        <v>16</v>
      </c>
      <c r="K1577" s="16"/>
      <c r="L1577" s="16" t="s">
        <v>131</v>
      </c>
      <c r="M1577" s="16" t="s">
        <v>212</v>
      </c>
      <c r="N1577" s="16" t="s">
        <v>233</v>
      </c>
      <c r="O1577" s="16"/>
      <c r="P1577" s="16" t="s">
        <v>130</v>
      </c>
      <c r="Q1577" s="16" t="s">
        <v>93</v>
      </c>
    </row>
    <row r="1578" spans="3:17">
      <c r="C1578" s="15">
        <v>37922</v>
      </c>
      <c r="D1578" s="16">
        <v>10168</v>
      </c>
      <c r="E1578" s="16">
        <v>6</v>
      </c>
      <c r="F1578" s="16" t="s">
        <v>368</v>
      </c>
      <c r="G1578" s="16">
        <v>29</v>
      </c>
      <c r="H1578" s="17">
        <v>75.41</v>
      </c>
      <c r="I1578" s="17">
        <v>2186.89</v>
      </c>
      <c r="J1578" s="16" t="s">
        <v>16</v>
      </c>
      <c r="K1578" s="16"/>
      <c r="L1578" s="16" t="s">
        <v>170</v>
      </c>
      <c r="M1578" s="16" t="s">
        <v>212</v>
      </c>
      <c r="N1578" s="16" t="s">
        <v>220</v>
      </c>
      <c r="O1578" s="16" t="s">
        <v>218</v>
      </c>
      <c r="P1578" s="16" t="s">
        <v>162</v>
      </c>
      <c r="Q1578" s="16" t="s">
        <v>157</v>
      </c>
    </row>
    <row r="1579" spans="3:17">
      <c r="C1579" s="15">
        <v>37936</v>
      </c>
      <c r="D1579" s="16">
        <v>10180</v>
      </c>
      <c r="E1579" s="16">
        <v>14</v>
      </c>
      <c r="F1579" s="16" t="s">
        <v>368</v>
      </c>
      <c r="G1579" s="16">
        <v>28</v>
      </c>
      <c r="H1579" s="17">
        <v>68.55</v>
      </c>
      <c r="I1579" s="17">
        <v>1919.4</v>
      </c>
      <c r="J1579" s="16" t="s">
        <v>16</v>
      </c>
      <c r="K1579" s="16"/>
      <c r="L1579" s="16" t="s">
        <v>117</v>
      </c>
      <c r="M1579" s="16" t="s">
        <v>212</v>
      </c>
      <c r="N1579" s="16" t="s">
        <v>221</v>
      </c>
      <c r="O1579" s="16"/>
      <c r="P1579" s="16" t="s">
        <v>107</v>
      </c>
      <c r="Q1579" s="16" t="s">
        <v>93</v>
      </c>
    </row>
    <row r="1580" spans="3:17">
      <c r="C1580" s="15">
        <v>37943</v>
      </c>
      <c r="D1580" s="16">
        <v>10188</v>
      </c>
      <c r="E1580" s="16">
        <v>6</v>
      </c>
      <c r="F1580" s="16" t="s">
        <v>368</v>
      </c>
      <c r="G1580" s="16">
        <v>40</v>
      </c>
      <c r="H1580" s="17">
        <v>91.4</v>
      </c>
      <c r="I1580" s="17">
        <v>3656</v>
      </c>
      <c r="J1580" s="16" t="s">
        <v>16</v>
      </c>
      <c r="K1580" s="16"/>
      <c r="L1580" s="16" t="s">
        <v>132</v>
      </c>
      <c r="M1580" s="16" t="s">
        <v>212</v>
      </c>
      <c r="N1580" s="16" t="s">
        <v>222</v>
      </c>
      <c r="O1580" s="16"/>
      <c r="P1580" s="16" t="s">
        <v>130</v>
      </c>
      <c r="Q1580" s="16" t="s">
        <v>93</v>
      </c>
    </row>
    <row r="1581" spans="3:17">
      <c r="C1581" s="15">
        <v>37956</v>
      </c>
      <c r="D1581" s="16">
        <v>10201</v>
      </c>
      <c r="E1581" s="16">
        <v>7</v>
      </c>
      <c r="F1581" s="16" t="s">
        <v>368</v>
      </c>
      <c r="G1581" s="16">
        <v>25</v>
      </c>
      <c r="H1581" s="17">
        <v>73.88</v>
      </c>
      <c r="I1581" s="17">
        <v>1847</v>
      </c>
      <c r="J1581" s="16" t="s">
        <v>16</v>
      </c>
      <c r="K1581" s="16"/>
      <c r="L1581" s="16" t="s">
        <v>186</v>
      </c>
      <c r="M1581" s="16" t="s">
        <v>212</v>
      </c>
      <c r="N1581" s="16" t="s">
        <v>219</v>
      </c>
      <c r="O1581" s="16" t="s">
        <v>218</v>
      </c>
      <c r="P1581" s="16" t="s">
        <v>162</v>
      </c>
      <c r="Q1581" s="16" t="s">
        <v>157</v>
      </c>
    </row>
    <row r="1582" spans="3:17">
      <c r="C1582" s="15">
        <v>37998</v>
      </c>
      <c r="D1582" s="16">
        <v>10210</v>
      </c>
      <c r="E1582" s="16">
        <v>4</v>
      </c>
      <c r="F1582" s="16" t="s">
        <v>368</v>
      </c>
      <c r="G1582" s="16">
        <v>30</v>
      </c>
      <c r="H1582" s="17">
        <v>61.7</v>
      </c>
      <c r="I1582" s="17">
        <v>1851</v>
      </c>
      <c r="J1582" s="16" t="s">
        <v>16</v>
      </c>
      <c r="K1582" s="16"/>
      <c r="L1582" s="16" t="s">
        <v>153</v>
      </c>
      <c r="M1582" s="16" t="s">
        <v>212</v>
      </c>
      <c r="N1582" s="16" t="s">
        <v>267</v>
      </c>
      <c r="O1582" s="16" t="s">
        <v>267</v>
      </c>
      <c r="P1582" s="16" t="s">
        <v>151</v>
      </c>
      <c r="Q1582" s="16" t="s">
        <v>151</v>
      </c>
    </row>
    <row r="1583" spans="3:17">
      <c r="C1583" s="15">
        <v>38037</v>
      </c>
      <c r="D1583" s="16">
        <v>10223</v>
      </c>
      <c r="E1583" s="16">
        <v>6</v>
      </c>
      <c r="F1583" s="16" t="s">
        <v>368</v>
      </c>
      <c r="G1583" s="16">
        <v>38</v>
      </c>
      <c r="H1583" s="17">
        <v>69.31</v>
      </c>
      <c r="I1583" s="17">
        <v>2633.78</v>
      </c>
      <c r="J1583" s="16" t="s">
        <v>16</v>
      </c>
      <c r="K1583" s="16"/>
      <c r="L1583" s="16" t="s">
        <v>86</v>
      </c>
      <c r="M1583" s="16" t="s">
        <v>212</v>
      </c>
      <c r="N1583" s="16" t="s">
        <v>223</v>
      </c>
      <c r="O1583" s="16" t="s">
        <v>224</v>
      </c>
      <c r="P1583" s="16" t="s">
        <v>85</v>
      </c>
      <c r="Q1583" s="16" t="s">
        <v>84</v>
      </c>
    </row>
    <row r="1584" spans="3:17">
      <c r="C1584" s="15">
        <v>38080</v>
      </c>
      <c r="D1584" s="16">
        <v>10236</v>
      </c>
      <c r="E1584" s="16">
        <v>3</v>
      </c>
      <c r="F1584" s="16" t="s">
        <v>368</v>
      </c>
      <c r="G1584" s="16">
        <v>36</v>
      </c>
      <c r="H1584" s="17">
        <v>87.6</v>
      </c>
      <c r="I1584" s="17">
        <v>3153.6</v>
      </c>
      <c r="J1584" s="16" t="s">
        <v>16</v>
      </c>
      <c r="K1584" s="16"/>
      <c r="L1584" s="16" t="s">
        <v>179</v>
      </c>
      <c r="M1584" s="16" t="s">
        <v>212</v>
      </c>
      <c r="N1584" s="16" t="s">
        <v>247</v>
      </c>
      <c r="O1584" s="16" t="s">
        <v>235</v>
      </c>
      <c r="P1584" s="16" t="s">
        <v>162</v>
      </c>
      <c r="Q1584" s="16" t="s">
        <v>157</v>
      </c>
    </row>
    <row r="1585" spans="3:17">
      <c r="C1585" s="15">
        <v>38118</v>
      </c>
      <c r="D1585" s="16">
        <v>10250</v>
      </c>
      <c r="E1585" s="16">
        <v>1</v>
      </c>
      <c r="F1585" s="16" t="s">
        <v>368</v>
      </c>
      <c r="G1585" s="16">
        <v>32</v>
      </c>
      <c r="H1585" s="17">
        <v>87.6</v>
      </c>
      <c r="I1585" s="17">
        <v>2803.2</v>
      </c>
      <c r="J1585" s="16" t="s">
        <v>16</v>
      </c>
      <c r="K1585" s="16"/>
      <c r="L1585" s="16" t="s">
        <v>166</v>
      </c>
      <c r="M1585" s="16" t="s">
        <v>212</v>
      </c>
      <c r="N1585" s="16" t="s">
        <v>284</v>
      </c>
      <c r="O1585" s="16" t="s">
        <v>218</v>
      </c>
      <c r="P1585" s="16" t="s">
        <v>162</v>
      </c>
      <c r="Q1585" s="16" t="s">
        <v>157</v>
      </c>
    </row>
    <row r="1586" spans="3:17">
      <c r="C1586" s="15">
        <v>38166</v>
      </c>
      <c r="D1586" s="16">
        <v>10263</v>
      </c>
      <c r="E1586" s="16">
        <v>7</v>
      </c>
      <c r="F1586" s="16" t="s">
        <v>368</v>
      </c>
      <c r="G1586" s="16">
        <v>37</v>
      </c>
      <c r="H1586" s="17">
        <v>62.46</v>
      </c>
      <c r="I1586" s="17">
        <v>2311.02</v>
      </c>
      <c r="J1586" s="16" t="s">
        <v>16</v>
      </c>
      <c r="K1586" s="16"/>
      <c r="L1586" s="16" t="s">
        <v>174</v>
      </c>
      <c r="M1586" s="16" t="s">
        <v>212</v>
      </c>
      <c r="N1586" s="16" t="s">
        <v>227</v>
      </c>
      <c r="O1586" s="16" t="s">
        <v>228</v>
      </c>
      <c r="P1586" s="16" t="s">
        <v>162</v>
      </c>
      <c r="Q1586" s="16" t="s">
        <v>157</v>
      </c>
    </row>
    <row r="1587" spans="3:17">
      <c r="C1587" s="15">
        <v>38191</v>
      </c>
      <c r="D1587" s="16">
        <v>10275</v>
      </c>
      <c r="E1587" s="16">
        <v>6</v>
      </c>
      <c r="F1587" s="16" t="s">
        <v>368</v>
      </c>
      <c r="G1587" s="16">
        <v>30</v>
      </c>
      <c r="H1587" s="17">
        <v>79.98</v>
      </c>
      <c r="I1587" s="17">
        <v>2399.4</v>
      </c>
      <c r="J1587" s="16" t="s">
        <v>16</v>
      </c>
      <c r="K1587" s="16"/>
      <c r="L1587" s="16" t="s">
        <v>108</v>
      </c>
      <c r="M1587" s="16" t="s">
        <v>212</v>
      </c>
      <c r="N1587" s="16" t="s">
        <v>229</v>
      </c>
      <c r="O1587" s="16"/>
      <c r="P1587" s="16" t="s">
        <v>107</v>
      </c>
      <c r="Q1587" s="16" t="s">
        <v>93</v>
      </c>
    </row>
    <row r="1588" spans="3:17">
      <c r="C1588" s="15">
        <v>38226</v>
      </c>
      <c r="D1588" s="16">
        <v>10285</v>
      </c>
      <c r="E1588" s="16">
        <v>11</v>
      </c>
      <c r="F1588" s="16" t="s">
        <v>368</v>
      </c>
      <c r="G1588" s="16">
        <v>39</v>
      </c>
      <c r="H1588" s="17">
        <v>70.08</v>
      </c>
      <c r="I1588" s="17">
        <v>2733.12</v>
      </c>
      <c r="J1588" s="16" t="s">
        <v>16</v>
      </c>
      <c r="K1588" s="16"/>
      <c r="L1588" s="16" t="s">
        <v>173</v>
      </c>
      <c r="M1588" s="16" t="s">
        <v>212</v>
      </c>
      <c r="N1588" s="16" t="s">
        <v>230</v>
      </c>
      <c r="O1588" s="16" t="s">
        <v>231</v>
      </c>
      <c r="P1588" s="16" t="s">
        <v>162</v>
      </c>
      <c r="Q1588" s="16" t="s">
        <v>157</v>
      </c>
    </row>
    <row r="1589" spans="3:17">
      <c r="C1589" s="15">
        <v>38246</v>
      </c>
      <c r="D1589" s="16">
        <v>10297</v>
      </c>
      <c r="E1589" s="16">
        <v>1</v>
      </c>
      <c r="F1589" s="16" t="s">
        <v>368</v>
      </c>
      <c r="G1589" s="16">
        <v>32</v>
      </c>
      <c r="H1589" s="17">
        <v>65.510000000000005</v>
      </c>
      <c r="I1589" s="17">
        <v>2096.3200000000002</v>
      </c>
      <c r="J1589" s="16" t="s">
        <v>16</v>
      </c>
      <c r="K1589" s="16"/>
      <c r="L1589" s="16" t="s">
        <v>125</v>
      </c>
      <c r="M1589" s="16" t="s">
        <v>212</v>
      </c>
      <c r="N1589" s="16" t="s">
        <v>298</v>
      </c>
      <c r="O1589" s="16"/>
      <c r="P1589" s="16" t="s">
        <v>124</v>
      </c>
      <c r="Q1589" s="16" t="s">
        <v>93</v>
      </c>
    </row>
    <row r="1590" spans="3:17">
      <c r="C1590" s="15">
        <v>38275</v>
      </c>
      <c r="D1590" s="16">
        <v>10308</v>
      </c>
      <c r="E1590" s="16">
        <v>4</v>
      </c>
      <c r="F1590" s="16" t="s">
        <v>368</v>
      </c>
      <c r="G1590" s="16">
        <v>47</v>
      </c>
      <c r="H1590" s="17">
        <v>63.22</v>
      </c>
      <c r="I1590" s="17">
        <v>2971.34</v>
      </c>
      <c r="J1590" s="16" t="s">
        <v>16</v>
      </c>
      <c r="K1590" s="16"/>
      <c r="L1590" s="16" t="s">
        <v>178</v>
      </c>
      <c r="M1590" s="16" t="s">
        <v>212</v>
      </c>
      <c r="N1590" s="16" t="s">
        <v>268</v>
      </c>
      <c r="O1590" s="16" t="s">
        <v>214</v>
      </c>
      <c r="P1590" s="16" t="s">
        <v>162</v>
      </c>
      <c r="Q1590" s="16" t="s">
        <v>157</v>
      </c>
    </row>
    <row r="1591" spans="3:17">
      <c r="C1591" s="15">
        <v>38293</v>
      </c>
      <c r="D1591" s="16">
        <v>10318</v>
      </c>
      <c r="E1591" s="16">
        <v>6</v>
      </c>
      <c r="F1591" s="16" t="s">
        <v>368</v>
      </c>
      <c r="G1591" s="16">
        <v>26</v>
      </c>
      <c r="H1591" s="17">
        <v>86.83</v>
      </c>
      <c r="I1591" s="17">
        <v>2257.58</v>
      </c>
      <c r="J1591" s="16" t="s">
        <v>16</v>
      </c>
      <c r="K1591" s="16"/>
      <c r="L1591" s="16" t="s">
        <v>169</v>
      </c>
      <c r="M1591" s="16" t="s">
        <v>212</v>
      </c>
      <c r="N1591" s="16" t="s">
        <v>234</v>
      </c>
      <c r="O1591" s="16" t="s">
        <v>235</v>
      </c>
      <c r="P1591" s="16" t="s">
        <v>162</v>
      </c>
      <c r="Q1591" s="16" t="s">
        <v>157</v>
      </c>
    </row>
    <row r="1592" spans="3:17">
      <c r="C1592" s="15">
        <v>38306</v>
      </c>
      <c r="D1592" s="16">
        <v>10329</v>
      </c>
      <c r="E1592" s="16">
        <v>4</v>
      </c>
      <c r="F1592" s="16" t="s">
        <v>368</v>
      </c>
      <c r="G1592" s="16">
        <v>37</v>
      </c>
      <c r="H1592" s="17">
        <v>94.43</v>
      </c>
      <c r="I1592" s="17">
        <v>3493.91</v>
      </c>
      <c r="J1592" s="16" t="s">
        <v>16</v>
      </c>
      <c r="K1592" s="16"/>
      <c r="L1592" s="16" t="s">
        <v>165</v>
      </c>
      <c r="M1592" s="16" t="s">
        <v>212</v>
      </c>
      <c r="N1592" s="16" t="s">
        <v>213</v>
      </c>
      <c r="O1592" s="16" t="s">
        <v>214</v>
      </c>
      <c r="P1592" s="16" t="s">
        <v>162</v>
      </c>
      <c r="Q1592" s="16" t="s">
        <v>157</v>
      </c>
    </row>
    <row r="1593" spans="3:17">
      <c r="C1593" s="15">
        <v>38315</v>
      </c>
      <c r="D1593" s="16">
        <v>10340</v>
      </c>
      <c r="E1593" s="16">
        <v>8</v>
      </c>
      <c r="F1593" s="16" t="s">
        <v>368</v>
      </c>
      <c r="G1593" s="16">
        <v>55</v>
      </c>
      <c r="H1593" s="17">
        <v>79.98</v>
      </c>
      <c r="I1593" s="17">
        <v>4398.8999999999996</v>
      </c>
      <c r="J1593" s="16" t="s">
        <v>16</v>
      </c>
      <c r="K1593" s="16"/>
      <c r="L1593" s="16" t="s">
        <v>137</v>
      </c>
      <c r="M1593" s="16" t="s">
        <v>212</v>
      </c>
      <c r="N1593" s="16" t="s">
        <v>275</v>
      </c>
      <c r="O1593" s="16"/>
      <c r="P1593" s="16" t="s">
        <v>134</v>
      </c>
      <c r="Q1593" s="16" t="s">
        <v>93</v>
      </c>
    </row>
    <row r="1594" spans="3:17">
      <c r="C1594" s="15">
        <v>38358</v>
      </c>
      <c r="D1594" s="16">
        <v>10363</v>
      </c>
      <c r="E1594" s="16">
        <v>8</v>
      </c>
      <c r="F1594" s="16" t="s">
        <v>368</v>
      </c>
      <c r="G1594" s="16">
        <v>21</v>
      </c>
      <c r="H1594" s="17">
        <v>100</v>
      </c>
      <c r="I1594" s="17">
        <v>3595.62</v>
      </c>
      <c r="J1594" s="16" t="s">
        <v>16</v>
      </c>
      <c r="K1594" s="16"/>
      <c r="L1594" s="16" t="s">
        <v>104</v>
      </c>
      <c r="M1594" s="16" t="s">
        <v>212</v>
      </c>
      <c r="N1594" s="16" t="s">
        <v>296</v>
      </c>
      <c r="O1594" s="16"/>
      <c r="P1594" s="16" t="s">
        <v>103</v>
      </c>
      <c r="Q1594" s="16" t="s">
        <v>93</v>
      </c>
    </row>
    <row r="1595" spans="3:17">
      <c r="C1595" s="15">
        <v>38386</v>
      </c>
      <c r="D1595" s="16">
        <v>10375</v>
      </c>
      <c r="E1595" s="16">
        <v>9</v>
      </c>
      <c r="F1595" s="16" t="s">
        <v>368</v>
      </c>
      <c r="G1595" s="16">
        <v>23</v>
      </c>
      <c r="H1595" s="17">
        <v>100</v>
      </c>
      <c r="I1595" s="17">
        <v>2443.29</v>
      </c>
      <c r="J1595" s="16" t="s">
        <v>16</v>
      </c>
      <c r="K1595" s="16"/>
      <c r="L1595" s="16" t="s">
        <v>108</v>
      </c>
      <c r="M1595" s="16" t="s">
        <v>212</v>
      </c>
      <c r="N1595" s="16" t="s">
        <v>229</v>
      </c>
      <c r="O1595" s="16"/>
      <c r="P1595" s="16" t="s">
        <v>107</v>
      </c>
      <c r="Q1595" s="16" t="s">
        <v>93</v>
      </c>
    </row>
    <row r="1596" spans="3:17">
      <c r="C1596" s="15">
        <v>38414</v>
      </c>
      <c r="D1596" s="16">
        <v>10389</v>
      </c>
      <c r="E1596" s="16">
        <v>2</v>
      </c>
      <c r="F1596" s="16" t="s">
        <v>368</v>
      </c>
      <c r="G1596" s="16">
        <v>49</v>
      </c>
      <c r="H1596" s="17">
        <v>81.400000000000006</v>
      </c>
      <c r="I1596" s="17">
        <v>3988.6</v>
      </c>
      <c r="J1596" s="16" t="s">
        <v>16</v>
      </c>
      <c r="K1596" s="16"/>
      <c r="L1596" s="16" t="s">
        <v>141</v>
      </c>
      <c r="M1596" s="16" t="s">
        <v>212</v>
      </c>
      <c r="N1596" s="16" t="s">
        <v>256</v>
      </c>
      <c r="O1596" s="16"/>
      <c r="P1596" s="16" t="s">
        <v>140</v>
      </c>
      <c r="Q1596" s="16" t="s">
        <v>93</v>
      </c>
    </row>
    <row r="1597" spans="3:17">
      <c r="C1597" s="15">
        <v>38449</v>
      </c>
      <c r="D1597" s="16">
        <v>10402</v>
      </c>
      <c r="E1597" s="16">
        <v>3</v>
      </c>
      <c r="F1597" s="16" t="s">
        <v>368</v>
      </c>
      <c r="G1597" s="16">
        <v>59</v>
      </c>
      <c r="H1597" s="17">
        <v>87.6</v>
      </c>
      <c r="I1597" s="17">
        <v>5168.3999999999996</v>
      </c>
      <c r="J1597" s="16" t="s">
        <v>16</v>
      </c>
      <c r="K1597" s="16"/>
      <c r="L1597" s="16" t="s">
        <v>112</v>
      </c>
      <c r="M1597" s="16" t="s">
        <v>212</v>
      </c>
      <c r="N1597" s="16" t="s">
        <v>216</v>
      </c>
      <c r="O1597" s="16"/>
      <c r="P1597" s="16" t="s">
        <v>107</v>
      </c>
      <c r="Q1597" s="16" t="s">
        <v>93</v>
      </c>
    </row>
    <row r="1598" spans="3:17">
      <c r="C1598" s="15">
        <v>38482</v>
      </c>
      <c r="D1598" s="16">
        <v>10416</v>
      </c>
      <c r="E1598" s="16">
        <v>1</v>
      </c>
      <c r="F1598" s="16" t="s">
        <v>368</v>
      </c>
      <c r="G1598" s="16">
        <v>32</v>
      </c>
      <c r="H1598" s="17">
        <v>87.6</v>
      </c>
      <c r="I1598" s="17">
        <v>2803.2</v>
      </c>
      <c r="J1598" s="16" t="s">
        <v>16</v>
      </c>
      <c r="K1598" s="16"/>
      <c r="L1598" s="16" t="s">
        <v>127</v>
      </c>
      <c r="M1598" s="16" t="s">
        <v>212</v>
      </c>
      <c r="N1598" s="16" t="s">
        <v>294</v>
      </c>
      <c r="O1598" s="16"/>
      <c r="P1598" s="16" t="s">
        <v>126</v>
      </c>
      <c r="Q1598" s="16" t="s">
        <v>93</v>
      </c>
    </row>
    <row r="1599" spans="3:17">
      <c r="C1599" s="15">
        <v>37663</v>
      </c>
      <c r="D1599" s="16">
        <v>10105</v>
      </c>
      <c r="E1599" s="16">
        <v>9</v>
      </c>
      <c r="F1599" s="16" t="s">
        <v>369</v>
      </c>
      <c r="G1599" s="16">
        <v>43</v>
      </c>
      <c r="H1599" s="17">
        <v>100</v>
      </c>
      <c r="I1599" s="17">
        <v>6341.21</v>
      </c>
      <c r="J1599" s="16" t="s">
        <v>343</v>
      </c>
      <c r="K1599" s="16"/>
      <c r="L1599" s="16" t="s">
        <v>101</v>
      </c>
      <c r="M1599" s="16" t="s">
        <v>212</v>
      </c>
      <c r="N1599" s="16" t="s">
        <v>271</v>
      </c>
      <c r="O1599" s="16"/>
      <c r="P1599" s="16" t="s">
        <v>100</v>
      </c>
      <c r="Q1599" s="16" t="s">
        <v>93</v>
      </c>
    </row>
    <row r="1600" spans="3:17">
      <c r="C1600" s="15">
        <v>37727</v>
      </c>
      <c r="D1600" s="16">
        <v>10117</v>
      </c>
      <c r="E1600" s="16">
        <v>3</v>
      </c>
      <c r="F1600" s="16" t="s">
        <v>369</v>
      </c>
      <c r="G1600" s="16">
        <v>41</v>
      </c>
      <c r="H1600" s="17">
        <v>100</v>
      </c>
      <c r="I1600" s="17">
        <v>5189.78</v>
      </c>
      <c r="J1600" s="16" t="s">
        <v>343</v>
      </c>
      <c r="K1600" s="16"/>
      <c r="L1600" s="16" t="s">
        <v>156</v>
      </c>
      <c r="M1600" s="16" t="s">
        <v>212</v>
      </c>
      <c r="N1600" s="16" t="s">
        <v>91</v>
      </c>
      <c r="O1600" s="16"/>
      <c r="P1600" s="16" t="s">
        <v>91</v>
      </c>
      <c r="Q1600" s="16" t="s">
        <v>151</v>
      </c>
    </row>
    <row r="1601" spans="3:17">
      <c r="C1601" s="15">
        <v>37784</v>
      </c>
      <c r="D1601" s="16">
        <v>10129</v>
      </c>
      <c r="E1601" s="16">
        <v>9</v>
      </c>
      <c r="F1601" s="16" t="s">
        <v>369</v>
      </c>
      <c r="G1601" s="16">
        <v>45</v>
      </c>
      <c r="H1601" s="17">
        <v>100</v>
      </c>
      <c r="I1601" s="17">
        <v>6027.75</v>
      </c>
      <c r="J1601" s="16" t="s">
        <v>343</v>
      </c>
      <c r="K1601" s="16"/>
      <c r="L1601" s="16" t="s">
        <v>148</v>
      </c>
      <c r="M1601" s="16" t="s">
        <v>212</v>
      </c>
      <c r="N1601" s="16" t="s">
        <v>272</v>
      </c>
      <c r="O1601" s="16"/>
      <c r="P1601" s="16" t="s">
        <v>145</v>
      </c>
      <c r="Q1601" s="16" t="s">
        <v>93</v>
      </c>
    </row>
    <row r="1602" spans="3:17">
      <c r="C1602" s="15">
        <v>37841</v>
      </c>
      <c r="D1602" s="16">
        <v>10142</v>
      </c>
      <c r="E1602" s="16">
        <v>6</v>
      </c>
      <c r="F1602" s="16" t="s">
        <v>369</v>
      </c>
      <c r="G1602" s="16">
        <v>33</v>
      </c>
      <c r="H1602" s="17">
        <v>100</v>
      </c>
      <c r="I1602" s="17">
        <v>3366</v>
      </c>
      <c r="J1602" s="16" t="s">
        <v>343</v>
      </c>
      <c r="K1602" s="16"/>
      <c r="L1602" s="16" t="s">
        <v>163</v>
      </c>
      <c r="M1602" s="16" t="s">
        <v>212</v>
      </c>
      <c r="N1602" s="16" t="s">
        <v>258</v>
      </c>
      <c r="O1602" s="16" t="s">
        <v>218</v>
      </c>
      <c r="P1602" s="16" t="s">
        <v>162</v>
      </c>
      <c r="Q1602" s="16" t="s">
        <v>157</v>
      </c>
    </row>
    <row r="1603" spans="3:17">
      <c r="C1603" s="15">
        <v>37892</v>
      </c>
      <c r="D1603" s="16">
        <v>10153</v>
      </c>
      <c r="E1603" s="16">
        <v>5</v>
      </c>
      <c r="F1603" s="16" t="s">
        <v>369</v>
      </c>
      <c r="G1603" s="16">
        <v>40</v>
      </c>
      <c r="H1603" s="17">
        <v>100</v>
      </c>
      <c r="I1603" s="17">
        <v>5456.4</v>
      </c>
      <c r="J1603" s="16" t="s">
        <v>343</v>
      </c>
      <c r="K1603" s="16"/>
      <c r="L1603" s="16" t="s">
        <v>135</v>
      </c>
      <c r="M1603" s="16" t="s">
        <v>212</v>
      </c>
      <c r="N1603" s="16" t="s">
        <v>242</v>
      </c>
      <c r="O1603" s="16"/>
      <c r="P1603" s="16" t="s">
        <v>134</v>
      </c>
      <c r="Q1603" s="16" t="s">
        <v>93</v>
      </c>
    </row>
    <row r="1604" spans="3:17">
      <c r="C1604" s="15">
        <v>37917</v>
      </c>
      <c r="D1604" s="16">
        <v>10167</v>
      </c>
      <c r="E1604" s="16">
        <v>16</v>
      </c>
      <c r="F1604" s="16" t="s">
        <v>369</v>
      </c>
      <c r="G1604" s="16">
        <v>33</v>
      </c>
      <c r="H1604" s="17">
        <v>100</v>
      </c>
      <c r="I1604" s="17">
        <v>3812.16</v>
      </c>
      <c r="J1604" s="16" t="s">
        <v>343</v>
      </c>
      <c r="K1604" s="16"/>
      <c r="L1604" s="16" t="s">
        <v>141</v>
      </c>
      <c r="M1604" s="16" t="s">
        <v>273</v>
      </c>
      <c r="N1604" s="16" t="s">
        <v>256</v>
      </c>
      <c r="O1604" s="16"/>
      <c r="P1604" s="16" t="s">
        <v>140</v>
      </c>
      <c r="Q1604" s="16" t="s">
        <v>93</v>
      </c>
    </row>
    <row r="1605" spans="3:17">
      <c r="C1605" s="15">
        <v>37932</v>
      </c>
      <c r="D1605" s="16">
        <v>10177</v>
      </c>
      <c r="E1605" s="16">
        <v>7</v>
      </c>
      <c r="F1605" s="16" t="s">
        <v>369</v>
      </c>
      <c r="G1605" s="16">
        <v>50</v>
      </c>
      <c r="H1605" s="17">
        <v>100</v>
      </c>
      <c r="I1605" s="17">
        <v>6083</v>
      </c>
      <c r="J1605" s="16" t="s">
        <v>343</v>
      </c>
      <c r="K1605" s="16"/>
      <c r="L1605" s="16" t="s">
        <v>139</v>
      </c>
      <c r="M1605" s="16" t="s">
        <v>212</v>
      </c>
      <c r="N1605" s="16" t="s">
        <v>242</v>
      </c>
      <c r="O1605" s="16"/>
      <c r="P1605" s="16" t="s">
        <v>134</v>
      </c>
      <c r="Q1605" s="16" t="s">
        <v>93</v>
      </c>
    </row>
    <row r="1606" spans="3:17">
      <c r="C1606" s="15">
        <v>37939</v>
      </c>
      <c r="D1606" s="16">
        <v>10185</v>
      </c>
      <c r="E1606" s="16">
        <v>7</v>
      </c>
      <c r="F1606" s="16" t="s">
        <v>369</v>
      </c>
      <c r="G1606" s="16">
        <v>30</v>
      </c>
      <c r="H1606" s="17">
        <v>100</v>
      </c>
      <c r="I1606" s="17">
        <v>3170.7</v>
      </c>
      <c r="J1606" s="16" t="s">
        <v>343</v>
      </c>
      <c r="K1606" s="16"/>
      <c r="L1606" s="16" t="s">
        <v>171</v>
      </c>
      <c r="M1606" s="16" t="s">
        <v>212</v>
      </c>
      <c r="N1606" s="16" t="s">
        <v>239</v>
      </c>
      <c r="O1606" s="16" t="s">
        <v>231</v>
      </c>
      <c r="P1606" s="16" t="s">
        <v>162</v>
      </c>
      <c r="Q1606" s="16" t="s">
        <v>157</v>
      </c>
    </row>
    <row r="1607" spans="3:17">
      <c r="C1607" s="15">
        <v>37951</v>
      </c>
      <c r="D1607" s="16">
        <v>10197</v>
      </c>
      <c r="E1607" s="16">
        <v>13</v>
      </c>
      <c r="F1607" s="16" t="s">
        <v>369</v>
      </c>
      <c r="G1607" s="16">
        <v>41</v>
      </c>
      <c r="H1607" s="17">
        <v>100</v>
      </c>
      <c r="I1607" s="17">
        <v>4534.6000000000004</v>
      </c>
      <c r="J1607" s="16" t="s">
        <v>343</v>
      </c>
      <c r="K1607" s="16"/>
      <c r="L1607" s="16" t="s">
        <v>137</v>
      </c>
      <c r="M1607" s="16" t="s">
        <v>212</v>
      </c>
      <c r="N1607" s="16" t="s">
        <v>275</v>
      </c>
      <c r="O1607" s="16"/>
      <c r="P1607" s="16" t="s">
        <v>134</v>
      </c>
      <c r="Q1607" s="16" t="s">
        <v>93</v>
      </c>
    </row>
    <row r="1608" spans="3:17">
      <c r="C1608" s="15">
        <v>37988</v>
      </c>
      <c r="D1608" s="16">
        <v>10208</v>
      </c>
      <c r="E1608" s="16">
        <v>7</v>
      </c>
      <c r="F1608" s="16" t="s">
        <v>369</v>
      </c>
      <c r="G1608" s="16">
        <v>35</v>
      </c>
      <c r="H1608" s="17">
        <v>100</v>
      </c>
      <c r="I1608" s="17">
        <v>4301.1499999999996</v>
      </c>
      <c r="J1608" s="16" t="s">
        <v>343</v>
      </c>
      <c r="K1608" s="16"/>
      <c r="L1608" s="16" t="s">
        <v>109</v>
      </c>
      <c r="M1608" s="16" t="s">
        <v>212</v>
      </c>
      <c r="N1608" s="16" t="s">
        <v>248</v>
      </c>
      <c r="O1608" s="16"/>
      <c r="P1608" s="16" t="s">
        <v>107</v>
      </c>
      <c r="Q1608" s="16" t="s">
        <v>93</v>
      </c>
    </row>
    <row r="1609" spans="3:17">
      <c r="C1609" s="15">
        <v>38035</v>
      </c>
      <c r="D1609" s="16">
        <v>10221</v>
      </c>
      <c r="E1609" s="16">
        <v>1</v>
      </c>
      <c r="F1609" s="16" t="s">
        <v>369</v>
      </c>
      <c r="G1609" s="16">
        <v>49</v>
      </c>
      <c r="H1609" s="17">
        <v>100</v>
      </c>
      <c r="I1609" s="17">
        <v>6804.63</v>
      </c>
      <c r="J1609" s="16" t="s">
        <v>343</v>
      </c>
      <c r="K1609" s="16"/>
      <c r="L1609" s="16" t="s">
        <v>98</v>
      </c>
      <c r="M1609" s="16" t="s">
        <v>212</v>
      </c>
      <c r="N1609" s="16" t="s">
        <v>278</v>
      </c>
      <c r="O1609" s="16"/>
      <c r="P1609" s="16" t="s">
        <v>97</v>
      </c>
      <c r="Q1609" s="16" t="s">
        <v>93</v>
      </c>
    </row>
    <row r="1610" spans="3:17">
      <c r="C1610" s="15">
        <v>38066</v>
      </c>
      <c r="D1610" s="16">
        <v>10232</v>
      </c>
      <c r="E1610" s="16">
        <v>4</v>
      </c>
      <c r="F1610" s="16" t="s">
        <v>369</v>
      </c>
      <c r="G1610" s="16">
        <v>46</v>
      </c>
      <c r="H1610" s="17">
        <v>100</v>
      </c>
      <c r="I1610" s="17">
        <v>5652.94</v>
      </c>
      <c r="J1610" s="16" t="s">
        <v>343</v>
      </c>
      <c r="K1610" s="16"/>
      <c r="L1610" s="16" t="s">
        <v>149</v>
      </c>
      <c r="M1610" s="16" t="s">
        <v>212</v>
      </c>
      <c r="N1610" s="16" t="s">
        <v>281</v>
      </c>
      <c r="O1610" s="16" t="s">
        <v>282</v>
      </c>
      <c r="P1610" s="16" t="s">
        <v>145</v>
      </c>
      <c r="Q1610" s="16" t="s">
        <v>93</v>
      </c>
    </row>
    <row r="1611" spans="3:17">
      <c r="C1611" s="15">
        <v>38114</v>
      </c>
      <c r="D1611" s="16">
        <v>10248</v>
      </c>
      <c r="E1611" s="16">
        <v>10</v>
      </c>
      <c r="F1611" s="16" t="s">
        <v>369</v>
      </c>
      <c r="G1611" s="16">
        <v>48</v>
      </c>
      <c r="H1611" s="17">
        <v>100</v>
      </c>
      <c r="I1611" s="17">
        <v>6960.48</v>
      </c>
      <c r="J1611" s="16" t="s">
        <v>343</v>
      </c>
      <c r="K1611" s="16"/>
      <c r="L1611" s="16" t="s">
        <v>165</v>
      </c>
      <c r="M1611" s="16" t="s">
        <v>273</v>
      </c>
      <c r="N1611" s="16" t="s">
        <v>213</v>
      </c>
      <c r="O1611" s="16" t="s">
        <v>214</v>
      </c>
      <c r="P1611" s="16" t="s">
        <v>162</v>
      </c>
      <c r="Q1611" s="16" t="s">
        <v>157</v>
      </c>
    </row>
    <row r="1612" spans="3:17">
      <c r="C1612" s="15">
        <v>38155</v>
      </c>
      <c r="D1612" s="16">
        <v>10261</v>
      </c>
      <c r="E1612" s="16">
        <v>8</v>
      </c>
      <c r="F1612" s="16" t="s">
        <v>369</v>
      </c>
      <c r="G1612" s="16">
        <v>36</v>
      </c>
      <c r="H1612" s="17">
        <v>100</v>
      </c>
      <c r="I1612" s="17">
        <v>4512.6000000000004</v>
      </c>
      <c r="J1612" s="16" t="s">
        <v>343</v>
      </c>
      <c r="K1612" s="16"/>
      <c r="L1612" s="16" t="s">
        <v>161</v>
      </c>
      <c r="M1612" s="16" t="s">
        <v>212</v>
      </c>
      <c r="N1612" s="16" t="s">
        <v>263</v>
      </c>
      <c r="O1612" s="16" t="s">
        <v>264</v>
      </c>
      <c r="P1612" s="16" t="s">
        <v>158</v>
      </c>
      <c r="Q1612" s="16" t="s">
        <v>157</v>
      </c>
    </row>
    <row r="1613" spans="3:17">
      <c r="C1613" s="15">
        <v>38189</v>
      </c>
      <c r="D1613" s="16">
        <v>10273</v>
      </c>
      <c r="E1613" s="16">
        <v>11</v>
      </c>
      <c r="F1613" s="16" t="s">
        <v>369</v>
      </c>
      <c r="G1613" s="16">
        <v>22</v>
      </c>
      <c r="H1613" s="17">
        <v>100</v>
      </c>
      <c r="I1613" s="17">
        <v>2784.76</v>
      </c>
      <c r="J1613" s="16" t="s">
        <v>343</v>
      </c>
      <c r="K1613" s="16"/>
      <c r="L1613" s="16" t="s">
        <v>98</v>
      </c>
      <c r="M1613" s="16" t="s">
        <v>212</v>
      </c>
      <c r="N1613" s="16" t="s">
        <v>278</v>
      </c>
      <c r="O1613" s="16"/>
      <c r="P1613" s="16" t="s">
        <v>97</v>
      </c>
      <c r="Q1613" s="16" t="s">
        <v>93</v>
      </c>
    </row>
    <row r="1614" spans="3:17">
      <c r="C1614" s="15">
        <v>38219</v>
      </c>
      <c r="D1614" s="16">
        <v>10283</v>
      </c>
      <c r="E1614" s="16">
        <v>13</v>
      </c>
      <c r="F1614" s="16" t="s">
        <v>369</v>
      </c>
      <c r="G1614" s="16">
        <v>42</v>
      </c>
      <c r="H1614" s="17">
        <v>100</v>
      </c>
      <c r="I1614" s="17">
        <v>5316.36</v>
      </c>
      <c r="J1614" s="16" t="s">
        <v>343</v>
      </c>
      <c r="K1614" s="16"/>
      <c r="L1614" s="16" t="s">
        <v>160</v>
      </c>
      <c r="M1614" s="16" t="s">
        <v>212</v>
      </c>
      <c r="N1614" s="16" t="s">
        <v>279</v>
      </c>
      <c r="O1614" s="16" t="s">
        <v>250</v>
      </c>
      <c r="P1614" s="16" t="s">
        <v>158</v>
      </c>
      <c r="Q1614" s="16" t="s">
        <v>157</v>
      </c>
    </row>
    <row r="1615" spans="3:17">
      <c r="C1615" s="15">
        <v>38239</v>
      </c>
      <c r="D1615" s="16">
        <v>10293</v>
      </c>
      <c r="E1615" s="16">
        <v>2</v>
      </c>
      <c r="F1615" s="16" t="s">
        <v>369</v>
      </c>
      <c r="G1615" s="16">
        <v>21</v>
      </c>
      <c r="H1615" s="17">
        <v>100</v>
      </c>
      <c r="I1615" s="17">
        <v>2941.89</v>
      </c>
      <c r="J1615" s="16" t="s">
        <v>343</v>
      </c>
      <c r="K1615" s="16"/>
      <c r="L1615" s="16" t="s">
        <v>129</v>
      </c>
      <c r="M1615" s="16" t="s">
        <v>212</v>
      </c>
      <c r="N1615" s="16" t="s">
        <v>255</v>
      </c>
      <c r="O1615" s="16"/>
      <c r="P1615" s="16" t="s">
        <v>126</v>
      </c>
      <c r="Q1615" s="16" t="s">
        <v>93</v>
      </c>
    </row>
    <row r="1616" spans="3:17">
      <c r="C1616" s="15">
        <v>38274</v>
      </c>
      <c r="D1616" s="16">
        <v>10306</v>
      </c>
      <c r="E1616" s="16">
        <v>7</v>
      </c>
      <c r="F1616" s="16" t="s">
        <v>369</v>
      </c>
      <c r="G1616" s="16">
        <v>29</v>
      </c>
      <c r="H1616" s="17">
        <v>100</v>
      </c>
      <c r="I1616" s="17">
        <v>3207.4</v>
      </c>
      <c r="J1616" s="16" t="s">
        <v>343</v>
      </c>
      <c r="K1616" s="16"/>
      <c r="L1616" s="16" t="s">
        <v>146</v>
      </c>
      <c r="M1616" s="16" t="s">
        <v>212</v>
      </c>
      <c r="N1616" s="16" t="s">
        <v>299</v>
      </c>
      <c r="O1616" s="16"/>
      <c r="P1616" s="16" t="s">
        <v>145</v>
      </c>
      <c r="Q1616" s="16" t="s">
        <v>93</v>
      </c>
    </row>
    <row r="1617" spans="3:17">
      <c r="C1617" s="15">
        <v>38289</v>
      </c>
      <c r="D1617" s="16">
        <v>10315</v>
      </c>
      <c r="E1617" s="16">
        <v>6</v>
      </c>
      <c r="F1617" s="16" t="s">
        <v>369</v>
      </c>
      <c r="G1617" s="16">
        <v>35</v>
      </c>
      <c r="H1617" s="17">
        <v>100</v>
      </c>
      <c r="I1617" s="17">
        <v>4215.05</v>
      </c>
      <c r="J1617" s="16" t="s">
        <v>343</v>
      </c>
      <c r="K1617" s="16"/>
      <c r="L1617" s="16" t="s">
        <v>108</v>
      </c>
      <c r="M1617" s="16" t="s">
        <v>212</v>
      </c>
      <c r="N1617" s="16" t="s">
        <v>229</v>
      </c>
      <c r="O1617" s="16"/>
      <c r="P1617" s="16" t="s">
        <v>107</v>
      </c>
      <c r="Q1617" s="16" t="s">
        <v>93</v>
      </c>
    </row>
    <row r="1618" spans="3:17">
      <c r="C1618" s="15">
        <v>38300</v>
      </c>
      <c r="D1618" s="16">
        <v>10326</v>
      </c>
      <c r="E1618" s="16">
        <v>4</v>
      </c>
      <c r="F1618" s="16" t="s">
        <v>369</v>
      </c>
      <c r="G1618" s="16">
        <v>41</v>
      </c>
      <c r="H1618" s="17">
        <v>100</v>
      </c>
      <c r="I1618" s="17">
        <v>4333.29</v>
      </c>
      <c r="J1618" s="16" t="s">
        <v>343</v>
      </c>
      <c r="K1618" s="16"/>
      <c r="L1618" s="16" t="s">
        <v>142</v>
      </c>
      <c r="M1618" s="16" t="s">
        <v>212</v>
      </c>
      <c r="N1618" s="16" t="s">
        <v>244</v>
      </c>
      <c r="O1618" s="16"/>
      <c r="P1618" s="16" t="s">
        <v>140</v>
      </c>
      <c r="Q1618" s="16" t="s">
        <v>93</v>
      </c>
    </row>
    <row r="1619" spans="3:17">
      <c r="C1619" s="15">
        <v>38312</v>
      </c>
      <c r="D1619" s="16">
        <v>10337</v>
      </c>
      <c r="E1619" s="16">
        <v>4</v>
      </c>
      <c r="F1619" s="16" t="s">
        <v>369</v>
      </c>
      <c r="G1619" s="16">
        <v>29</v>
      </c>
      <c r="H1619" s="17">
        <v>71.97</v>
      </c>
      <c r="I1619" s="17">
        <v>2087.13</v>
      </c>
      <c r="J1619" s="16" t="s">
        <v>343</v>
      </c>
      <c r="K1619" s="16"/>
      <c r="L1619" s="16" t="s">
        <v>185</v>
      </c>
      <c r="M1619" s="16" t="s">
        <v>212</v>
      </c>
      <c r="N1619" s="16" t="s">
        <v>213</v>
      </c>
      <c r="O1619" s="16" t="s">
        <v>214</v>
      </c>
      <c r="P1619" s="16" t="s">
        <v>162</v>
      </c>
      <c r="Q1619" s="16" t="s">
        <v>157</v>
      </c>
    </row>
    <row r="1620" spans="3:17">
      <c r="C1620" s="15">
        <v>38323</v>
      </c>
      <c r="D1620" s="16">
        <v>10350</v>
      </c>
      <c r="E1620" s="16">
        <v>7</v>
      </c>
      <c r="F1620" s="16" t="s">
        <v>369</v>
      </c>
      <c r="G1620" s="16">
        <v>34</v>
      </c>
      <c r="H1620" s="17">
        <v>50.33</v>
      </c>
      <c r="I1620" s="17">
        <v>1711.22</v>
      </c>
      <c r="J1620" s="16" t="s">
        <v>343</v>
      </c>
      <c r="K1620" s="16"/>
      <c r="L1620" s="16" t="s">
        <v>135</v>
      </c>
      <c r="M1620" s="16" t="s">
        <v>212</v>
      </c>
      <c r="N1620" s="16" t="s">
        <v>242</v>
      </c>
      <c r="O1620" s="16"/>
      <c r="P1620" s="16" t="s">
        <v>134</v>
      </c>
      <c r="Q1620" s="16" t="s">
        <v>93</v>
      </c>
    </row>
    <row r="1621" spans="3:17">
      <c r="C1621" s="15">
        <v>38378</v>
      </c>
      <c r="D1621" s="16">
        <v>10372</v>
      </c>
      <c r="E1621" s="16">
        <v>8</v>
      </c>
      <c r="F1621" s="16" t="s">
        <v>369</v>
      </c>
      <c r="G1621" s="16">
        <v>37</v>
      </c>
      <c r="H1621" s="17">
        <v>100</v>
      </c>
      <c r="I1621" s="17">
        <v>3910.53</v>
      </c>
      <c r="J1621" s="16" t="s">
        <v>343</v>
      </c>
      <c r="K1621" s="16"/>
      <c r="L1621" s="16" t="s">
        <v>152</v>
      </c>
      <c r="M1621" s="16" t="s">
        <v>212</v>
      </c>
      <c r="N1621" s="16" t="s">
        <v>253</v>
      </c>
      <c r="O1621" s="16" t="s">
        <v>254</v>
      </c>
      <c r="P1621" s="16" t="s">
        <v>151</v>
      </c>
      <c r="Q1621" s="16" t="s">
        <v>151</v>
      </c>
    </row>
    <row r="1622" spans="3:17">
      <c r="C1622" s="15">
        <v>38406</v>
      </c>
      <c r="D1622" s="16">
        <v>10384</v>
      </c>
      <c r="E1622" s="16">
        <v>3</v>
      </c>
      <c r="F1622" s="16" t="s">
        <v>369</v>
      </c>
      <c r="G1622" s="16">
        <v>28</v>
      </c>
      <c r="H1622" s="17">
        <v>80.540000000000006</v>
      </c>
      <c r="I1622" s="17">
        <v>2255.12</v>
      </c>
      <c r="J1622" s="16" t="s">
        <v>343</v>
      </c>
      <c r="K1622" s="16"/>
      <c r="L1622" s="16" t="s">
        <v>167</v>
      </c>
      <c r="M1622" s="16" t="s">
        <v>212</v>
      </c>
      <c r="N1622" s="16" t="s">
        <v>219</v>
      </c>
      <c r="O1622" s="16" t="s">
        <v>218</v>
      </c>
      <c r="P1622" s="16" t="s">
        <v>162</v>
      </c>
      <c r="Q1622" s="16" t="s">
        <v>157</v>
      </c>
    </row>
    <row r="1623" spans="3:17">
      <c r="C1623" s="15">
        <v>38434</v>
      </c>
      <c r="D1623" s="16">
        <v>10396</v>
      </c>
      <c r="E1623" s="16">
        <v>6</v>
      </c>
      <c r="F1623" s="16" t="s">
        <v>369</v>
      </c>
      <c r="G1623" s="16">
        <v>49</v>
      </c>
      <c r="H1623" s="17">
        <v>100</v>
      </c>
      <c r="I1623" s="17">
        <v>5720.75</v>
      </c>
      <c r="J1623" s="16" t="s">
        <v>343</v>
      </c>
      <c r="K1623" s="16"/>
      <c r="L1623" s="16" t="s">
        <v>163</v>
      </c>
      <c r="M1623" s="16" t="s">
        <v>212</v>
      </c>
      <c r="N1623" s="16" t="s">
        <v>258</v>
      </c>
      <c r="O1623" s="16" t="s">
        <v>218</v>
      </c>
      <c r="P1623" s="16" t="s">
        <v>162</v>
      </c>
      <c r="Q1623" s="16" t="s">
        <v>157</v>
      </c>
    </row>
    <row r="1624" spans="3:17">
      <c r="C1624" s="15">
        <v>38478</v>
      </c>
      <c r="D1624" s="16">
        <v>10414</v>
      </c>
      <c r="E1624" s="16">
        <v>10</v>
      </c>
      <c r="F1624" s="16" t="s">
        <v>369</v>
      </c>
      <c r="G1624" s="16">
        <v>23</v>
      </c>
      <c r="H1624" s="17">
        <v>100</v>
      </c>
      <c r="I1624" s="17">
        <v>3335.23</v>
      </c>
      <c r="J1624" s="16" t="s">
        <v>343</v>
      </c>
      <c r="K1624" s="16"/>
      <c r="L1624" s="16" t="s">
        <v>181</v>
      </c>
      <c r="M1624" s="16" t="s">
        <v>285</v>
      </c>
      <c r="N1624" s="16" t="s">
        <v>280</v>
      </c>
      <c r="O1624" s="16" t="s">
        <v>231</v>
      </c>
      <c r="P1624" s="16" t="s">
        <v>162</v>
      </c>
      <c r="Q1624" s="16" t="s">
        <v>157</v>
      </c>
    </row>
    <row r="1625" spans="3:17">
      <c r="C1625" s="15">
        <v>37630</v>
      </c>
      <c r="D1625" s="16">
        <v>10101</v>
      </c>
      <c r="E1625" s="16">
        <v>2</v>
      </c>
      <c r="F1625" s="16" t="s">
        <v>370</v>
      </c>
      <c r="G1625" s="16">
        <v>46</v>
      </c>
      <c r="H1625" s="17">
        <v>53.76</v>
      </c>
      <c r="I1625" s="17">
        <v>2472.96</v>
      </c>
      <c r="J1625" s="16" t="s">
        <v>19</v>
      </c>
      <c r="K1625" s="16"/>
      <c r="L1625" s="16" t="s">
        <v>122</v>
      </c>
      <c r="M1625" s="16" t="s">
        <v>212</v>
      </c>
      <c r="N1625" s="16" t="s">
        <v>295</v>
      </c>
      <c r="O1625" s="16"/>
      <c r="P1625" s="16" t="s">
        <v>120</v>
      </c>
      <c r="Q1625" s="16" t="s">
        <v>93</v>
      </c>
    </row>
    <row r="1626" spans="3:17">
      <c r="C1626" s="15">
        <v>37698</v>
      </c>
      <c r="D1626" s="16">
        <v>10110</v>
      </c>
      <c r="E1626" s="16">
        <v>2</v>
      </c>
      <c r="F1626" s="16" t="s">
        <v>370</v>
      </c>
      <c r="G1626" s="16">
        <v>39</v>
      </c>
      <c r="H1626" s="17">
        <v>44.35</v>
      </c>
      <c r="I1626" s="17">
        <v>1729.65</v>
      </c>
      <c r="J1626" s="16" t="s">
        <v>19</v>
      </c>
      <c r="K1626" s="16"/>
      <c r="L1626" s="16" t="s">
        <v>146</v>
      </c>
      <c r="M1626" s="16" t="s">
        <v>212</v>
      </c>
      <c r="N1626" s="16" t="s">
        <v>299</v>
      </c>
      <c r="O1626" s="16"/>
      <c r="P1626" s="16" t="s">
        <v>145</v>
      </c>
      <c r="Q1626" s="16" t="s">
        <v>93</v>
      </c>
    </row>
    <row r="1627" spans="3:17">
      <c r="C1627" s="15">
        <v>37762</v>
      </c>
      <c r="D1627" s="16">
        <v>10124</v>
      </c>
      <c r="E1627" s="16">
        <v>1</v>
      </c>
      <c r="F1627" s="16" t="s">
        <v>370</v>
      </c>
      <c r="G1627" s="16">
        <v>22</v>
      </c>
      <c r="H1627" s="17">
        <v>45.25</v>
      </c>
      <c r="I1627" s="17">
        <v>995.5</v>
      </c>
      <c r="J1627" s="16" t="s">
        <v>19</v>
      </c>
      <c r="K1627" s="16"/>
      <c r="L1627" s="16" t="s">
        <v>182</v>
      </c>
      <c r="M1627" s="16" t="s">
        <v>212</v>
      </c>
      <c r="N1627" s="16" t="s">
        <v>316</v>
      </c>
      <c r="O1627" s="16" t="s">
        <v>317</v>
      </c>
      <c r="P1627" s="16" t="s">
        <v>162</v>
      </c>
      <c r="Q1627" s="16" t="s">
        <v>157</v>
      </c>
    </row>
    <row r="1628" spans="3:17">
      <c r="C1628" s="15">
        <v>37876</v>
      </c>
      <c r="D1628" s="16">
        <v>10149</v>
      </c>
      <c r="E1628" s="16">
        <v>6</v>
      </c>
      <c r="F1628" s="16" t="s">
        <v>370</v>
      </c>
      <c r="G1628" s="16">
        <v>49</v>
      </c>
      <c r="H1628" s="17">
        <v>49.28</v>
      </c>
      <c r="I1628" s="17">
        <v>2414.7199999999998</v>
      </c>
      <c r="J1628" s="16" t="s">
        <v>19</v>
      </c>
      <c r="K1628" s="16"/>
      <c r="L1628" s="16" t="s">
        <v>191</v>
      </c>
      <c r="M1628" s="16" t="s">
        <v>212</v>
      </c>
      <c r="N1628" s="16" t="s">
        <v>311</v>
      </c>
      <c r="O1628" s="16" t="s">
        <v>218</v>
      </c>
      <c r="P1628" s="16" t="s">
        <v>162</v>
      </c>
      <c r="Q1628" s="16" t="s">
        <v>157</v>
      </c>
    </row>
    <row r="1629" spans="3:17">
      <c r="C1629" s="15">
        <v>37912</v>
      </c>
      <c r="D1629" s="16">
        <v>10162</v>
      </c>
      <c r="E1629" s="16">
        <v>4</v>
      </c>
      <c r="F1629" s="16" t="s">
        <v>370</v>
      </c>
      <c r="G1629" s="16">
        <v>43</v>
      </c>
      <c r="H1629" s="17">
        <v>36.29</v>
      </c>
      <c r="I1629" s="17">
        <v>1560.47</v>
      </c>
      <c r="J1629" s="16" t="s">
        <v>19</v>
      </c>
      <c r="K1629" s="16"/>
      <c r="L1629" s="16" t="s">
        <v>167</v>
      </c>
      <c r="M1629" s="16" t="s">
        <v>212</v>
      </c>
      <c r="N1629" s="16" t="s">
        <v>219</v>
      </c>
      <c r="O1629" s="16" t="s">
        <v>218</v>
      </c>
      <c r="P1629" s="16" t="s">
        <v>162</v>
      </c>
      <c r="Q1629" s="16" t="s">
        <v>157</v>
      </c>
    </row>
    <row r="1630" spans="3:17">
      <c r="C1630" s="15">
        <v>37930</v>
      </c>
      <c r="D1630" s="16">
        <v>10173</v>
      </c>
      <c r="E1630" s="16">
        <v>8</v>
      </c>
      <c r="F1630" s="16" t="s">
        <v>370</v>
      </c>
      <c r="G1630" s="16">
        <v>27</v>
      </c>
      <c r="H1630" s="17">
        <v>41.22</v>
      </c>
      <c r="I1630" s="17">
        <v>1112.94</v>
      </c>
      <c r="J1630" s="16" t="s">
        <v>19</v>
      </c>
      <c r="K1630" s="16"/>
      <c r="L1630" s="16" t="s">
        <v>128</v>
      </c>
      <c r="M1630" s="16" t="s">
        <v>212</v>
      </c>
      <c r="N1630" s="16" t="s">
        <v>320</v>
      </c>
      <c r="O1630" s="16"/>
      <c r="P1630" s="16" t="s">
        <v>126</v>
      </c>
      <c r="Q1630" s="16" t="s">
        <v>93</v>
      </c>
    </row>
    <row r="1631" spans="3:17">
      <c r="C1631" s="15">
        <v>37937</v>
      </c>
      <c r="D1631" s="16">
        <v>10182</v>
      </c>
      <c r="E1631" s="16">
        <v>5</v>
      </c>
      <c r="F1631" s="16" t="s">
        <v>370</v>
      </c>
      <c r="G1631" s="16">
        <v>31</v>
      </c>
      <c r="H1631" s="17">
        <v>36.74</v>
      </c>
      <c r="I1631" s="17">
        <v>1138.94</v>
      </c>
      <c r="J1631" s="16" t="s">
        <v>19</v>
      </c>
      <c r="K1631" s="16"/>
      <c r="L1631" s="16" t="s">
        <v>163</v>
      </c>
      <c r="M1631" s="16" t="s">
        <v>212</v>
      </c>
      <c r="N1631" s="16" t="s">
        <v>258</v>
      </c>
      <c r="O1631" s="16" t="s">
        <v>218</v>
      </c>
      <c r="P1631" s="16" t="s">
        <v>162</v>
      </c>
      <c r="Q1631" s="16" t="s">
        <v>157</v>
      </c>
    </row>
    <row r="1632" spans="3:17">
      <c r="C1632" s="15">
        <v>37946</v>
      </c>
      <c r="D1632" s="16">
        <v>10193</v>
      </c>
      <c r="E1632" s="16">
        <v>9</v>
      </c>
      <c r="F1632" s="16" t="s">
        <v>370</v>
      </c>
      <c r="G1632" s="16">
        <v>20</v>
      </c>
      <c r="H1632" s="17">
        <v>50.62</v>
      </c>
      <c r="I1632" s="17">
        <v>1012.4</v>
      </c>
      <c r="J1632" s="16" t="s">
        <v>19</v>
      </c>
      <c r="K1632" s="16"/>
      <c r="L1632" s="16" t="s">
        <v>89</v>
      </c>
      <c r="M1632" s="16" t="s">
        <v>212</v>
      </c>
      <c r="N1632" s="16" t="s">
        <v>321</v>
      </c>
      <c r="O1632" s="16" t="s">
        <v>224</v>
      </c>
      <c r="P1632" s="16" t="s">
        <v>85</v>
      </c>
      <c r="Q1632" s="16" t="s">
        <v>84</v>
      </c>
    </row>
    <row r="1633" spans="3:17">
      <c r="C1633" s="15">
        <v>37958</v>
      </c>
      <c r="D1633" s="16">
        <v>10205</v>
      </c>
      <c r="E1633" s="16">
        <v>4</v>
      </c>
      <c r="F1633" s="16" t="s">
        <v>370</v>
      </c>
      <c r="G1633" s="16">
        <v>24</v>
      </c>
      <c r="H1633" s="17">
        <v>38.08</v>
      </c>
      <c r="I1633" s="17">
        <v>913.92</v>
      </c>
      <c r="J1633" s="16" t="s">
        <v>19</v>
      </c>
      <c r="K1633" s="16"/>
      <c r="L1633" s="16" t="s">
        <v>135</v>
      </c>
      <c r="M1633" s="16" t="s">
        <v>212</v>
      </c>
      <c r="N1633" s="16" t="s">
        <v>242</v>
      </c>
      <c r="O1633" s="16"/>
      <c r="P1633" s="16" t="s">
        <v>134</v>
      </c>
      <c r="Q1633" s="16" t="s">
        <v>93</v>
      </c>
    </row>
    <row r="1634" spans="3:17">
      <c r="C1634" s="15">
        <v>38012</v>
      </c>
      <c r="D1634" s="16">
        <v>10214</v>
      </c>
      <c r="E1634" s="16">
        <v>2</v>
      </c>
      <c r="F1634" s="16" t="s">
        <v>370</v>
      </c>
      <c r="G1634" s="16">
        <v>49</v>
      </c>
      <c r="H1634" s="17">
        <v>47.94</v>
      </c>
      <c r="I1634" s="17">
        <v>2349.06</v>
      </c>
      <c r="J1634" s="16" t="s">
        <v>19</v>
      </c>
      <c r="K1634" s="16"/>
      <c r="L1634" s="16" t="s">
        <v>136</v>
      </c>
      <c r="M1634" s="16" t="s">
        <v>212</v>
      </c>
      <c r="N1634" s="16" t="s">
        <v>242</v>
      </c>
      <c r="O1634" s="16"/>
      <c r="P1634" s="16" t="s">
        <v>134</v>
      </c>
      <c r="Q1634" s="16" t="s">
        <v>93</v>
      </c>
    </row>
    <row r="1635" spans="3:17">
      <c r="C1635" s="15">
        <v>38048</v>
      </c>
      <c r="D1635" s="16">
        <v>10227</v>
      </c>
      <c r="E1635" s="16">
        <v>5</v>
      </c>
      <c r="F1635" s="16" t="s">
        <v>370</v>
      </c>
      <c r="G1635" s="16">
        <v>24</v>
      </c>
      <c r="H1635" s="17">
        <v>48.38</v>
      </c>
      <c r="I1635" s="17">
        <v>1161.1199999999999</v>
      </c>
      <c r="J1635" s="16" t="s">
        <v>19</v>
      </c>
      <c r="K1635" s="16"/>
      <c r="L1635" s="16" t="s">
        <v>109</v>
      </c>
      <c r="M1635" s="16" t="s">
        <v>212</v>
      </c>
      <c r="N1635" s="16" t="s">
        <v>248</v>
      </c>
      <c r="O1635" s="16"/>
      <c r="P1635" s="16" t="s">
        <v>107</v>
      </c>
      <c r="Q1635" s="16" t="s">
        <v>93</v>
      </c>
    </row>
    <row r="1636" spans="3:17">
      <c r="C1636" s="15">
        <v>38106</v>
      </c>
      <c r="D1636" s="16">
        <v>10244</v>
      </c>
      <c r="E1636" s="16">
        <v>9</v>
      </c>
      <c r="F1636" s="16" t="s">
        <v>370</v>
      </c>
      <c r="G1636" s="16">
        <v>39</v>
      </c>
      <c r="H1636" s="17">
        <v>45.25</v>
      </c>
      <c r="I1636" s="17">
        <v>1764.75</v>
      </c>
      <c r="J1636" s="16" t="s">
        <v>19</v>
      </c>
      <c r="K1636" s="16"/>
      <c r="L1636" s="16" t="s">
        <v>135</v>
      </c>
      <c r="M1636" s="16" t="s">
        <v>212</v>
      </c>
      <c r="N1636" s="16" t="s">
        <v>242</v>
      </c>
      <c r="O1636" s="16"/>
      <c r="P1636" s="16" t="s">
        <v>134</v>
      </c>
      <c r="Q1636" s="16" t="s">
        <v>93</v>
      </c>
    </row>
    <row r="1637" spans="3:17">
      <c r="C1637" s="15">
        <v>38142</v>
      </c>
      <c r="D1637" s="16">
        <v>10255</v>
      </c>
      <c r="E1637" s="16">
        <v>2</v>
      </c>
      <c r="F1637" s="16" t="s">
        <v>370</v>
      </c>
      <c r="G1637" s="16">
        <v>37</v>
      </c>
      <c r="H1637" s="17">
        <v>45.7</v>
      </c>
      <c r="I1637" s="17">
        <v>1690.9</v>
      </c>
      <c r="J1637" s="16" t="s">
        <v>19</v>
      </c>
      <c r="K1637" s="16"/>
      <c r="L1637" s="16" t="s">
        <v>113</v>
      </c>
      <c r="M1637" s="16" t="s">
        <v>212</v>
      </c>
      <c r="N1637" s="16" t="s">
        <v>313</v>
      </c>
      <c r="O1637" s="16"/>
      <c r="P1637" s="16" t="s">
        <v>107</v>
      </c>
      <c r="Q1637" s="16" t="s">
        <v>93</v>
      </c>
    </row>
    <row r="1638" spans="3:17">
      <c r="C1638" s="15">
        <v>38216</v>
      </c>
      <c r="D1638" s="16">
        <v>10280</v>
      </c>
      <c r="E1638" s="16">
        <v>11</v>
      </c>
      <c r="F1638" s="16" t="s">
        <v>370</v>
      </c>
      <c r="G1638" s="16">
        <v>45</v>
      </c>
      <c r="H1638" s="17">
        <v>47.49</v>
      </c>
      <c r="I1638" s="17">
        <v>2137.0500000000002</v>
      </c>
      <c r="J1638" s="16" t="s">
        <v>19</v>
      </c>
      <c r="K1638" s="16"/>
      <c r="L1638" s="16" t="s">
        <v>129</v>
      </c>
      <c r="M1638" s="16" t="s">
        <v>212</v>
      </c>
      <c r="N1638" s="16" t="s">
        <v>255</v>
      </c>
      <c r="O1638" s="16"/>
      <c r="P1638" s="16" t="s">
        <v>126</v>
      </c>
      <c r="Q1638" s="16" t="s">
        <v>93</v>
      </c>
    </row>
    <row r="1639" spans="3:17">
      <c r="C1639" s="15">
        <v>38233</v>
      </c>
      <c r="D1639" s="16">
        <v>10289</v>
      </c>
      <c r="E1639" s="16">
        <v>4</v>
      </c>
      <c r="F1639" s="16" t="s">
        <v>370</v>
      </c>
      <c r="G1639" s="16">
        <v>45</v>
      </c>
      <c r="H1639" s="17">
        <v>48.38</v>
      </c>
      <c r="I1639" s="17">
        <v>2177.1</v>
      </c>
      <c r="J1639" s="16" t="s">
        <v>19</v>
      </c>
      <c r="K1639" s="16"/>
      <c r="L1639" s="16" t="s">
        <v>132</v>
      </c>
      <c r="M1639" s="16" t="s">
        <v>212</v>
      </c>
      <c r="N1639" s="16" t="s">
        <v>222</v>
      </c>
      <c r="O1639" s="16"/>
      <c r="P1639" s="16" t="s">
        <v>130</v>
      </c>
      <c r="Q1639" s="16" t="s">
        <v>93</v>
      </c>
    </row>
    <row r="1640" spans="3:17">
      <c r="C1640" s="15">
        <v>38271</v>
      </c>
      <c r="D1640" s="16">
        <v>10304</v>
      </c>
      <c r="E1640" s="16">
        <v>15</v>
      </c>
      <c r="F1640" s="16" t="s">
        <v>370</v>
      </c>
      <c r="G1640" s="16">
        <v>44</v>
      </c>
      <c r="H1640" s="17">
        <v>39.42</v>
      </c>
      <c r="I1640" s="17">
        <v>1734.48</v>
      </c>
      <c r="J1640" s="16" t="s">
        <v>19</v>
      </c>
      <c r="K1640" s="16"/>
      <c r="L1640" s="16" t="s">
        <v>118</v>
      </c>
      <c r="M1640" s="16" t="s">
        <v>212</v>
      </c>
      <c r="N1640" s="16" t="s">
        <v>257</v>
      </c>
      <c r="O1640" s="16"/>
      <c r="P1640" s="16" t="s">
        <v>107</v>
      </c>
      <c r="Q1640" s="16" t="s">
        <v>93</v>
      </c>
    </row>
    <row r="1641" spans="3:17">
      <c r="C1641" s="15">
        <v>38281</v>
      </c>
      <c r="D1641" s="16">
        <v>10312</v>
      </c>
      <c r="E1641" s="16">
        <v>12</v>
      </c>
      <c r="F1641" s="16" t="s">
        <v>370</v>
      </c>
      <c r="G1641" s="16">
        <v>23</v>
      </c>
      <c r="H1641" s="17">
        <v>37.630000000000003</v>
      </c>
      <c r="I1641" s="17">
        <v>865.49</v>
      </c>
      <c r="J1641" s="16" t="s">
        <v>19</v>
      </c>
      <c r="K1641" s="16"/>
      <c r="L1641" s="16" t="s">
        <v>163</v>
      </c>
      <c r="M1641" s="16" t="s">
        <v>212</v>
      </c>
      <c r="N1641" s="16" t="s">
        <v>258</v>
      </c>
      <c r="O1641" s="16" t="s">
        <v>218</v>
      </c>
      <c r="P1641" s="16" t="s">
        <v>162</v>
      </c>
      <c r="Q1641" s="16" t="s">
        <v>157</v>
      </c>
    </row>
    <row r="1642" spans="3:17">
      <c r="C1642" s="15">
        <v>38295</v>
      </c>
      <c r="D1642" s="16">
        <v>10322</v>
      </c>
      <c r="E1642" s="16">
        <v>4</v>
      </c>
      <c r="F1642" s="16" t="s">
        <v>370</v>
      </c>
      <c r="G1642" s="16">
        <v>30</v>
      </c>
      <c r="H1642" s="17">
        <v>100</v>
      </c>
      <c r="I1642" s="17">
        <v>3500.1</v>
      </c>
      <c r="J1642" s="16" t="s">
        <v>19</v>
      </c>
      <c r="K1642" s="16"/>
      <c r="L1642" s="16" t="s">
        <v>168</v>
      </c>
      <c r="M1642" s="16" t="s">
        <v>212</v>
      </c>
      <c r="N1642" s="16" t="s">
        <v>259</v>
      </c>
      <c r="O1642" s="16" t="s">
        <v>260</v>
      </c>
      <c r="P1642" s="16" t="s">
        <v>162</v>
      </c>
      <c r="Q1642" s="16" t="s">
        <v>157</v>
      </c>
    </row>
    <row r="1643" spans="3:17">
      <c r="C1643" s="15">
        <v>38308</v>
      </c>
      <c r="D1643" s="16">
        <v>10332</v>
      </c>
      <c r="E1643" s="16">
        <v>10</v>
      </c>
      <c r="F1643" s="16" t="s">
        <v>370</v>
      </c>
      <c r="G1643" s="16">
        <v>26</v>
      </c>
      <c r="H1643" s="17">
        <v>85.52</v>
      </c>
      <c r="I1643" s="17">
        <v>2223.52</v>
      </c>
      <c r="J1643" s="16" t="s">
        <v>19</v>
      </c>
      <c r="K1643" s="16"/>
      <c r="L1643" s="16" t="s">
        <v>146</v>
      </c>
      <c r="M1643" s="16" t="s">
        <v>212</v>
      </c>
      <c r="N1643" s="16" t="s">
        <v>299</v>
      </c>
      <c r="O1643" s="16"/>
      <c r="P1643" s="16" t="s">
        <v>145</v>
      </c>
      <c r="Q1643" s="16" t="s">
        <v>93</v>
      </c>
    </row>
    <row r="1644" spans="3:17">
      <c r="C1644" s="15">
        <v>38316</v>
      </c>
      <c r="D1644" s="16">
        <v>10345</v>
      </c>
      <c r="E1644" s="16">
        <v>1</v>
      </c>
      <c r="F1644" s="16" t="s">
        <v>370</v>
      </c>
      <c r="G1644" s="16">
        <v>43</v>
      </c>
      <c r="H1644" s="17">
        <v>53.76</v>
      </c>
      <c r="I1644" s="17">
        <v>2311.6799999999998</v>
      </c>
      <c r="J1644" s="16" t="s">
        <v>19</v>
      </c>
      <c r="K1644" s="16"/>
      <c r="L1644" s="16" t="s">
        <v>119</v>
      </c>
      <c r="M1644" s="16" t="s">
        <v>212</v>
      </c>
      <c r="N1644" s="16" t="s">
        <v>229</v>
      </c>
      <c r="O1644" s="16"/>
      <c r="P1644" s="16" t="s">
        <v>107</v>
      </c>
      <c r="Q1644" s="16" t="s">
        <v>93</v>
      </c>
    </row>
    <row r="1645" spans="3:17">
      <c r="C1645" s="15">
        <v>38330</v>
      </c>
      <c r="D1645" s="16">
        <v>10356</v>
      </c>
      <c r="E1645" s="16">
        <v>7</v>
      </c>
      <c r="F1645" s="16" t="s">
        <v>370</v>
      </c>
      <c r="G1645" s="16">
        <v>26</v>
      </c>
      <c r="H1645" s="17">
        <v>31.86</v>
      </c>
      <c r="I1645" s="17">
        <v>828.36</v>
      </c>
      <c r="J1645" s="16" t="s">
        <v>19</v>
      </c>
      <c r="K1645" s="16"/>
      <c r="L1645" s="16" t="s">
        <v>114</v>
      </c>
      <c r="M1645" s="16" t="s">
        <v>212</v>
      </c>
      <c r="N1645" s="16" t="s">
        <v>216</v>
      </c>
      <c r="O1645" s="16"/>
      <c r="P1645" s="16" t="s">
        <v>107</v>
      </c>
      <c r="Q1645" s="16" t="s">
        <v>93</v>
      </c>
    </row>
    <row r="1646" spans="3:17">
      <c r="C1646" s="15">
        <v>38364</v>
      </c>
      <c r="D1646" s="16">
        <v>10367</v>
      </c>
      <c r="E1646" s="16">
        <v>12</v>
      </c>
      <c r="F1646" s="16" t="s">
        <v>370</v>
      </c>
      <c r="G1646" s="16">
        <v>28</v>
      </c>
      <c r="H1646" s="17">
        <v>30.59</v>
      </c>
      <c r="I1646" s="17">
        <v>856.52</v>
      </c>
      <c r="J1646" s="16" t="s">
        <v>19</v>
      </c>
      <c r="K1646" s="16"/>
      <c r="L1646" s="16" t="s">
        <v>172</v>
      </c>
      <c r="M1646" s="16" t="s">
        <v>287</v>
      </c>
      <c r="N1646" s="16" t="s">
        <v>217</v>
      </c>
      <c r="O1646" s="16" t="s">
        <v>218</v>
      </c>
      <c r="P1646" s="16" t="s">
        <v>162</v>
      </c>
      <c r="Q1646" s="16" t="s">
        <v>157</v>
      </c>
    </row>
    <row r="1647" spans="3:17">
      <c r="C1647" s="15">
        <v>38399</v>
      </c>
      <c r="D1647" s="16">
        <v>10380</v>
      </c>
      <c r="E1647" s="16">
        <v>5</v>
      </c>
      <c r="F1647" s="16" t="s">
        <v>370</v>
      </c>
      <c r="G1647" s="16">
        <v>27</v>
      </c>
      <c r="H1647" s="17">
        <v>68.349999999999994</v>
      </c>
      <c r="I1647" s="17">
        <v>1845.45</v>
      </c>
      <c r="J1647" s="16" t="s">
        <v>19</v>
      </c>
      <c r="K1647" s="16"/>
      <c r="L1647" s="16" t="s">
        <v>135</v>
      </c>
      <c r="M1647" s="16" t="s">
        <v>212</v>
      </c>
      <c r="N1647" s="16" t="s">
        <v>242</v>
      </c>
      <c r="O1647" s="16"/>
      <c r="P1647" s="16" t="s">
        <v>134</v>
      </c>
      <c r="Q1647" s="16" t="s">
        <v>93</v>
      </c>
    </row>
    <row r="1648" spans="3:17">
      <c r="C1648" s="15">
        <v>38420</v>
      </c>
      <c r="D1648" s="16">
        <v>10391</v>
      </c>
      <c r="E1648" s="16">
        <v>1</v>
      </c>
      <c r="F1648" s="16" t="s">
        <v>370</v>
      </c>
      <c r="G1648" s="16">
        <v>24</v>
      </c>
      <c r="H1648" s="17">
        <v>100</v>
      </c>
      <c r="I1648" s="17">
        <v>4042.08</v>
      </c>
      <c r="J1648" s="16" t="s">
        <v>19</v>
      </c>
      <c r="K1648" s="16"/>
      <c r="L1648" s="16" t="s">
        <v>87</v>
      </c>
      <c r="M1648" s="16" t="s">
        <v>212</v>
      </c>
      <c r="N1648" s="16" t="s">
        <v>262</v>
      </c>
      <c r="O1648" s="16" t="s">
        <v>238</v>
      </c>
      <c r="P1648" s="16" t="s">
        <v>85</v>
      </c>
      <c r="Q1648" s="16" t="s">
        <v>84</v>
      </c>
    </row>
    <row r="1649" spans="3:17">
      <c r="C1649" s="15">
        <v>38501</v>
      </c>
      <c r="D1649" s="16">
        <v>10421</v>
      </c>
      <c r="E1649" s="16">
        <v>2</v>
      </c>
      <c r="F1649" s="16" t="s">
        <v>370</v>
      </c>
      <c r="G1649" s="16">
        <v>40</v>
      </c>
      <c r="H1649" s="17">
        <v>45.7</v>
      </c>
      <c r="I1649" s="17">
        <v>1828</v>
      </c>
      <c r="J1649" s="16" t="s">
        <v>19</v>
      </c>
      <c r="K1649" s="16"/>
      <c r="L1649" s="16" t="s">
        <v>163</v>
      </c>
      <c r="M1649" s="16" t="s">
        <v>265</v>
      </c>
      <c r="N1649" s="16" t="s">
        <v>258</v>
      </c>
      <c r="O1649" s="16" t="s">
        <v>218</v>
      </c>
      <c r="P1649" s="16" t="s">
        <v>162</v>
      </c>
      <c r="Q1649" s="16" t="s">
        <v>157</v>
      </c>
    </row>
    <row r="1650" spans="3:17">
      <c r="C1650" s="15">
        <v>37650</v>
      </c>
      <c r="D1650" s="16">
        <v>10103</v>
      </c>
      <c r="E1650" s="16">
        <v>1</v>
      </c>
      <c r="F1650" s="16" t="s">
        <v>371</v>
      </c>
      <c r="G1650" s="16">
        <v>36</v>
      </c>
      <c r="H1650" s="17">
        <v>100</v>
      </c>
      <c r="I1650" s="17">
        <v>3680.28</v>
      </c>
      <c r="J1650" s="16" t="s">
        <v>302</v>
      </c>
      <c r="K1650" s="16"/>
      <c r="L1650" s="16" t="s">
        <v>131</v>
      </c>
      <c r="M1650" s="16" t="s">
        <v>212</v>
      </c>
      <c r="N1650" s="16" t="s">
        <v>233</v>
      </c>
      <c r="O1650" s="16"/>
      <c r="P1650" s="16" t="s">
        <v>130</v>
      </c>
      <c r="Q1650" s="16" t="s">
        <v>93</v>
      </c>
    </row>
    <row r="1651" spans="3:17">
      <c r="C1651" s="15">
        <v>37712</v>
      </c>
      <c r="D1651" s="16">
        <v>10114</v>
      </c>
      <c r="E1651" s="16">
        <v>5</v>
      </c>
      <c r="F1651" s="16" t="s">
        <v>371</v>
      </c>
      <c r="G1651" s="16">
        <v>21</v>
      </c>
      <c r="H1651" s="17">
        <v>100</v>
      </c>
      <c r="I1651" s="17">
        <v>2925.09</v>
      </c>
      <c r="J1651" s="16" t="s">
        <v>302</v>
      </c>
      <c r="K1651" s="16"/>
      <c r="L1651" s="16" t="s">
        <v>111</v>
      </c>
      <c r="M1651" s="16" t="s">
        <v>212</v>
      </c>
      <c r="N1651" s="16" t="s">
        <v>216</v>
      </c>
      <c r="O1651" s="16"/>
      <c r="P1651" s="16" t="s">
        <v>107</v>
      </c>
      <c r="Q1651" s="16" t="s">
        <v>93</v>
      </c>
    </row>
    <row r="1652" spans="3:17">
      <c r="C1652" s="15">
        <v>37769</v>
      </c>
      <c r="D1652" s="16">
        <v>10126</v>
      </c>
      <c r="E1652" s="16">
        <v>1</v>
      </c>
      <c r="F1652" s="16" t="s">
        <v>371</v>
      </c>
      <c r="G1652" s="16">
        <v>27</v>
      </c>
      <c r="H1652" s="17">
        <v>100</v>
      </c>
      <c r="I1652" s="17">
        <v>3415.77</v>
      </c>
      <c r="J1652" s="16" t="s">
        <v>302</v>
      </c>
      <c r="K1652" s="16"/>
      <c r="L1652" s="16" t="s">
        <v>136</v>
      </c>
      <c r="M1652" s="16" t="s">
        <v>212</v>
      </c>
      <c r="N1652" s="16" t="s">
        <v>242</v>
      </c>
      <c r="O1652" s="16"/>
      <c r="P1652" s="16" t="s">
        <v>134</v>
      </c>
      <c r="Q1652" s="16" t="s">
        <v>93</v>
      </c>
    </row>
    <row r="1653" spans="3:17">
      <c r="C1653" s="15">
        <v>37826</v>
      </c>
      <c r="D1653" s="16">
        <v>10140</v>
      </c>
      <c r="E1653" s="16">
        <v>1</v>
      </c>
      <c r="F1653" s="16" t="s">
        <v>371</v>
      </c>
      <c r="G1653" s="16">
        <v>47</v>
      </c>
      <c r="H1653" s="17">
        <v>100</v>
      </c>
      <c r="I1653" s="17">
        <v>5105.1400000000003</v>
      </c>
      <c r="J1653" s="16" t="s">
        <v>302</v>
      </c>
      <c r="K1653" s="16"/>
      <c r="L1653" s="16" t="s">
        <v>170</v>
      </c>
      <c r="M1653" s="16" t="s">
        <v>212</v>
      </c>
      <c r="N1653" s="16" t="s">
        <v>220</v>
      </c>
      <c r="O1653" s="16" t="s">
        <v>218</v>
      </c>
      <c r="P1653" s="16" t="s">
        <v>162</v>
      </c>
      <c r="Q1653" s="16" t="s">
        <v>157</v>
      </c>
    </row>
    <row r="1654" spans="3:17">
      <c r="C1654" s="15">
        <v>37885</v>
      </c>
      <c r="D1654" s="16">
        <v>10151</v>
      </c>
      <c r="E1654" s="16">
        <v>8</v>
      </c>
      <c r="F1654" s="16" t="s">
        <v>371</v>
      </c>
      <c r="G1654" s="16">
        <v>42</v>
      </c>
      <c r="H1654" s="17">
        <v>100</v>
      </c>
      <c r="I1654" s="17">
        <v>5098.8</v>
      </c>
      <c r="J1654" s="16" t="s">
        <v>302</v>
      </c>
      <c r="K1654" s="16"/>
      <c r="L1654" s="16" t="s">
        <v>106</v>
      </c>
      <c r="M1654" s="16" t="s">
        <v>212</v>
      </c>
      <c r="N1654" s="16" t="s">
        <v>283</v>
      </c>
      <c r="O1654" s="16"/>
      <c r="P1654" s="16" t="s">
        <v>103</v>
      </c>
      <c r="Q1654" s="16" t="s">
        <v>93</v>
      </c>
    </row>
    <row r="1655" spans="3:17">
      <c r="C1655" s="15">
        <v>37916</v>
      </c>
      <c r="D1655" s="16">
        <v>10165</v>
      </c>
      <c r="E1655" s="16">
        <v>17</v>
      </c>
      <c r="F1655" s="16" t="s">
        <v>371</v>
      </c>
      <c r="G1655" s="16">
        <v>32</v>
      </c>
      <c r="H1655" s="17">
        <v>100</v>
      </c>
      <c r="I1655" s="17">
        <v>4661.76</v>
      </c>
      <c r="J1655" s="16" t="s">
        <v>302</v>
      </c>
      <c r="K1655" s="16"/>
      <c r="L1655" s="16" t="s">
        <v>156</v>
      </c>
      <c r="M1655" s="16" t="s">
        <v>212</v>
      </c>
      <c r="N1655" s="16" t="s">
        <v>91</v>
      </c>
      <c r="O1655" s="16"/>
      <c r="P1655" s="16" t="s">
        <v>91</v>
      </c>
      <c r="Q1655" s="16" t="s">
        <v>151</v>
      </c>
    </row>
    <row r="1656" spans="3:17">
      <c r="C1656" s="15">
        <v>37931</v>
      </c>
      <c r="D1656" s="16">
        <v>10175</v>
      </c>
      <c r="E1656" s="16">
        <v>6</v>
      </c>
      <c r="F1656" s="16" t="s">
        <v>371</v>
      </c>
      <c r="G1656" s="16">
        <v>28</v>
      </c>
      <c r="H1656" s="17">
        <v>100</v>
      </c>
      <c r="I1656" s="17">
        <v>2969.96</v>
      </c>
      <c r="J1656" s="16" t="s">
        <v>302</v>
      </c>
      <c r="K1656" s="16"/>
      <c r="L1656" s="16" t="s">
        <v>148</v>
      </c>
      <c r="M1656" s="16" t="s">
        <v>212</v>
      </c>
      <c r="N1656" s="16" t="s">
        <v>272</v>
      </c>
      <c r="O1656" s="16"/>
      <c r="P1656" s="16" t="s">
        <v>145</v>
      </c>
      <c r="Q1656" s="16" t="s">
        <v>93</v>
      </c>
    </row>
    <row r="1657" spans="3:17">
      <c r="C1657" s="15">
        <v>37939</v>
      </c>
      <c r="D1657" s="16">
        <v>10184</v>
      </c>
      <c r="E1657" s="16">
        <v>11</v>
      </c>
      <c r="F1657" s="16" t="s">
        <v>371</v>
      </c>
      <c r="G1657" s="16">
        <v>24</v>
      </c>
      <c r="H1657" s="17">
        <v>100</v>
      </c>
      <c r="I1657" s="17">
        <v>3496.32</v>
      </c>
      <c r="J1657" s="16" t="s">
        <v>302</v>
      </c>
      <c r="K1657" s="16"/>
      <c r="L1657" s="16" t="s">
        <v>138</v>
      </c>
      <c r="M1657" s="16" t="s">
        <v>212</v>
      </c>
      <c r="N1657" s="16" t="s">
        <v>310</v>
      </c>
      <c r="O1657" s="16"/>
      <c r="P1657" s="16" t="s">
        <v>134</v>
      </c>
      <c r="Q1657" s="16" t="s">
        <v>93</v>
      </c>
    </row>
    <row r="1658" spans="3:17">
      <c r="C1658" s="15">
        <v>37950</v>
      </c>
      <c r="D1658" s="16">
        <v>10194</v>
      </c>
      <c r="E1658" s="16">
        <v>1</v>
      </c>
      <c r="F1658" s="16" t="s">
        <v>371</v>
      </c>
      <c r="G1658" s="16">
        <v>49</v>
      </c>
      <c r="H1658" s="17">
        <v>100</v>
      </c>
      <c r="I1658" s="17">
        <v>5760.93</v>
      </c>
      <c r="J1658" s="16" t="s">
        <v>302</v>
      </c>
      <c r="K1658" s="16"/>
      <c r="L1658" s="16" t="s">
        <v>109</v>
      </c>
      <c r="M1658" s="16" t="s">
        <v>212</v>
      </c>
      <c r="N1658" s="16" t="s">
        <v>248</v>
      </c>
      <c r="O1658" s="16"/>
      <c r="P1658" s="16" t="s">
        <v>107</v>
      </c>
      <c r="Q1658" s="16" t="s">
        <v>93</v>
      </c>
    </row>
    <row r="1659" spans="3:17">
      <c r="C1659" s="15">
        <v>37964</v>
      </c>
      <c r="D1659" s="16">
        <v>10207</v>
      </c>
      <c r="E1659" s="16">
        <v>12</v>
      </c>
      <c r="F1659" s="16" t="s">
        <v>371</v>
      </c>
      <c r="G1659" s="16">
        <v>46</v>
      </c>
      <c r="H1659" s="17">
        <v>100</v>
      </c>
      <c r="I1659" s="17">
        <v>6819.04</v>
      </c>
      <c r="J1659" s="16" t="s">
        <v>302</v>
      </c>
      <c r="K1659" s="16"/>
      <c r="L1659" s="16" t="s">
        <v>187</v>
      </c>
      <c r="M1659" s="16" t="s">
        <v>212</v>
      </c>
      <c r="N1659" s="16" t="s">
        <v>280</v>
      </c>
      <c r="O1659" s="16" t="s">
        <v>231</v>
      </c>
      <c r="P1659" s="16" t="s">
        <v>162</v>
      </c>
      <c r="Q1659" s="16" t="s">
        <v>157</v>
      </c>
    </row>
    <row r="1660" spans="3:17">
      <c r="C1660" s="15">
        <v>38021</v>
      </c>
      <c r="D1660" s="16">
        <v>10217</v>
      </c>
      <c r="E1660" s="16">
        <v>1</v>
      </c>
      <c r="F1660" s="16" t="s">
        <v>371</v>
      </c>
      <c r="G1660" s="16">
        <v>28</v>
      </c>
      <c r="H1660" s="17">
        <v>100</v>
      </c>
      <c r="I1660" s="17">
        <v>3148.88</v>
      </c>
      <c r="J1660" s="16" t="s">
        <v>302</v>
      </c>
      <c r="K1660" s="16"/>
      <c r="L1660" s="16" t="s">
        <v>92</v>
      </c>
      <c r="M1660" s="16" t="s">
        <v>212</v>
      </c>
      <c r="N1660" s="16" t="s">
        <v>91</v>
      </c>
      <c r="O1660" s="16"/>
      <c r="P1660" s="16" t="s">
        <v>91</v>
      </c>
      <c r="Q1660" s="16" t="s">
        <v>84</v>
      </c>
    </row>
    <row r="1661" spans="3:17">
      <c r="C1661" s="15">
        <v>38057</v>
      </c>
      <c r="D1661" s="16">
        <v>10229</v>
      </c>
      <c r="E1661" s="16">
        <v>6</v>
      </c>
      <c r="F1661" s="16" t="s">
        <v>371</v>
      </c>
      <c r="G1661" s="16">
        <v>48</v>
      </c>
      <c r="H1661" s="17">
        <v>100</v>
      </c>
      <c r="I1661" s="17">
        <v>5704.32</v>
      </c>
      <c r="J1661" s="16" t="s">
        <v>302</v>
      </c>
      <c r="K1661" s="16"/>
      <c r="L1661" s="16" t="s">
        <v>163</v>
      </c>
      <c r="M1661" s="16" t="s">
        <v>212</v>
      </c>
      <c r="N1661" s="16" t="s">
        <v>258</v>
      </c>
      <c r="O1661" s="16" t="s">
        <v>218</v>
      </c>
      <c r="P1661" s="16" t="s">
        <v>162</v>
      </c>
      <c r="Q1661" s="16" t="s">
        <v>157</v>
      </c>
    </row>
    <row r="1662" spans="3:17">
      <c r="C1662" s="15">
        <v>38112</v>
      </c>
      <c r="D1662" s="16">
        <v>10246</v>
      </c>
      <c r="E1662" s="16">
        <v>10</v>
      </c>
      <c r="F1662" s="16" t="s">
        <v>371</v>
      </c>
      <c r="G1662" s="16">
        <v>29</v>
      </c>
      <c r="H1662" s="17">
        <v>100</v>
      </c>
      <c r="I1662" s="17">
        <v>3520.6</v>
      </c>
      <c r="J1662" s="16" t="s">
        <v>302</v>
      </c>
      <c r="K1662" s="16"/>
      <c r="L1662" s="16" t="s">
        <v>135</v>
      </c>
      <c r="M1662" s="16" t="s">
        <v>212</v>
      </c>
      <c r="N1662" s="16" t="s">
        <v>242</v>
      </c>
      <c r="O1662" s="16"/>
      <c r="P1662" s="16" t="s">
        <v>134</v>
      </c>
      <c r="Q1662" s="16" t="s">
        <v>93</v>
      </c>
    </row>
    <row r="1663" spans="3:17">
      <c r="C1663" s="15">
        <v>38153</v>
      </c>
      <c r="D1663" s="16">
        <v>10259</v>
      </c>
      <c r="E1663" s="16">
        <v>9</v>
      </c>
      <c r="F1663" s="16" t="s">
        <v>371</v>
      </c>
      <c r="G1663" s="16">
        <v>47</v>
      </c>
      <c r="H1663" s="17">
        <v>100</v>
      </c>
      <c r="I1663" s="17">
        <v>5285.62</v>
      </c>
      <c r="J1663" s="16" t="s">
        <v>302</v>
      </c>
      <c r="K1663" s="16"/>
      <c r="L1663" s="16" t="s">
        <v>92</v>
      </c>
      <c r="M1663" s="16" t="s">
        <v>212</v>
      </c>
      <c r="N1663" s="16" t="s">
        <v>91</v>
      </c>
      <c r="O1663" s="16"/>
      <c r="P1663" s="16" t="s">
        <v>91</v>
      </c>
      <c r="Q1663" s="16" t="s">
        <v>84</v>
      </c>
    </row>
    <row r="1664" spans="3:17">
      <c r="C1664" s="15">
        <v>38188</v>
      </c>
      <c r="D1664" s="16">
        <v>10271</v>
      </c>
      <c r="E1664" s="16">
        <v>10</v>
      </c>
      <c r="F1664" s="16" t="s">
        <v>371</v>
      </c>
      <c r="G1664" s="16">
        <v>43</v>
      </c>
      <c r="H1664" s="17">
        <v>100</v>
      </c>
      <c r="I1664" s="17">
        <v>5605.05</v>
      </c>
      <c r="J1664" s="16" t="s">
        <v>302</v>
      </c>
      <c r="K1664" s="16"/>
      <c r="L1664" s="16" t="s">
        <v>163</v>
      </c>
      <c r="M1664" s="16" t="s">
        <v>212</v>
      </c>
      <c r="N1664" s="16" t="s">
        <v>258</v>
      </c>
      <c r="O1664" s="16" t="s">
        <v>218</v>
      </c>
      <c r="P1664" s="16" t="s">
        <v>162</v>
      </c>
      <c r="Q1664" s="16" t="s">
        <v>157</v>
      </c>
    </row>
    <row r="1665" spans="3:17">
      <c r="C1665" s="15">
        <v>38218</v>
      </c>
      <c r="D1665" s="16">
        <v>10281</v>
      </c>
      <c r="E1665" s="16">
        <v>6</v>
      </c>
      <c r="F1665" s="16" t="s">
        <v>371</v>
      </c>
      <c r="G1665" s="16">
        <v>25</v>
      </c>
      <c r="H1665" s="17">
        <v>100</v>
      </c>
      <c r="I1665" s="17">
        <v>2779.5</v>
      </c>
      <c r="J1665" s="16" t="s">
        <v>302</v>
      </c>
      <c r="K1665" s="16"/>
      <c r="L1665" s="16" t="s">
        <v>169</v>
      </c>
      <c r="M1665" s="16" t="s">
        <v>212</v>
      </c>
      <c r="N1665" s="16" t="s">
        <v>234</v>
      </c>
      <c r="O1665" s="16" t="s">
        <v>235</v>
      </c>
      <c r="P1665" s="16" t="s">
        <v>162</v>
      </c>
      <c r="Q1665" s="16" t="s">
        <v>157</v>
      </c>
    </row>
    <row r="1666" spans="3:17">
      <c r="C1666" s="15">
        <v>38238</v>
      </c>
      <c r="D1666" s="16">
        <v>10291</v>
      </c>
      <c r="E1666" s="16">
        <v>1</v>
      </c>
      <c r="F1666" s="16" t="s">
        <v>371</v>
      </c>
      <c r="G1666" s="16">
        <v>48</v>
      </c>
      <c r="H1666" s="17">
        <v>100</v>
      </c>
      <c r="I1666" s="17">
        <v>5398.08</v>
      </c>
      <c r="J1666" s="16" t="s">
        <v>302</v>
      </c>
      <c r="K1666" s="16"/>
      <c r="L1666" s="16" t="s">
        <v>141</v>
      </c>
      <c r="M1666" s="16" t="s">
        <v>212</v>
      </c>
      <c r="N1666" s="16" t="s">
        <v>256</v>
      </c>
      <c r="O1666" s="16"/>
      <c r="P1666" s="16" t="s">
        <v>140</v>
      </c>
      <c r="Q1666" s="16" t="s">
        <v>93</v>
      </c>
    </row>
    <row r="1667" spans="3:17">
      <c r="C1667" s="15">
        <v>38273</v>
      </c>
      <c r="D1667" s="16">
        <v>10305</v>
      </c>
      <c r="E1667" s="16">
        <v>10</v>
      </c>
      <c r="F1667" s="16" t="s">
        <v>371</v>
      </c>
      <c r="G1667" s="16">
        <v>24</v>
      </c>
      <c r="H1667" s="17">
        <v>100</v>
      </c>
      <c r="I1667" s="17">
        <v>3189.6</v>
      </c>
      <c r="J1667" s="16" t="s">
        <v>302</v>
      </c>
      <c r="K1667" s="16"/>
      <c r="L1667" s="16" t="s">
        <v>173</v>
      </c>
      <c r="M1667" s="16" t="s">
        <v>212</v>
      </c>
      <c r="N1667" s="16" t="s">
        <v>230</v>
      </c>
      <c r="O1667" s="16" t="s">
        <v>231</v>
      </c>
      <c r="P1667" s="16" t="s">
        <v>162</v>
      </c>
      <c r="Q1667" s="16" t="s">
        <v>157</v>
      </c>
    </row>
    <row r="1668" spans="3:17">
      <c r="C1668" s="15">
        <v>38282</v>
      </c>
      <c r="D1668" s="16">
        <v>10313</v>
      </c>
      <c r="E1668" s="16">
        <v>4</v>
      </c>
      <c r="F1668" s="16" t="s">
        <v>371</v>
      </c>
      <c r="G1668" s="16">
        <v>42</v>
      </c>
      <c r="H1668" s="17">
        <v>100</v>
      </c>
      <c r="I1668" s="17">
        <v>5581.8</v>
      </c>
      <c r="J1668" s="16" t="s">
        <v>302</v>
      </c>
      <c r="K1668" s="16"/>
      <c r="L1668" s="16" t="s">
        <v>159</v>
      </c>
      <c r="M1668" s="16" t="s">
        <v>212</v>
      </c>
      <c r="N1668" s="16" t="s">
        <v>249</v>
      </c>
      <c r="O1668" s="16" t="s">
        <v>250</v>
      </c>
      <c r="P1668" s="16" t="s">
        <v>158</v>
      </c>
      <c r="Q1668" s="16" t="s">
        <v>157</v>
      </c>
    </row>
    <row r="1669" spans="3:17">
      <c r="C1669" s="15">
        <v>38296</v>
      </c>
      <c r="D1669" s="16">
        <v>10324</v>
      </c>
      <c r="E1669" s="16">
        <v>2</v>
      </c>
      <c r="F1669" s="16" t="s">
        <v>371</v>
      </c>
      <c r="G1669" s="16">
        <v>31</v>
      </c>
      <c r="H1669" s="17">
        <v>100</v>
      </c>
      <c r="I1669" s="17">
        <v>3820.44</v>
      </c>
      <c r="J1669" s="16" t="s">
        <v>302</v>
      </c>
      <c r="K1669" s="16"/>
      <c r="L1669" s="16" t="s">
        <v>176</v>
      </c>
      <c r="M1669" s="16" t="s">
        <v>212</v>
      </c>
      <c r="N1669" s="16" t="s">
        <v>213</v>
      </c>
      <c r="O1669" s="16" t="s">
        <v>214</v>
      </c>
      <c r="P1669" s="16" t="s">
        <v>162</v>
      </c>
      <c r="Q1669" s="16" t="s">
        <v>157</v>
      </c>
    </row>
    <row r="1670" spans="3:17">
      <c r="C1670" s="15">
        <v>38310</v>
      </c>
      <c r="D1670" s="16">
        <v>10334</v>
      </c>
      <c r="E1670" s="16">
        <v>5</v>
      </c>
      <c r="F1670" s="16" t="s">
        <v>371</v>
      </c>
      <c r="G1670" s="16">
        <v>42</v>
      </c>
      <c r="H1670" s="17">
        <v>100</v>
      </c>
      <c r="I1670" s="17">
        <v>5528.04</v>
      </c>
      <c r="J1670" s="16" t="s">
        <v>302</v>
      </c>
      <c r="K1670" s="16"/>
      <c r="L1670" s="16" t="s">
        <v>142</v>
      </c>
      <c r="M1670" s="16" t="s">
        <v>285</v>
      </c>
      <c r="N1670" s="16" t="s">
        <v>244</v>
      </c>
      <c r="O1670" s="16"/>
      <c r="P1670" s="16" t="s">
        <v>140</v>
      </c>
      <c r="Q1670" s="16" t="s">
        <v>93</v>
      </c>
    </row>
    <row r="1671" spans="3:17">
      <c r="C1671" s="15">
        <v>38292</v>
      </c>
      <c r="D1671" s="16">
        <v>10348</v>
      </c>
      <c r="E1671" s="16">
        <v>1</v>
      </c>
      <c r="F1671" s="16" t="s">
        <v>371</v>
      </c>
      <c r="G1671" s="16">
        <v>37</v>
      </c>
      <c r="H1671" s="17">
        <v>100</v>
      </c>
      <c r="I1671" s="17">
        <v>5981.42</v>
      </c>
      <c r="J1671" s="16" t="s">
        <v>302</v>
      </c>
      <c r="K1671" s="16"/>
      <c r="L1671" s="16" t="s">
        <v>136</v>
      </c>
      <c r="M1671" s="16" t="s">
        <v>212</v>
      </c>
      <c r="N1671" s="16" t="s">
        <v>242</v>
      </c>
      <c r="O1671" s="16"/>
      <c r="P1671" s="16" t="s">
        <v>134</v>
      </c>
      <c r="Q1671" s="16" t="s">
        <v>93</v>
      </c>
    </row>
    <row r="1672" spans="3:17">
      <c r="C1672" s="15">
        <v>38331</v>
      </c>
      <c r="D1672" s="16">
        <v>10358</v>
      </c>
      <c r="E1672" s="16">
        <v>7</v>
      </c>
      <c r="F1672" s="16" t="s">
        <v>371</v>
      </c>
      <c r="G1672" s="16">
        <v>41</v>
      </c>
      <c r="H1672" s="17">
        <v>100</v>
      </c>
      <c r="I1672" s="17">
        <v>5684.65</v>
      </c>
      <c r="J1672" s="16" t="s">
        <v>302</v>
      </c>
      <c r="K1672" s="16"/>
      <c r="L1672" s="16" t="s">
        <v>135</v>
      </c>
      <c r="M1672" s="16" t="s">
        <v>212</v>
      </c>
      <c r="N1672" s="16" t="s">
        <v>242</v>
      </c>
      <c r="O1672" s="16"/>
      <c r="P1672" s="16" t="s">
        <v>134</v>
      </c>
      <c r="Q1672" s="16" t="s">
        <v>93</v>
      </c>
    </row>
    <row r="1673" spans="3:17">
      <c r="C1673" s="15">
        <v>38375</v>
      </c>
      <c r="D1673" s="16">
        <v>10371</v>
      </c>
      <c r="E1673" s="16">
        <v>5</v>
      </c>
      <c r="F1673" s="16" t="s">
        <v>371</v>
      </c>
      <c r="G1673" s="16">
        <v>20</v>
      </c>
      <c r="H1673" s="17">
        <v>100</v>
      </c>
      <c r="I1673" s="17">
        <v>3449.4</v>
      </c>
      <c r="J1673" s="16" t="s">
        <v>302</v>
      </c>
      <c r="K1673" s="16"/>
      <c r="L1673" s="16" t="s">
        <v>163</v>
      </c>
      <c r="M1673" s="16" t="s">
        <v>212</v>
      </c>
      <c r="N1673" s="16" t="s">
        <v>258</v>
      </c>
      <c r="O1673" s="16" t="s">
        <v>218</v>
      </c>
      <c r="P1673" s="16" t="s">
        <v>162</v>
      </c>
      <c r="Q1673" s="16" t="s">
        <v>157</v>
      </c>
    </row>
    <row r="1674" spans="3:17">
      <c r="C1674" s="15">
        <v>38400</v>
      </c>
      <c r="D1674" s="16">
        <v>10382</v>
      </c>
      <c r="E1674" s="16">
        <v>3</v>
      </c>
      <c r="F1674" s="16" t="s">
        <v>371</v>
      </c>
      <c r="G1674" s="16">
        <v>20</v>
      </c>
      <c r="H1674" s="17">
        <v>100</v>
      </c>
      <c r="I1674" s="17">
        <v>2654.4</v>
      </c>
      <c r="J1674" s="16" t="s">
        <v>302</v>
      </c>
      <c r="K1674" s="16"/>
      <c r="L1674" s="16" t="s">
        <v>163</v>
      </c>
      <c r="M1674" s="16" t="s">
        <v>212</v>
      </c>
      <c r="N1674" s="16" t="s">
        <v>258</v>
      </c>
      <c r="O1674" s="16" t="s">
        <v>218</v>
      </c>
      <c r="P1674" s="16" t="s">
        <v>162</v>
      </c>
      <c r="Q1674" s="16" t="s">
        <v>157</v>
      </c>
    </row>
    <row r="1675" spans="3:17">
      <c r="C1675" s="15">
        <v>38475</v>
      </c>
      <c r="D1675" s="16">
        <v>10412</v>
      </c>
      <c r="E1675" s="16">
        <v>10</v>
      </c>
      <c r="F1675" s="16" t="s">
        <v>371</v>
      </c>
      <c r="G1675" s="16">
        <v>70</v>
      </c>
      <c r="H1675" s="17">
        <v>100</v>
      </c>
      <c r="I1675" s="17">
        <v>8498</v>
      </c>
      <c r="J1675" s="16" t="s">
        <v>302</v>
      </c>
      <c r="K1675" s="16"/>
      <c r="L1675" s="16" t="s">
        <v>135</v>
      </c>
      <c r="M1675" s="16" t="s">
        <v>212</v>
      </c>
      <c r="N1675" s="16" t="s">
        <v>242</v>
      </c>
      <c r="O1675" s="16"/>
      <c r="P1675" s="16" t="s">
        <v>134</v>
      </c>
      <c r="Q1675" s="16" t="s">
        <v>93</v>
      </c>
    </row>
    <row r="1676" spans="3:17">
      <c r="C1676" s="15">
        <v>38503</v>
      </c>
      <c r="D1676" s="16">
        <v>10425</v>
      </c>
      <c r="E1676" s="16">
        <v>9</v>
      </c>
      <c r="F1676" s="16" t="s">
        <v>371</v>
      </c>
      <c r="G1676" s="16">
        <v>49</v>
      </c>
      <c r="H1676" s="17">
        <v>100</v>
      </c>
      <c r="I1676" s="17">
        <v>5510.54</v>
      </c>
      <c r="J1676" s="16" t="s">
        <v>302</v>
      </c>
      <c r="K1676" s="16"/>
      <c r="L1676" s="16" t="s">
        <v>108</v>
      </c>
      <c r="M1676" s="16" t="s">
        <v>265</v>
      </c>
      <c r="N1676" s="16" t="s">
        <v>229</v>
      </c>
      <c r="O1676" s="16"/>
      <c r="P1676" s="16" t="s">
        <v>107</v>
      </c>
      <c r="Q1676" s="16" t="s">
        <v>93</v>
      </c>
    </row>
    <row r="1677" spans="3:17">
      <c r="C1677" s="15">
        <v>37683</v>
      </c>
      <c r="D1677" s="16">
        <v>10108</v>
      </c>
      <c r="E1677" s="16">
        <v>15</v>
      </c>
      <c r="F1677" s="16" t="s">
        <v>372</v>
      </c>
      <c r="G1677" s="16">
        <v>35</v>
      </c>
      <c r="H1677" s="17">
        <v>58.87</v>
      </c>
      <c r="I1677" s="17">
        <v>2060.4499999999998</v>
      </c>
      <c r="J1677" s="16" t="s">
        <v>16</v>
      </c>
      <c r="K1677" s="16"/>
      <c r="L1677" s="16" t="s">
        <v>155</v>
      </c>
      <c r="M1677" s="16" t="s">
        <v>212</v>
      </c>
      <c r="N1677" s="16" t="s">
        <v>290</v>
      </c>
      <c r="O1677" s="16"/>
      <c r="P1677" s="16" t="s">
        <v>154</v>
      </c>
      <c r="Q1677" s="16" t="s">
        <v>151</v>
      </c>
    </row>
    <row r="1678" spans="3:17">
      <c r="C1678" s="15">
        <v>37748</v>
      </c>
      <c r="D1678" s="16">
        <v>10121</v>
      </c>
      <c r="E1678" s="16">
        <v>2</v>
      </c>
      <c r="F1678" s="16" t="s">
        <v>372</v>
      </c>
      <c r="G1678" s="16">
        <v>32</v>
      </c>
      <c r="H1678" s="17">
        <v>76.88</v>
      </c>
      <c r="I1678" s="17">
        <v>2460.16</v>
      </c>
      <c r="J1678" s="16" t="s">
        <v>16</v>
      </c>
      <c r="K1678" s="16"/>
      <c r="L1678" s="16" t="s">
        <v>110</v>
      </c>
      <c r="M1678" s="16" t="s">
        <v>212</v>
      </c>
      <c r="N1678" s="16" t="s">
        <v>215</v>
      </c>
      <c r="O1678" s="16"/>
      <c r="P1678" s="16" t="s">
        <v>107</v>
      </c>
      <c r="Q1678" s="16" t="s">
        <v>93</v>
      </c>
    </row>
    <row r="1679" spans="3:17">
      <c r="C1679" s="15">
        <v>37804</v>
      </c>
      <c r="D1679" s="16">
        <v>10135</v>
      </c>
      <c r="E1679" s="16">
        <v>16</v>
      </c>
      <c r="F1679" s="16" t="s">
        <v>372</v>
      </c>
      <c r="G1679" s="16">
        <v>29</v>
      </c>
      <c r="H1679" s="17">
        <v>61.64</v>
      </c>
      <c r="I1679" s="17">
        <v>1787.56</v>
      </c>
      <c r="J1679" s="16" t="s">
        <v>16</v>
      </c>
      <c r="K1679" s="16"/>
      <c r="L1679" s="16" t="s">
        <v>163</v>
      </c>
      <c r="M1679" s="16" t="s">
        <v>212</v>
      </c>
      <c r="N1679" s="16" t="s">
        <v>258</v>
      </c>
      <c r="O1679" s="16" t="s">
        <v>218</v>
      </c>
      <c r="P1679" s="16" t="s">
        <v>162</v>
      </c>
      <c r="Q1679" s="16" t="s">
        <v>157</v>
      </c>
    </row>
    <row r="1680" spans="3:17">
      <c r="C1680" s="15">
        <v>37858</v>
      </c>
      <c r="D1680" s="16">
        <v>10145</v>
      </c>
      <c r="E1680" s="16">
        <v>3</v>
      </c>
      <c r="F1680" s="16" t="s">
        <v>372</v>
      </c>
      <c r="G1680" s="16">
        <v>27</v>
      </c>
      <c r="H1680" s="17">
        <v>60.95</v>
      </c>
      <c r="I1680" s="17">
        <v>1645.65</v>
      </c>
      <c r="J1680" s="16" t="s">
        <v>16</v>
      </c>
      <c r="K1680" s="16"/>
      <c r="L1680" s="16" t="s">
        <v>172</v>
      </c>
      <c r="M1680" s="16" t="s">
        <v>212</v>
      </c>
      <c r="N1680" s="16" t="s">
        <v>217</v>
      </c>
      <c r="O1680" s="16" t="s">
        <v>218</v>
      </c>
      <c r="P1680" s="16" t="s">
        <v>162</v>
      </c>
      <c r="Q1680" s="16" t="s">
        <v>157</v>
      </c>
    </row>
    <row r="1681" spans="3:17">
      <c r="C1681" s="15">
        <v>37904</v>
      </c>
      <c r="D1681" s="16">
        <v>10159</v>
      </c>
      <c r="E1681" s="16">
        <v>11</v>
      </c>
      <c r="F1681" s="16" t="s">
        <v>372</v>
      </c>
      <c r="G1681" s="16">
        <v>27</v>
      </c>
      <c r="H1681" s="17">
        <v>80.34</v>
      </c>
      <c r="I1681" s="17">
        <v>2169.1799999999998</v>
      </c>
      <c r="J1681" s="16" t="s">
        <v>16</v>
      </c>
      <c r="K1681" s="16"/>
      <c r="L1681" s="16" t="s">
        <v>167</v>
      </c>
      <c r="M1681" s="16" t="s">
        <v>212</v>
      </c>
      <c r="N1681" s="16" t="s">
        <v>219</v>
      </c>
      <c r="O1681" s="16" t="s">
        <v>218</v>
      </c>
      <c r="P1681" s="16" t="s">
        <v>162</v>
      </c>
      <c r="Q1681" s="16" t="s">
        <v>157</v>
      </c>
    </row>
    <row r="1682" spans="3:17">
      <c r="C1682" s="15">
        <v>37929</v>
      </c>
      <c r="D1682" s="16">
        <v>10169</v>
      </c>
      <c r="E1682" s="16">
        <v>11</v>
      </c>
      <c r="F1682" s="16" t="s">
        <v>372</v>
      </c>
      <c r="G1682" s="16">
        <v>38</v>
      </c>
      <c r="H1682" s="17">
        <v>74.11</v>
      </c>
      <c r="I1682" s="17">
        <v>2816.18</v>
      </c>
      <c r="J1682" s="16" t="s">
        <v>16</v>
      </c>
      <c r="K1682" s="16"/>
      <c r="L1682" s="16" t="s">
        <v>87</v>
      </c>
      <c r="M1682" s="16" t="s">
        <v>212</v>
      </c>
      <c r="N1682" s="16" t="s">
        <v>262</v>
      </c>
      <c r="O1682" s="16" t="s">
        <v>238</v>
      </c>
      <c r="P1682" s="16" t="s">
        <v>85</v>
      </c>
      <c r="Q1682" s="16" t="s">
        <v>84</v>
      </c>
    </row>
    <row r="1683" spans="3:17">
      <c r="C1683" s="15">
        <v>37936</v>
      </c>
      <c r="D1683" s="16">
        <v>10180</v>
      </c>
      <c r="E1683" s="16">
        <v>6</v>
      </c>
      <c r="F1683" s="16" t="s">
        <v>372</v>
      </c>
      <c r="G1683" s="16">
        <v>35</v>
      </c>
      <c r="H1683" s="17">
        <v>72.03</v>
      </c>
      <c r="I1683" s="17">
        <v>2521.0500000000002</v>
      </c>
      <c r="J1683" s="16" t="s">
        <v>16</v>
      </c>
      <c r="K1683" s="16"/>
      <c r="L1683" s="16" t="s">
        <v>117</v>
      </c>
      <c r="M1683" s="16" t="s">
        <v>212</v>
      </c>
      <c r="N1683" s="16" t="s">
        <v>221</v>
      </c>
      <c r="O1683" s="16"/>
      <c r="P1683" s="16" t="s">
        <v>107</v>
      </c>
      <c r="Q1683" s="16" t="s">
        <v>93</v>
      </c>
    </row>
    <row r="1684" spans="3:17">
      <c r="C1684" s="15">
        <v>37944</v>
      </c>
      <c r="D1684" s="16">
        <v>10190</v>
      </c>
      <c r="E1684" s="16">
        <v>3</v>
      </c>
      <c r="F1684" s="16" t="s">
        <v>372</v>
      </c>
      <c r="G1684" s="16">
        <v>42</v>
      </c>
      <c r="H1684" s="17">
        <v>76.19</v>
      </c>
      <c r="I1684" s="17">
        <v>3199.98</v>
      </c>
      <c r="J1684" s="16" t="s">
        <v>16</v>
      </c>
      <c r="K1684" s="16"/>
      <c r="L1684" s="16" t="s">
        <v>135</v>
      </c>
      <c r="M1684" s="16" t="s">
        <v>212</v>
      </c>
      <c r="N1684" s="16" t="s">
        <v>242</v>
      </c>
      <c r="O1684" s="16"/>
      <c r="P1684" s="16" t="s">
        <v>134</v>
      </c>
      <c r="Q1684" s="16" t="s">
        <v>93</v>
      </c>
    </row>
    <row r="1685" spans="3:17">
      <c r="C1685" s="15">
        <v>38001</v>
      </c>
      <c r="D1685" s="16">
        <v>10211</v>
      </c>
      <c r="E1685" s="16">
        <v>11</v>
      </c>
      <c r="F1685" s="16" t="s">
        <v>372</v>
      </c>
      <c r="G1685" s="16">
        <v>21</v>
      </c>
      <c r="H1685" s="17">
        <v>63.72</v>
      </c>
      <c r="I1685" s="17">
        <v>1338.12</v>
      </c>
      <c r="J1685" s="16" t="s">
        <v>16</v>
      </c>
      <c r="K1685" s="16"/>
      <c r="L1685" s="16" t="s">
        <v>112</v>
      </c>
      <c r="M1685" s="16" t="s">
        <v>212</v>
      </c>
      <c r="N1685" s="16" t="s">
        <v>216</v>
      </c>
      <c r="O1685" s="16"/>
      <c r="P1685" s="16" t="s">
        <v>107</v>
      </c>
      <c r="Q1685" s="16" t="s">
        <v>93</v>
      </c>
    </row>
    <row r="1686" spans="3:17">
      <c r="C1686" s="15">
        <v>38038</v>
      </c>
      <c r="D1686" s="16">
        <v>10224</v>
      </c>
      <c r="E1686" s="16">
        <v>4</v>
      </c>
      <c r="F1686" s="16" t="s">
        <v>372</v>
      </c>
      <c r="G1686" s="16">
        <v>37</v>
      </c>
      <c r="H1686" s="17">
        <v>80.34</v>
      </c>
      <c r="I1686" s="17">
        <v>2972.58</v>
      </c>
      <c r="J1686" s="16" t="s">
        <v>16</v>
      </c>
      <c r="K1686" s="16"/>
      <c r="L1686" s="16" t="s">
        <v>117</v>
      </c>
      <c r="M1686" s="16" t="s">
        <v>212</v>
      </c>
      <c r="N1686" s="16" t="s">
        <v>221</v>
      </c>
      <c r="O1686" s="16"/>
      <c r="P1686" s="16" t="s">
        <v>107</v>
      </c>
      <c r="Q1686" s="16" t="s">
        <v>93</v>
      </c>
    </row>
    <row r="1687" spans="3:17">
      <c r="C1687" s="15">
        <v>38082</v>
      </c>
      <c r="D1687" s="16">
        <v>10237</v>
      </c>
      <c r="E1687" s="16">
        <v>4</v>
      </c>
      <c r="F1687" s="16" t="s">
        <v>372</v>
      </c>
      <c r="G1687" s="16">
        <v>26</v>
      </c>
      <c r="H1687" s="17">
        <v>79.650000000000006</v>
      </c>
      <c r="I1687" s="17">
        <v>2070.9</v>
      </c>
      <c r="J1687" s="16" t="s">
        <v>16</v>
      </c>
      <c r="K1687" s="16"/>
      <c r="L1687" s="16" t="s">
        <v>176</v>
      </c>
      <c r="M1687" s="16" t="s">
        <v>212</v>
      </c>
      <c r="N1687" s="16" t="s">
        <v>213</v>
      </c>
      <c r="O1687" s="16" t="s">
        <v>214</v>
      </c>
      <c r="P1687" s="16" t="s">
        <v>162</v>
      </c>
      <c r="Q1687" s="16" t="s">
        <v>157</v>
      </c>
    </row>
    <row r="1688" spans="3:17">
      <c r="C1688" s="15">
        <v>38133</v>
      </c>
      <c r="D1688" s="16">
        <v>10252</v>
      </c>
      <c r="E1688" s="16">
        <v>8</v>
      </c>
      <c r="F1688" s="16" t="s">
        <v>372</v>
      </c>
      <c r="G1688" s="16">
        <v>47</v>
      </c>
      <c r="H1688" s="17">
        <v>65.8</v>
      </c>
      <c r="I1688" s="17">
        <v>3092.6</v>
      </c>
      <c r="J1688" s="16" t="s">
        <v>16</v>
      </c>
      <c r="K1688" s="16"/>
      <c r="L1688" s="16" t="s">
        <v>112</v>
      </c>
      <c r="M1688" s="16" t="s">
        <v>212</v>
      </c>
      <c r="N1688" s="16" t="s">
        <v>216</v>
      </c>
      <c r="O1688" s="16"/>
      <c r="P1688" s="16" t="s">
        <v>107</v>
      </c>
      <c r="Q1688" s="16" t="s">
        <v>93</v>
      </c>
    </row>
    <row r="1689" spans="3:17">
      <c r="C1689" s="15">
        <v>38168</v>
      </c>
      <c r="D1689" s="16">
        <v>10264</v>
      </c>
      <c r="E1689" s="16">
        <v>6</v>
      </c>
      <c r="F1689" s="16" t="s">
        <v>372</v>
      </c>
      <c r="G1689" s="16">
        <v>37</v>
      </c>
      <c r="H1689" s="17">
        <v>65.099999999999994</v>
      </c>
      <c r="I1689" s="17">
        <v>2408.6999999999998</v>
      </c>
      <c r="J1689" s="16" t="s">
        <v>16</v>
      </c>
      <c r="K1689" s="16"/>
      <c r="L1689" s="16" t="s">
        <v>181</v>
      </c>
      <c r="M1689" s="16" t="s">
        <v>212</v>
      </c>
      <c r="N1689" s="16" t="s">
        <v>280</v>
      </c>
      <c r="O1689" s="16" t="s">
        <v>231</v>
      </c>
      <c r="P1689" s="16" t="s">
        <v>162</v>
      </c>
      <c r="Q1689" s="16" t="s">
        <v>157</v>
      </c>
    </row>
    <row r="1690" spans="3:17">
      <c r="C1690" s="15">
        <v>38201</v>
      </c>
      <c r="D1690" s="16">
        <v>10276</v>
      </c>
      <c r="E1690" s="16">
        <v>12</v>
      </c>
      <c r="F1690" s="16" t="s">
        <v>372</v>
      </c>
      <c r="G1690" s="16">
        <v>46</v>
      </c>
      <c r="H1690" s="17">
        <v>75.489999999999995</v>
      </c>
      <c r="I1690" s="17">
        <v>3472.54</v>
      </c>
      <c r="J1690" s="16" t="s">
        <v>16</v>
      </c>
      <c r="K1690" s="16"/>
      <c r="L1690" s="16" t="s">
        <v>190</v>
      </c>
      <c r="M1690" s="16" t="s">
        <v>212</v>
      </c>
      <c r="N1690" s="16" t="s">
        <v>261</v>
      </c>
      <c r="O1690" s="16" t="s">
        <v>231</v>
      </c>
      <c r="P1690" s="16" t="s">
        <v>162</v>
      </c>
      <c r="Q1690" s="16" t="s">
        <v>157</v>
      </c>
    </row>
    <row r="1691" spans="3:17">
      <c r="C1691" s="15">
        <v>38226</v>
      </c>
      <c r="D1691" s="16">
        <v>10285</v>
      </c>
      <c r="E1691" s="16">
        <v>3</v>
      </c>
      <c r="F1691" s="16" t="s">
        <v>372</v>
      </c>
      <c r="G1691" s="16">
        <v>38</v>
      </c>
      <c r="H1691" s="17">
        <v>59.56</v>
      </c>
      <c r="I1691" s="17">
        <v>2263.2800000000002</v>
      </c>
      <c r="J1691" s="16" t="s">
        <v>16</v>
      </c>
      <c r="K1691" s="16"/>
      <c r="L1691" s="16" t="s">
        <v>173</v>
      </c>
      <c r="M1691" s="16" t="s">
        <v>212</v>
      </c>
      <c r="N1691" s="16" t="s">
        <v>230</v>
      </c>
      <c r="O1691" s="16" t="s">
        <v>231</v>
      </c>
      <c r="P1691" s="16" t="s">
        <v>162</v>
      </c>
      <c r="Q1691" s="16" t="s">
        <v>157</v>
      </c>
    </row>
    <row r="1692" spans="3:17">
      <c r="C1692" s="15">
        <v>38260</v>
      </c>
      <c r="D1692" s="16">
        <v>10299</v>
      </c>
      <c r="E1692" s="16">
        <v>6</v>
      </c>
      <c r="F1692" s="16" t="s">
        <v>372</v>
      </c>
      <c r="G1692" s="16">
        <v>33</v>
      </c>
      <c r="H1692" s="17">
        <v>66.489999999999995</v>
      </c>
      <c r="I1692" s="17">
        <v>2194.17</v>
      </c>
      <c r="J1692" s="16" t="s">
        <v>16</v>
      </c>
      <c r="K1692" s="16"/>
      <c r="L1692" s="16" t="s">
        <v>105</v>
      </c>
      <c r="M1692" s="16" t="s">
        <v>212</v>
      </c>
      <c r="N1692" s="16" t="s">
        <v>232</v>
      </c>
      <c r="O1692" s="16"/>
      <c r="P1692" s="16" t="s">
        <v>103</v>
      </c>
      <c r="Q1692" s="16" t="s">
        <v>93</v>
      </c>
    </row>
    <row r="1693" spans="3:17">
      <c r="C1693" s="15">
        <v>38275</v>
      </c>
      <c r="D1693" s="16">
        <v>10309</v>
      </c>
      <c r="E1693" s="16">
        <v>2</v>
      </c>
      <c r="F1693" s="16" t="s">
        <v>372</v>
      </c>
      <c r="G1693" s="16">
        <v>24</v>
      </c>
      <c r="H1693" s="17">
        <v>56.1</v>
      </c>
      <c r="I1693" s="17">
        <v>1346.4</v>
      </c>
      <c r="J1693" s="16" t="s">
        <v>16</v>
      </c>
      <c r="K1693" s="16"/>
      <c r="L1693" s="16" t="s">
        <v>131</v>
      </c>
      <c r="M1693" s="16" t="s">
        <v>212</v>
      </c>
      <c r="N1693" s="16" t="s">
        <v>233</v>
      </c>
      <c r="O1693" s="16"/>
      <c r="P1693" s="16" t="s">
        <v>130</v>
      </c>
      <c r="Q1693" s="16" t="s">
        <v>93</v>
      </c>
    </row>
    <row r="1694" spans="3:17">
      <c r="C1694" s="15">
        <v>38294</v>
      </c>
      <c r="D1694" s="16">
        <v>10319</v>
      </c>
      <c r="E1694" s="16">
        <v>7</v>
      </c>
      <c r="F1694" s="16" t="s">
        <v>372</v>
      </c>
      <c r="G1694" s="16">
        <v>31</v>
      </c>
      <c r="H1694" s="17">
        <v>81.73</v>
      </c>
      <c r="I1694" s="17">
        <v>2533.63</v>
      </c>
      <c r="J1694" s="16" t="s">
        <v>16</v>
      </c>
      <c r="K1694" s="16"/>
      <c r="L1694" s="16" t="s">
        <v>195</v>
      </c>
      <c r="M1694" s="16" t="s">
        <v>212</v>
      </c>
      <c r="N1694" s="16" t="s">
        <v>213</v>
      </c>
      <c r="O1694" s="16" t="s">
        <v>214</v>
      </c>
      <c r="P1694" s="16" t="s">
        <v>162</v>
      </c>
      <c r="Q1694" s="16" t="s">
        <v>157</v>
      </c>
    </row>
    <row r="1695" spans="3:17">
      <c r="C1695" s="15">
        <v>38307</v>
      </c>
      <c r="D1695" s="16">
        <v>10330</v>
      </c>
      <c r="E1695" s="16">
        <v>1</v>
      </c>
      <c r="F1695" s="16" t="s">
        <v>372</v>
      </c>
      <c r="G1695" s="16">
        <v>42</v>
      </c>
      <c r="H1695" s="17">
        <v>81.03</v>
      </c>
      <c r="I1695" s="17">
        <v>3403.26</v>
      </c>
      <c r="J1695" s="16" t="s">
        <v>16</v>
      </c>
      <c r="K1695" s="16"/>
      <c r="L1695" s="16" t="s">
        <v>155</v>
      </c>
      <c r="M1695" s="16" t="s">
        <v>212</v>
      </c>
      <c r="N1695" s="16" t="s">
        <v>290</v>
      </c>
      <c r="O1695" s="16"/>
      <c r="P1695" s="16" t="s">
        <v>154</v>
      </c>
      <c r="Q1695" s="16" t="s">
        <v>151</v>
      </c>
    </row>
    <row r="1696" spans="3:17">
      <c r="C1696" s="15">
        <v>38315</v>
      </c>
      <c r="D1696" s="16">
        <v>10341</v>
      </c>
      <c r="E1696" s="16">
        <v>6</v>
      </c>
      <c r="F1696" s="16" t="s">
        <v>372</v>
      </c>
      <c r="G1696" s="16">
        <v>32</v>
      </c>
      <c r="H1696" s="17">
        <v>100</v>
      </c>
      <c r="I1696" s="17">
        <v>3307.2</v>
      </c>
      <c r="J1696" s="16" t="s">
        <v>16</v>
      </c>
      <c r="K1696" s="16"/>
      <c r="L1696" s="16" t="s">
        <v>95</v>
      </c>
      <c r="M1696" s="16" t="s">
        <v>212</v>
      </c>
      <c r="N1696" s="16" t="s">
        <v>236</v>
      </c>
      <c r="O1696" s="16"/>
      <c r="P1696" s="16" t="s">
        <v>94</v>
      </c>
      <c r="Q1696" s="16" t="s">
        <v>93</v>
      </c>
    </row>
    <row r="1697" spans="3:17">
      <c r="C1697" s="15">
        <v>38328</v>
      </c>
      <c r="D1697" s="16">
        <v>10355</v>
      </c>
      <c r="E1697" s="16">
        <v>3</v>
      </c>
      <c r="F1697" s="16" t="s">
        <v>372</v>
      </c>
      <c r="G1697" s="16">
        <v>41</v>
      </c>
      <c r="H1697" s="17">
        <v>70.650000000000006</v>
      </c>
      <c r="I1697" s="17">
        <v>2896.65</v>
      </c>
      <c r="J1697" s="16" t="s">
        <v>16</v>
      </c>
      <c r="K1697" s="16"/>
      <c r="L1697" s="16" t="s">
        <v>135</v>
      </c>
      <c r="M1697" s="16" t="s">
        <v>212</v>
      </c>
      <c r="N1697" s="16" t="s">
        <v>242</v>
      </c>
      <c r="O1697" s="16"/>
      <c r="P1697" s="16" t="s">
        <v>134</v>
      </c>
      <c r="Q1697" s="16" t="s">
        <v>93</v>
      </c>
    </row>
    <row r="1698" spans="3:17">
      <c r="C1698" s="15">
        <v>38358</v>
      </c>
      <c r="D1698" s="16">
        <v>10363</v>
      </c>
      <c r="E1698" s="16">
        <v>14</v>
      </c>
      <c r="F1698" s="16" t="s">
        <v>372</v>
      </c>
      <c r="G1698" s="16">
        <v>43</v>
      </c>
      <c r="H1698" s="17">
        <v>61.23</v>
      </c>
      <c r="I1698" s="17">
        <v>2632.89</v>
      </c>
      <c r="J1698" s="16" t="s">
        <v>16</v>
      </c>
      <c r="K1698" s="16"/>
      <c r="L1698" s="16" t="s">
        <v>104</v>
      </c>
      <c r="M1698" s="16" t="s">
        <v>212</v>
      </c>
      <c r="N1698" s="16" t="s">
        <v>296</v>
      </c>
      <c r="O1698" s="16"/>
      <c r="P1698" s="16" t="s">
        <v>103</v>
      </c>
      <c r="Q1698" s="16" t="s">
        <v>93</v>
      </c>
    </row>
    <row r="1699" spans="3:17">
      <c r="C1699" s="15">
        <v>38386</v>
      </c>
      <c r="D1699" s="16">
        <v>10375</v>
      </c>
      <c r="E1699" s="16">
        <v>14</v>
      </c>
      <c r="F1699" s="16" t="s">
        <v>372</v>
      </c>
      <c r="G1699" s="16">
        <v>20</v>
      </c>
      <c r="H1699" s="17">
        <v>100</v>
      </c>
      <c r="I1699" s="17">
        <v>2046</v>
      </c>
      <c r="J1699" s="16" t="s">
        <v>16</v>
      </c>
      <c r="K1699" s="16"/>
      <c r="L1699" s="16" t="s">
        <v>108</v>
      </c>
      <c r="M1699" s="16" t="s">
        <v>212</v>
      </c>
      <c r="N1699" s="16" t="s">
        <v>229</v>
      </c>
      <c r="O1699" s="16"/>
      <c r="P1699" s="16" t="s">
        <v>107</v>
      </c>
      <c r="Q1699" s="16" t="s">
        <v>93</v>
      </c>
    </row>
    <row r="1700" spans="3:17">
      <c r="C1700" s="15">
        <v>38415</v>
      </c>
      <c r="D1700" s="16">
        <v>10390</v>
      </c>
      <c r="E1700" s="16">
        <v>4</v>
      </c>
      <c r="F1700" s="16" t="s">
        <v>372</v>
      </c>
      <c r="G1700" s="16">
        <v>35</v>
      </c>
      <c r="H1700" s="17">
        <v>65.13</v>
      </c>
      <c r="I1700" s="17">
        <v>2279.5500000000002</v>
      </c>
      <c r="J1700" s="16" t="s">
        <v>16</v>
      </c>
      <c r="K1700" s="16"/>
      <c r="L1700" s="16" t="s">
        <v>163</v>
      </c>
      <c r="M1700" s="16" t="s">
        <v>212</v>
      </c>
      <c r="N1700" s="16" t="s">
        <v>258</v>
      </c>
      <c r="O1700" s="16" t="s">
        <v>218</v>
      </c>
      <c r="P1700" s="16" t="s">
        <v>162</v>
      </c>
      <c r="Q1700" s="16" t="s">
        <v>157</v>
      </c>
    </row>
    <row r="1701" spans="3:17">
      <c r="C1701" s="15">
        <v>38450</v>
      </c>
      <c r="D1701" s="16">
        <v>10403</v>
      </c>
      <c r="E1701" s="16">
        <v>4</v>
      </c>
      <c r="F1701" s="16" t="s">
        <v>372</v>
      </c>
      <c r="G1701" s="16">
        <v>27</v>
      </c>
      <c r="H1701" s="17">
        <v>79.650000000000006</v>
      </c>
      <c r="I1701" s="17">
        <v>2150.5500000000002</v>
      </c>
      <c r="J1701" s="16" t="s">
        <v>16</v>
      </c>
      <c r="K1701" s="16"/>
      <c r="L1701" s="16" t="s">
        <v>147</v>
      </c>
      <c r="M1701" s="16" t="s">
        <v>212</v>
      </c>
      <c r="N1701" s="16" t="s">
        <v>240</v>
      </c>
      <c r="O1701" s="16"/>
      <c r="P1701" s="16" t="s">
        <v>145</v>
      </c>
      <c r="Q1701" s="16" t="s">
        <v>93</v>
      </c>
    </row>
    <row r="1702" spans="3:17">
      <c r="C1702" s="15">
        <v>37698</v>
      </c>
      <c r="D1702" s="16">
        <v>10110</v>
      </c>
      <c r="E1702" s="16">
        <v>11</v>
      </c>
      <c r="F1702" s="16" t="s">
        <v>373</v>
      </c>
      <c r="G1702" s="16">
        <v>43</v>
      </c>
      <c r="H1702" s="17">
        <v>78.150000000000006</v>
      </c>
      <c r="I1702" s="17">
        <v>3360.45</v>
      </c>
      <c r="J1702" s="16" t="s">
        <v>18</v>
      </c>
      <c r="K1702" s="16"/>
      <c r="L1702" s="16" t="s">
        <v>146</v>
      </c>
      <c r="M1702" s="16" t="s">
        <v>212</v>
      </c>
      <c r="N1702" s="16" t="s">
        <v>299</v>
      </c>
      <c r="O1702" s="16"/>
      <c r="P1702" s="16" t="s">
        <v>145</v>
      </c>
      <c r="Q1702" s="16" t="s">
        <v>93</v>
      </c>
    </row>
    <row r="1703" spans="3:17">
      <c r="C1703" s="15">
        <v>37762</v>
      </c>
      <c r="D1703" s="16">
        <v>10124</v>
      </c>
      <c r="E1703" s="16">
        <v>10</v>
      </c>
      <c r="F1703" s="16" t="s">
        <v>373</v>
      </c>
      <c r="G1703" s="16">
        <v>32</v>
      </c>
      <c r="H1703" s="17">
        <v>72.7</v>
      </c>
      <c r="I1703" s="17">
        <v>2326.4</v>
      </c>
      <c r="J1703" s="16" t="s">
        <v>18</v>
      </c>
      <c r="K1703" s="16"/>
      <c r="L1703" s="16" t="s">
        <v>182</v>
      </c>
      <c r="M1703" s="16" t="s">
        <v>212</v>
      </c>
      <c r="N1703" s="16" t="s">
        <v>316</v>
      </c>
      <c r="O1703" s="16" t="s">
        <v>317</v>
      </c>
      <c r="P1703" s="16" t="s">
        <v>162</v>
      </c>
      <c r="Q1703" s="16" t="s">
        <v>157</v>
      </c>
    </row>
    <row r="1704" spans="3:17">
      <c r="C1704" s="15">
        <v>37875</v>
      </c>
      <c r="D1704" s="16">
        <v>10148</v>
      </c>
      <c r="E1704" s="16">
        <v>4</v>
      </c>
      <c r="F1704" s="16" t="s">
        <v>373</v>
      </c>
      <c r="G1704" s="16">
        <v>21</v>
      </c>
      <c r="H1704" s="17">
        <v>73.599999999999994</v>
      </c>
      <c r="I1704" s="17">
        <v>1545.6</v>
      </c>
      <c r="J1704" s="16" t="s">
        <v>18</v>
      </c>
      <c r="K1704" s="16"/>
      <c r="L1704" s="16" t="s">
        <v>87</v>
      </c>
      <c r="M1704" s="16" t="s">
        <v>212</v>
      </c>
      <c r="N1704" s="16" t="s">
        <v>262</v>
      </c>
      <c r="O1704" s="16" t="s">
        <v>238</v>
      </c>
      <c r="P1704" s="16" t="s">
        <v>85</v>
      </c>
      <c r="Q1704" s="16" t="s">
        <v>84</v>
      </c>
    </row>
    <row r="1705" spans="3:17">
      <c r="C1705" s="15">
        <v>37911</v>
      </c>
      <c r="D1705" s="16">
        <v>10161</v>
      </c>
      <c r="E1705" s="16">
        <v>3</v>
      </c>
      <c r="F1705" s="16" t="s">
        <v>373</v>
      </c>
      <c r="G1705" s="16">
        <v>20</v>
      </c>
      <c r="H1705" s="17">
        <v>100</v>
      </c>
      <c r="I1705" s="17">
        <v>2144.6</v>
      </c>
      <c r="J1705" s="16" t="s">
        <v>18</v>
      </c>
      <c r="K1705" s="16"/>
      <c r="L1705" s="16" t="s">
        <v>102</v>
      </c>
      <c r="M1705" s="16" t="s">
        <v>212</v>
      </c>
      <c r="N1705" s="16" t="s">
        <v>300</v>
      </c>
      <c r="O1705" s="16"/>
      <c r="P1705" s="16" t="s">
        <v>100</v>
      </c>
      <c r="Q1705" s="16" t="s">
        <v>93</v>
      </c>
    </row>
    <row r="1706" spans="3:17">
      <c r="C1706" s="15">
        <v>37930</v>
      </c>
      <c r="D1706" s="16">
        <v>10172</v>
      </c>
      <c r="E1706" s="16">
        <v>1</v>
      </c>
      <c r="F1706" s="16" t="s">
        <v>373</v>
      </c>
      <c r="G1706" s="16">
        <v>22</v>
      </c>
      <c r="H1706" s="17">
        <v>74.510000000000005</v>
      </c>
      <c r="I1706" s="17">
        <v>1639.22</v>
      </c>
      <c r="J1706" s="16" t="s">
        <v>18</v>
      </c>
      <c r="K1706" s="16"/>
      <c r="L1706" s="16" t="s">
        <v>174</v>
      </c>
      <c r="M1706" s="16" t="s">
        <v>212</v>
      </c>
      <c r="N1706" s="16" t="s">
        <v>227</v>
      </c>
      <c r="O1706" s="16" t="s">
        <v>228</v>
      </c>
      <c r="P1706" s="16" t="s">
        <v>162</v>
      </c>
      <c r="Q1706" s="16" t="s">
        <v>157</v>
      </c>
    </row>
    <row r="1707" spans="3:17">
      <c r="C1707" s="15">
        <v>37937</v>
      </c>
      <c r="D1707" s="16">
        <v>10182</v>
      </c>
      <c r="E1707" s="16">
        <v>14</v>
      </c>
      <c r="F1707" s="16" t="s">
        <v>373</v>
      </c>
      <c r="G1707" s="16">
        <v>36</v>
      </c>
      <c r="H1707" s="17">
        <v>73.599999999999994</v>
      </c>
      <c r="I1707" s="17">
        <v>2649.6</v>
      </c>
      <c r="J1707" s="16" t="s">
        <v>18</v>
      </c>
      <c r="K1707" s="16"/>
      <c r="L1707" s="16" t="s">
        <v>163</v>
      </c>
      <c r="M1707" s="16" t="s">
        <v>212</v>
      </c>
      <c r="N1707" s="16" t="s">
        <v>258</v>
      </c>
      <c r="O1707" s="16" t="s">
        <v>218</v>
      </c>
      <c r="P1707" s="16" t="s">
        <v>162</v>
      </c>
      <c r="Q1707" s="16" t="s">
        <v>157</v>
      </c>
    </row>
    <row r="1708" spans="3:17">
      <c r="C1708" s="15">
        <v>37945</v>
      </c>
      <c r="D1708" s="16">
        <v>10192</v>
      </c>
      <c r="E1708" s="16">
        <v>2</v>
      </c>
      <c r="F1708" s="16" t="s">
        <v>373</v>
      </c>
      <c r="G1708" s="16">
        <v>46</v>
      </c>
      <c r="H1708" s="17">
        <v>83.6</v>
      </c>
      <c r="I1708" s="17">
        <v>3845.6</v>
      </c>
      <c r="J1708" s="16" t="s">
        <v>18</v>
      </c>
      <c r="K1708" s="16"/>
      <c r="L1708" s="16" t="s">
        <v>168</v>
      </c>
      <c r="M1708" s="16" t="s">
        <v>212</v>
      </c>
      <c r="N1708" s="16" t="s">
        <v>259</v>
      </c>
      <c r="O1708" s="16" t="s">
        <v>260</v>
      </c>
      <c r="P1708" s="16" t="s">
        <v>162</v>
      </c>
      <c r="Q1708" s="16" t="s">
        <v>157</v>
      </c>
    </row>
    <row r="1709" spans="3:17">
      <c r="C1709" s="15">
        <v>37957</v>
      </c>
      <c r="D1709" s="16">
        <v>10204</v>
      </c>
      <c r="E1709" s="16">
        <v>8</v>
      </c>
      <c r="F1709" s="16" t="s">
        <v>373</v>
      </c>
      <c r="G1709" s="16">
        <v>47</v>
      </c>
      <c r="H1709" s="17">
        <v>96.32</v>
      </c>
      <c r="I1709" s="17">
        <v>4527.04</v>
      </c>
      <c r="J1709" s="16" t="s">
        <v>18</v>
      </c>
      <c r="K1709" s="16"/>
      <c r="L1709" s="16" t="s">
        <v>164</v>
      </c>
      <c r="M1709" s="16" t="s">
        <v>212</v>
      </c>
      <c r="N1709" s="16" t="s">
        <v>213</v>
      </c>
      <c r="O1709" s="16" t="s">
        <v>214</v>
      </c>
      <c r="P1709" s="16" t="s">
        <v>162</v>
      </c>
      <c r="Q1709" s="16" t="s">
        <v>157</v>
      </c>
    </row>
    <row r="1710" spans="3:17">
      <c r="C1710" s="15">
        <v>38002</v>
      </c>
      <c r="D1710" s="16">
        <v>10212</v>
      </c>
      <c r="E1710" s="16">
        <v>1</v>
      </c>
      <c r="F1710" s="16" t="s">
        <v>373</v>
      </c>
      <c r="G1710" s="16">
        <v>45</v>
      </c>
      <c r="H1710" s="17">
        <v>88.14</v>
      </c>
      <c r="I1710" s="17">
        <v>3966.3</v>
      </c>
      <c r="J1710" s="16" t="s">
        <v>18</v>
      </c>
      <c r="K1710" s="16"/>
      <c r="L1710" s="16" t="s">
        <v>135</v>
      </c>
      <c r="M1710" s="16" t="s">
        <v>212</v>
      </c>
      <c r="N1710" s="16" t="s">
        <v>242</v>
      </c>
      <c r="O1710" s="16"/>
      <c r="P1710" s="16" t="s">
        <v>134</v>
      </c>
      <c r="Q1710" s="16" t="s">
        <v>93</v>
      </c>
    </row>
    <row r="1711" spans="3:17">
      <c r="C1711" s="15">
        <v>38048</v>
      </c>
      <c r="D1711" s="16">
        <v>10227</v>
      </c>
      <c r="E1711" s="16">
        <v>14</v>
      </c>
      <c r="F1711" s="16" t="s">
        <v>373</v>
      </c>
      <c r="G1711" s="16">
        <v>47</v>
      </c>
      <c r="H1711" s="17">
        <v>88.14</v>
      </c>
      <c r="I1711" s="17">
        <v>4142.58</v>
      </c>
      <c r="J1711" s="16" t="s">
        <v>18</v>
      </c>
      <c r="K1711" s="16"/>
      <c r="L1711" s="16" t="s">
        <v>109</v>
      </c>
      <c r="M1711" s="16" t="s">
        <v>212</v>
      </c>
      <c r="N1711" s="16" t="s">
        <v>248</v>
      </c>
      <c r="O1711" s="16"/>
      <c r="P1711" s="16" t="s">
        <v>107</v>
      </c>
      <c r="Q1711" s="16" t="s">
        <v>93</v>
      </c>
    </row>
    <row r="1712" spans="3:17">
      <c r="C1712" s="15">
        <v>38090</v>
      </c>
      <c r="D1712" s="16">
        <v>10241</v>
      </c>
      <c r="E1712" s="16">
        <v>6</v>
      </c>
      <c r="F1712" s="16" t="s">
        <v>373</v>
      </c>
      <c r="G1712" s="16">
        <v>47</v>
      </c>
      <c r="H1712" s="17">
        <v>94.5</v>
      </c>
      <c r="I1712" s="17">
        <v>4441.5</v>
      </c>
      <c r="J1712" s="16" t="s">
        <v>18</v>
      </c>
      <c r="K1712" s="16"/>
      <c r="L1712" s="16" t="s">
        <v>113</v>
      </c>
      <c r="M1712" s="16" t="s">
        <v>212</v>
      </c>
      <c r="N1712" s="16" t="s">
        <v>313</v>
      </c>
      <c r="O1712" s="16"/>
      <c r="P1712" s="16" t="s">
        <v>107</v>
      </c>
      <c r="Q1712" s="16" t="s">
        <v>93</v>
      </c>
    </row>
    <row r="1713" spans="3:17">
      <c r="C1713" s="15">
        <v>38175</v>
      </c>
      <c r="D1713" s="16">
        <v>10267</v>
      </c>
      <c r="E1713" s="16">
        <v>3</v>
      </c>
      <c r="F1713" s="16" t="s">
        <v>373</v>
      </c>
      <c r="G1713" s="16">
        <v>38</v>
      </c>
      <c r="H1713" s="17">
        <v>87.24</v>
      </c>
      <c r="I1713" s="17">
        <v>3315.12</v>
      </c>
      <c r="J1713" s="16" t="s">
        <v>18</v>
      </c>
      <c r="K1713" s="16"/>
      <c r="L1713" s="16" t="s">
        <v>164</v>
      </c>
      <c r="M1713" s="16" t="s">
        <v>212</v>
      </c>
      <c r="N1713" s="16" t="s">
        <v>213</v>
      </c>
      <c r="O1713" s="16" t="s">
        <v>214</v>
      </c>
      <c r="P1713" s="16" t="s">
        <v>162</v>
      </c>
      <c r="Q1713" s="16" t="s">
        <v>157</v>
      </c>
    </row>
    <row r="1714" spans="3:17">
      <c r="C1714" s="15">
        <v>38208</v>
      </c>
      <c r="D1714" s="16">
        <v>10279</v>
      </c>
      <c r="E1714" s="16">
        <v>3</v>
      </c>
      <c r="F1714" s="16" t="s">
        <v>373</v>
      </c>
      <c r="G1714" s="16">
        <v>49</v>
      </c>
      <c r="H1714" s="17">
        <v>79.97</v>
      </c>
      <c r="I1714" s="17">
        <v>3918.53</v>
      </c>
      <c r="J1714" s="16" t="s">
        <v>18</v>
      </c>
      <c r="K1714" s="16"/>
      <c r="L1714" s="16" t="s">
        <v>135</v>
      </c>
      <c r="M1714" s="16" t="s">
        <v>212</v>
      </c>
      <c r="N1714" s="16" t="s">
        <v>242</v>
      </c>
      <c r="O1714" s="16"/>
      <c r="P1714" s="16" t="s">
        <v>134</v>
      </c>
      <c r="Q1714" s="16" t="s">
        <v>93</v>
      </c>
    </row>
    <row r="1715" spans="3:17">
      <c r="C1715" s="15">
        <v>38231</v>
      </c>
      <c r="D1715" s="16">
        <v>10288</v>
      </c>
      <c r="E1715" s="16">
        <v>9</v>
      </c>
      <c r="F1715" s="16" t="s">
        <v>373</v>
      </c>
      <c r="G1715" s="16">
        <v>35</v>
      </c>
      <c r="H1715" s="17">
        <v>80.87</v>
      </c>
      <c r="I1715" s="17">
        <v>2830.45</v>
      </c>
      <c r="J1715" s="16" t="s">
        <v>18</v>
      </c>
      <c r="K1715" s="16"/>
      <c r="L1715" s="16" t="s">
        <v>92</v>
      </c>
      <c r="M1715" s="16" t="s">
        <v>212</v>
      </c>
      <c r="N1715" s="16" t="s">
        <v>91</v>
      </c>
      <c r="O1715" s="16"/>
      <c r="P1715" s="16" t="s">
        <v>91</v>
      </c>
      <c r="Q1715" s="16" t="s">
        <v>84</v>
      </c>
    </row>
    <row r="1716" spans="3:17">
      <c r="C1716" s="15">
        <v>37900</v>
      </c>
      <c r="D1716" s="16">
        <v>10302</v>
      </c>
      <c r="E1716" s="16">
        <v>5</v>
      </c>
      <c r="F1716" s="16" t="s">
        <v>373</v>
      </c>
      <c r="G1716" s="16">
        <v>49</v>
      </c>
      <c r="H1716" s="17">
        <v>100</v>
      </c>
      <c r="I1716" s="17">
        <v>5298.86</v>
      </c>
      <c r="J1716" s="16" t="s">
        <v>18</v>
      </c>
      <c r="K1716" s="16"/>
      <c r="L1716" s="16" t="s">
        <v>147</v>
      </c>
      <c r="M1716" s="16" t="s">
        <v>212</v>
      </c>
      <c r="N1716" s="16" t="s">
        <v>240</v>
      </c>
      <c r="O1716" s="16"/>
      <c r="P1716" s="16" t="s">
        <v>145</v>
      </c>
      <c r="Q1716" s="16" t="s">
        <v>93</v>
      </c>
    </row>
    <row r="1717" spans="3:17">
      <c r="C1717" s="15">
        <v>38276</v>
      </c>
      <c r="D1717" s="16">
        <v>10311</v>
      </c>
      <c r="E1717" s="16">
        <v>4</v>
      </c>
      <c r="F1717" s="16" t="s">
        <v>373</v>
      </c>
      <c r="G1717" s="16">
        <v>28</v>
      </c>
      <c r="H1717" s="17">
        <v>93.6</v>
      </c>
      <c r="I1717" s="17">
        <v>2620.8000000000002</v>
      </c>
      <c r="J1717" s="16" t="s">
        <v>18</v>
      </c>
      <c r="K1717" s="16"/>
      <c r="L1717" s="16" t="s">
        <v>135</v>
      </c>
      <c r="M1717" s="16" t="s">
        <v>212</v>
      </c>
      <c r="N1717" s="16" t="s">
        <v>242</v>
      </c>
      <c r="O1717" s="16"/>
      <c r="P1717" s="16" t="s">
        <v>134</v>
      </c>
      <c r="Q1717" s="16" t="s">
        <v>93</v>
      </c>
    </row>
    <row r="1718" spans="3:17">
      <c r="C1718" s="15">
        <v>38295</v>
      </c>
      <c r="D1718" s="16">
        <v>10321</v>
      </c>
      <c r="E1718" s="16">
        <v>1</v>
      </c>
      <c r="F1718" s="16" t="s">
        <v>373</v>
      </c>
      <c r="G1718" s="16">
        <v>30</v>
      </c>
      <c r="H1718" s="17">
        <v>72.7</v>
      </c>
      <c r="I1718" s="17">
        <v>2181</v>
      </c>
      <c r="J1718" s="16" t="s">
        <v>18</v>
      </c>
      <c r="K1718" s="16"/>
      <c r="L1718" s="16" t="s">
        <v>175</v>
      </c>
      <c r="M1718" s="16" t="s">
        <v>212</v>
      </c>
      <c r="N1718" s="16" t="s">
        <v>239</v>
      </c>
      <c r="O1718" s="16" t="s">
        <v>231</v>
      </c>
      <c r="P1718" s="16" t="s">
        <v>162</v>
      </c>
      <c r="Q1718" s="16" t="s">
        <v>157</v>
      </c>
    </row>
    <row r="1719" spans="3:17">
      <c r="C1719" s="15">
        <v>38308</v>
      </c>
      <c r="D1719" s="16">
        <v>10332</v>
      </c>
      <c r="E1719" s="16">
        <v>7</v>
      </c>
      <c r="F1719" s="16" t="s">
        <v>373</v>
      </c>
      <c r="G1719" s="16">
        <v>39</v>
      </c>
      <c r="H1719" s="17">
        <v>86.72</v>
      </c>
      <c r="I1719" s="17">
        <v>3382.08</v>
      </c>
      <c r="J1719" s="16" t="s">
        <v>18</v>
      </c>
      <c r="K1719" s="16"/>
      <c r="L1719" s="16" t="s">
        <v>146</v>
      </c>
      <c r="M1719" s="16" t="s">
        <v>212</v>
      </c>
      <c r="N1719" s="16" t="s">
        <v>299</v>
      </c>
      <c r="O1719" s="16"/>
      <c r="P1719" s="16" t="s">
        <v>145</v>
      </c>
      <c r="Q1719" s="16" t="s">
        <v>93</v>
      </c>
    </row>
    <row r="1720" spans="3:17">
      <c r="C1720" s="15">
        <v>38320</v>
      </c>
      <c r="D1720" s="16">
        <v>10346</v>
      </c>
      <c r="E1720" s="16">
        <v>1</v>
      </c>
      <c r="F1720" s="16" t="s">
        <v>373</v>
      </c>
      <c r="G1720" s="16">
        <v>25</v>
      </c>
      <c r="H1720" s="17">
        <v>100</v>
      </c>
      <c r="I1720" s="17">
        <v>2876.75</v>
      </c>
      <c r="J1720" s="16" t="s">
        <v>18</v>
      </c>
      <c r="K1720" s="16"/>
      <c r="L1720" s="16" t="s">
        <v>182</v>
      </c>
      <c r="M1720" s="16" t="s">
        <v>212</v>
      </c>
      <c r="N1720" s="16" t="s">
        <v>316</v>
      </c>
      <c r="O1720" s="16" t="s">
        <v>317</v>
      </c>
      <c r="P1720" s="16" t="s">
        <v>162</v>
      </c>
      <c r="Q1720" s="16" t="s">
        <v>157</v>
      </c>
    </row>
    <row r="1721" spans="3:17">
      <c r="C1721" s="15">
        <v>38371</v>
      </c>
      <c r="D1721" s="16">
        <v>10368</v>
      </c>
      <c r="E1721" s="16">
        <v>2</v>
      </c>
      <c r="F1721" s="16" t="s">
        <v>373</v>
      </c>
      <c r="G1721" s="16">
        <v>40</v>
      </c>
      <c r="H1721" s="17">
        <v>100</v>
      </c>
      <c r="I1721" s="17">
        <v>4107.2</v>
      </c>
      <c r="J1721" s="16" t="s">
        <v>18</v>
      </c>
      <c r="K1721" s="16"/>
      <c r="L1721" s="16" t="s">
        <v>163</v>
      </c>
      <c r="M1721" s="16" t="s">
        <v>212</v>
      </c>
      <c r="N1721" s="16" t="s">
        <v>258</v>
      </c>
      <c r="O1721" s="16" t="s">
        <v>218</v>
      </c>
      <c r="P1721" s="16" t="s">
        <v>162</v>
      </c>
      <c r="Q1721" s="16" t="s">
        <v>157</v>
      </c>
    </row>
    <row r="1722" spans="3:17">
      <c r="C1722" s="15">
        <v>38399</v>
      </c>
      <c r="D1722" s="16">
        <v>10380</v>
      </c>
      <c r="E1722" s="16">
        <v>6</v>
      </c>
      <c r="F1722" s="16" t="s">
        <v>373</v>
      </c>
      <c r="G1722" s="16">
        <v>36</v>
      </c>
      <c r="H1722" s="17">
        <v>37.5</v>
      </c>
      <c r="I1722" s="17">
        <v>1350</v>
      </c>
      <c r="J1722" s="16" t="s">
        <v>18</v>
      </c>
      <c r="K1722" s="16"/>
      <c r="L1722" s="16" t="s">
        <v>135</v>
      </c>
      <c r="M1722" s="16" t="s">
        <v>212</v>
      </c>
      <c r="N1722" s="16" t="s">
        <v>242</v>
      </c>
      <c r="O1722" s="16"/>
      <c r="P1722" s="16" t="s">
        <v>134</v>
      </c>
      <c r="Q1722" s="16" t="s">
        <v>93</v>
      </c>
    </row>
    <row r="1723" spans="3:17">
      <c r="C1723" s="15">
        <v>38464</v>
      </c>
      <c r="D1723" s="16">
        <v>10407</v>
      </c>
      <c r="E1723" s="16">
        <v>6</v>
      </c>
      <c r="F1723" s="16" t="s">
        <v>373</v>
      </c>
      <c r="G1723" s="16">
        <v>76</v>
      </c>
      <c r="H1723" s="17">
        <v>94.5</v>
      </c>
      <c r="I1723" s="17">
        <v>7182</v>
      </c>
      <c r="J1723" s="16" t="s">
        <v>18</v>
      </c>
      <c r="K1723" s="16"/>
      <c r="L1723" s="16" t="s">
        <v>166</v>
      </c>
      <c r="M1723" s="16" t="s">
        <v>285</v>
      </c>
      <c r="N1723" s="16" t="s">
        <v>284</v>
      </c>
      <c r="O1723" s="16" t="s">
        <v>218</v>
      </c>
      <c r="P1723" s="16" t="s">
        <v>162</v>
      </c>
      <c r="Q1723" s="16" t="s">
        <v>157</v>
      </c>
    </row>
    <row r="1724" spans="3:17">
      <c r="C1724" s="15">
        <v>38501</v>
      </c>
      <c r="D1724" s="16">
        <v>10420</v>
      </c>
      <c r="E1724" s="16">
        <v>9</v>
      </c>
      <c r="F1724" s="16" t="s">
        <v>373</v>
      </c>
      <c r="G1724" s="16">
        <v>39</v>
      </c>
      <c r="H1724" s="17">
        <v>100</v>
      </c>
      <c r="I1724" s="17">
        <v>3933.93</v>
      </c>
      <c r="J1724" s="16" t="s">
        <v>18</v>
      </c>
      <c r="K1724" s="16"/>
      <c r="L1724" s="16" t="s">
        <v>88</v>
      </c>
      <c r="M1724" s="16" t="s">
        <v>265</v>
      </c>
      <c r="N1724" s="16" t="s">
        <v>237</v>
      </c>
      <c r="O1724" s="16" t="s">
        <v>238</v>
      </c>
      <c r="P1724" s="16" t="s">
        <v>85</v>
      </c>
      <c r="Q1724" s="16" t="s">
        <v>84</v>
      </c>
    </row>
    <row r="1725" spans="3:17">
      <c r="C1725" s="15">
        <v>37652</v>
      </c>
      <c r="D1725" s="16">
        <v>10104</v>
      </c>
      <c r="E1725" s="16">
        <v>10</v>
      </c>
      <c r="F1725" s="16" t="s">
        <v>374</v>
      </c>
      <c r="G1725" s="16">
        <v>44</v>
      </c>
      <c r="H1725" s="17">
        <v>39.6</v>
      </c>
      <c r="I1725" s="17">
        <v>1742.4</v>
      </c>
      <c r="J1725" s="16" t="s">
        <v>18</v>
      </c>
      <c r="K1725" s="16"/>
      <c r="L1725" s="16" t="s">
        <v>135</v>
      </c>
      <c r="M1725" s="16" t="s">
        <v>212</v>
      </c>
      <c r="N1725" s="16" t="s">
        <v>242</v>
      </c>
      <c r="O1725" s="16"/>
      <c r="P1725" s="16" t="s">
        <v>134</v>
      </c>
      <c r="Q1725" s="16" t="s">
        <v>93</v>
      </c>
    </row>
    <row r="1726" spans="3:17">
      <c r="C1726" s="15">
        <v>37712</v>
      </c>
      <c r="D1726" s="16">
        <v>10114</v>
      </c>
      <c r="E1726" s="16">
        <v>1</v>
      </c>
      <c r="F1726" s="16" t="s">
        <v>374</v>
      </c>
      <c r="G1726" s="16">
        <v>24</v>
      </c>
      <c r="H1726" s="17">
        <v>30.06</v>
      </c>
      <c r="I1726" s="17">
        <v>721.44</v>
      </c>
      <c r="J1726" s="16" t="s">
        <v>18</v>
      </c>
      <c r="K1726" s="16"/>
      <c r="L1726" s="16" t="s">
        <v>111</v>
      </c>
      <c r="M1726" s="16" t="s">
        <v>212</v>
      </c>
      <c r="N1726" s="16" t="s">
        <v>216</v>
      </c>
      <c r="O1726" s="16"/>
      <c r="P1726" s="16" t="s">
        <v>107</v>
      </c>
      <c r="Q1726" s="16" t="s">
        <v>93</v>
      </c>
    </row>
    <row r="1727" spans="3:17">
      <c r="C1727" s="15">
        <v>37775</v>
      </c>
      <c r="D1727" s="16">
        <v>10127</v>
      </c>
      <c r="E1727" s="16">
        <v>12</v>
      </c>
      <c r="F1727" s="16" t="s">
        <v>374</v>
      </c>
      <c r="G1727" s="16">
        <v>39</v>
      </c>
      <c r="H1727" s="17">
        <v>38.19</v>
      </c>
      <c r="I1727" s="17">
        <v>1489.41</v>
      </c>
      <c r="J1727" s="16" t="s">
        <v>18</v>
      </c>
      <c r="K1727" s="16"/>
      <c r="L1727" s="16" t="s">
        <v>164</v>
      </c>
      <c r="M1727" s="16" t="s">
        <v>212</v>
      </c>
      <c r="N1727" s="16" t="s">
        <v>213</v>
      </c>
      <c r="O1727" s="16" t="s">
        <v>214</v>
      </c>
      <c r="P1727" s="16" t="s">
        <v>162</v>
      </c>
      <c r="Q1727" s="16" t="s">
        <v>157</v>
      </c>
    </row>
    <row r="1728" spans="3:17">
      <c r="C1728" s="15">
        <v>37834</v>
      </c>
      <c r="D1728" s="16">
        <v>10141</v>
      </c>
      <c r="E1728" s="16">
        <v>6</v>
      </c>
      <c r="F1728" s="16" t="s">
        <v>374</v>
      </c>
      <c r="G1728" s="16">
        <v>21</v>
      </c>
      <c r="H1728" s="17">
        <v>42.43</v>
      </c>
      <c r="I1728" s="17">
        <v>891.03</v>
      </c>
      <c r="J1728" s="16" t="s">
        <v>18</v>
      </c>
      <c r="K1728" s="16"/>
      <c r="L1728" s="16" t="s">
        <v>104</v>
      </c>
      <c r="M1728" s="16" t="s">
        <v>212</v>
      </c>
      <c r="N1728" s="16" t="s">
        <v>296</v>
      </c>
      <c r="O1728" s="16"/>
      <c r="P1728" s="16" t="s">
        <v>103</v>
      </c>
      <c r="Q1728" s="16" t="s">
        <v>93</v>
      </c>
    </row>
    <row r="1729" spans="3:17">
      <c r="C1729" s="15">
        <v>37885</v>
      </c>
      <c r="D1729" s="16">
        <v>10151</v>
      </c>
      <c r="E1729" s="16">
        <v>4</v>
      </c>
      <c r="F1729" s="16" t="s">
        <v>374</v>
      </c>
      <c r="G1729" s="16">
        <v>30</v>
      </c>
      <c r="H1729" s="17">
        <v>40.31</v>
      </c>
      <c r="I1729" s="17">
        <v>1209.3</v>
      </c>
      <c r="J1729" s="16" t="s">
        <v>18</v>
      </c>
      <c r="K1729" s="16"/>
      <c r="L1729" s="16" t="s">
        <v>106</v>
      </c>
      <c r="M1729" s="16" t="s">
        <v>212</v>
      </c>
      <c r="N1729" s="16" t="s">
        <v>283</v>
      </c>
      <c r="O1729" s="16"/>
      <c r="P1729" s="16" t="s">
        <v>103</v>
      </c>
      <c r="Q1729" s="16" t="s">
        <v>93</v>
      </c>
    </row>
    <row r="1730" spans="3:17">
      <c r="C1730" s="15">
        <v>37916</v>
      </c>
      <c r="D1730" s="16">
        <v>10165</v>
      </c>
      <c r="E1730" s="16">
        <v>13</v>
      </c>
      <c r="F1730" s="16" t="s">
        <v>374</v>
      </c>
      <c r="G1730" s="16">
        <v>27</v>
      </c>
      <c r="H1730" s="17">
        <v>31.82</v>
      </c>
      <c r="I1730" s="17">
        <v>859.14</v>
      </c>
      <c r="J1730" s="16" t="s">
        <v>18</v>
      </c>
      <c r="K1730" s="16"/>
      <c r="L1730" s="16" t="s">
        <v>156</v>
      </c>
      <c r="M1730" s="16" t="s">
        <v>212</v>
      </c>
      <c r="N1730" s="16" t="s">
        <v>91</v>
      </c>
      <c r="O1730" s="16"/>
      <c r="P1730" s="16" t="s">
        <v>91</v>
      </c>
      <c r="Q1730" s="16" t="s">
        <v>151</v>
      </c>
    </row>
    <row r="1731" spans="3:17">
      <c r="C1731" s="15">
        <v>37931</v>
      </c>
      <c r="D1731" s="16">
        <v>10175</v>
      </c>
      <c r="E1731" s="16">
        <v>2</v>
      </c>
      <c r="F1731" s="16" t="s">
        <v>374</v>
      </c>
      <c r="G1731" s="16">
        <v>37</v>
      </c>
      <c r="H1731" s="17">
        <v>31.12</v>
      </c>
      <c r="I1731" s="17">
        <v>1151.44</v>
      </c>
      <c r="J1731" s="16" t="s">
        <v>18</v>
      </c>
      <c r="K1731" s="16"/>
      <c r="L1731" s="16" t="s">
        <v>148</v>
      </c>
      <c r="M1731" s="16" t="s">
        <v>212</v>
      </c>
      <c r="N1731" s="16" t="s">
        <v>272</v>
      </c>
      <c r="O1731" s="16"/>
      <c r="P1731" s="16" t="s">
        <v>145</v>
      </c>
      <c r="Q1731" s="16" t="s">
        <v>93</v>
      </c>
    </row>
    <row r="1732" spans="3:17">
      <c r="C1732" s="15">
        <v>37939</v>
      </c>
      <c r="D1732" s="16">
        <v>10184</v>
      </c>
      <c r="E1732" s="16">
        <v>7</v>
      </c>
      <c r="F1732" s="16" t="s">
        <v>374</v>
      </c>
      <c r="G1732" s="16">
        <v>42</v>
      </c>
      <c r="H1732" s="17">
        <v>31.82</v>
      </c>
      <c r="I1732" s="17">
        <v>1336.44</v>
      </c>
      <c r="J1732" s="16" t="s">
        <v>18</v>
      </c>
      <c r="K1732" s="16"/>
      <c r="L1732" s="16" t="s">
        <v>138</v>
      </c>
      <c r="M1732" s="16" t="s">
        <v>212</v>
      </c>
      <c r="N1732" s="16" t="s">
        <v>310</v>
      </c>
      <c r="O1732" s="16"/>
      <c r="P1732" s="16" t="s">
        <v>134</v>
      </c>
      <c r="Q1732" s="16" t="s">
        <v>93</v>
      </c>
    </row>
    <row r="1733" spans="3:17">
      <c r="C1733" s="15">
        <v>37950</v>
      </c>
      <c r="D1733" s="16">
        <v>10195</v>
      </c>
      <c r="E1733" s="16">
        <v>7</v>
      </c>
      <c r="F1733" s="16" t="s">
        <v>374</v>
      </c>
      <c r="G1733" s="16">
        <v>32</v>
      </c>
      <c r="H1733" s="17">
        <v>28.29</v>
      </c>
      <c r="I1733" s="17">
        <v>905.28</v>
      </c>
      <c r="J1733" s="16" t="s">
        <v>18</v>
      </c>
      <c r="K1733" s="16"/>
      <c r="L1733" s="16" t="s">
        <v>178</v>
      </c>
      <c r="M1733" s="16" t="s">
        <v>212</v>
      </c>
      <c r="N1733" s="16" t="s">
        <v>268</v>
      </c>
      <c r="O1733" s="16" t="s">
        <v>214</v>
      </c>
      <c r="P1733" s="16" t="s">
        <v>162</v>
      </c>
      <c r="Q1733" s="16" t="s">
        <v>157</v>
      </c>
    </row>
    <row r="1734" spans="3:17">
      <c r="C1734" s="15">
        <v>37964</v>
      </c>
      <c r="D1734" s="16">
        <v>10207</v>
      </c>
      <c r="E1734" s="16">
        <v>8</v>
      </c>
      <c r="F1734" s="16" t="s">
        <v>374</v>
      </c>
      <c r="G1734" s="16">
        <v>42</v>
      </c>
      <c r="H1734" s="17">
        <v>29.7</v>
      </c>
      <c r="I1734" s="17">
        <v>1247.4000000000001</v>
      </c>
      <c r="J1734" s="16" t="s">
        <v>18</v>
      </c>
      <c r="K1734" s="16"/>
      <c r="L1734" s="16" t="s">
        <v>187</v>
      </c>
      <c r="M1734" s="16" t="s">
        <v>212</v>
      </c>
      <c r="N1734" s="16" t="s">
        <v>280</v>
      </c>
      <c r="O1734" s="16" t="s">
        <v>231</v>
      </c>
      <c r="P1734" s="16" t="s">
        <v>162</v>
      </c>
      <c r="Q1734" s="16" t="s">
        <v>157</v>
      </c>
    </row>
    <row r="1735" spans="3:17">
      <c r="C1735" s="15">
        <v>38027</v>
      </c>
      <c r="D1735" s="16">
        <v>10219</v>
      </c>
      <c r="E1735" s="16">
        <v>3</v>
      </c>
      <c r="F1735" s="16" t="s">
        <v>374</v>
      </c>
      <c r="G1735" s="16">
        <v>21</v>
      </c>
      <c r="H1735" s="17">
        <v>40.31</v>
      </c>
      <c r="I1735" s="17">
        <v>846.51</v>
      </c>
      <c r="J1735" s="16" t="s">
        <v>18</v>
      </c>
      <c r="K1735" s="16"/>
      <c r="L1735" s="16" t="s">
        <v>191</v>
      </c>
      <c r="M1735" s="16" t="s">
        <v>212</v>
      </c>
      <c r="N1735" s="16" t="s">
        <v>311</v>
      </c>
      <c r="O1735" s="16" t="s">
        <v>218</v>
      </c>
      <c r="P1735" s="16" t="s">
        <v>162</v>
      </c>
      <c r="Q1735" s="16" t="s">
        <v>157</v>
      </c>
    </row>
    <row r="1736" spans="3:17">
      <c r="C1736" s="15">
        <v>38057</v>
      </c>
      <c r="D1736" s="16">
        <v>10229</v>
      </c>
      <c r="E1736" s="16">
        <v>2</v>
      </c>
      <c r="F1736" s="16" t="s">
        <v>374</v>
      </c>
      <c r="G1736" s="16">
        <v>33</v>
      </c>
      <c r="H1736" s="17">
        <v>32.880000000000003</v>
      </c>
      <c r="I1736" s="17">
        <v>1085.04</v>
      </c>
      <c r="J1736" s="16" t="s">
        <v>18</v>
      </c>
      <c r="K1736" s="16"/>
      <c r="L1736" s="16" t="s">
        <v>163</v>
      </c>
      <c r="M1736" s="16" t="s">
        <v>212</v>
      </c>
      <c r="N1736" s="16" t="s">
        <v>258</v>
      </c>
      <c r="O1736" s="16" t="s">
        <v>218</v>
      </c>
      <c r="P1736" s="16" t="s">
        <v>162</v>
      </c>
      <c r="Q1736" s="16" t="s">
        <v>157</v>
      </c>
    </row>
    <row r="1737" spans="3:17">
      <c r="C1737" s="15">
        <v>38112</v>
      </c>
      <c r="D1737" s="16">
        <v>10246</v>
      </c>
      <c r="E1737" s="16">
        <v>6</v>
      </c>
      <c r="F1737" s="16" t="s">
        <v>374</v>
      </c>
      <c r="G1737" s="16">
        <v>49</v>
      </c>
      <c r="H1737" s="17">
        <v>36.07</v>
      </c>
      <c r="I1737" s="17">
        <v>1767.43</v>
      </c>
      <c r="J1737" s="16" t="s">
        <v>18</v>
      </c>
      <c r="K1737" s="16"/>
      <c r="L1737" s="16" t="s">
        <v>135</v>
      </c>
      <c r="M1737" s="16" t="s">
        <v>212</v>
      </c>
      <c r="N1737" s="16" t="s">
        <v>242</v>
      </c>
      <c r="O1737" s="16"/>
      <c r="P1737" s="16" t="s">
        <v>134</v>
      </c>
      <c r="Q1737" s="16" t="s">
        <v>93</v>
      </c>
    </row>
    <row r="1738" spans="3:17">
      <c r="C1738" s="15">
        <v>38153</v>
      </c>
      <c r="D1738" s="16">
        <v>10259</v>
      </c>
      <c r="E1738" s="16">
        <v>5</v>
      </c>
      <c r="F1738" s="16" t="s">
        <v>374</v>
      </c>
      <c r="G1738" s="16">
        <v>31</v>
      </c>
      <c r="H1738" s="17">
        <v>33.24</v>
      </c>
      <c r="I1738" s="17">
        <v>1030.44</v>
      </c>
      <c r="J1738" s="16" t="s">
        <v>18</v>
      </c>
      <c r="K1738" s="16"/>
      <c r="L1738" s="16" t="s">
        <v>92</v>
      </c>
      <c r="M1738" s="16" t="s">
        <v>212</v>
      </c>
      <c r="N1738" s="16" t="s">
        <v>91</v>
      </c>
      <c r="O1738" s="16"/>
      <c r="P1738" s="16" t="s">
        <v>91</v>
      </c>
      <c r="Q1738" s="16" t="s">
        <v>84</v>
      </c>
    </row>
    <row r="1739" spans="3:17">
      <c r="C1739" s="15">
        <v>38188</v>
      </c>
      <c r="D1739" s="16">
        <v>10271</v>
      </c>
      <c r="E1739" s="16">
        <v>6</v>
      </c>
      <c r="F1739" s="16" t="s">
        <v>374</v>
      </c>
      <c r="G1739" s="16">
        <v>38</v>
      </c>
      <c r="H1739" s="17">
        <v>41.72</v>
      </c>
      <c r="I1739" s="17">
        <v>1585.36</v>
      </c>
      <c r="J1739" s="16" t="s">
        <v>18</v>
      </c>
      <c r="K1739" s="16"/>
      <c r="L1739" s="16" t="s">
        <v>163</v>
      </c>
      <c r="M1739" s="16" t="s">
        <v>212</v>
      </c>
      <c r="N1739" s="16" t="s">
        <v>258</v>
      </c>
      <c r="O1739" s="16" t="s">
        <v>218</v>
      </c>
      <c r="P1739" s="16" t="s">
        <v>162</v>
      </c>
      <c r="Q1739" s="16" t="s">
        <v>157</v>
      </c>
    </row>
    <row r="1740" spans="3:17">
      <c r="C1740" s="15">
        <v>38218</v>
      </c>
      <c r="D1740" s="16">
        <v>10281</v>
      </c>
      <c r="E1740" s="16">
        <v>2</v>
      </c>
      <c r="F1740" s="16" t="s">
        <v>374</v>
      </c>
      <c r="G1740" s="16">
        <v>20</v>
      </c>
      <c r="H1740" s="17">
        <v>40.659999999999997</v>
      </c>
      <c r="I1740" s="17">
        <v>813.2</v>
      </c>
      <c r="J1740" s="16" t="s">
        <v>18</v>
      </c>
      <c r="K1740" s="16"/>
      <c r="L1740" s="16" t="s">
        <v>169</v>
      </c>
      <c r="M1740" s="16" t="s">
        <v>212</v>
      </c>
      <c r="N1740" s="16" t="s">
        <v>234</v>
      </c>
      <c r="O1740" s="16" t="s">
        <v>235</v>
      </c>
      <c r="P1740" s="16" t="s">
        <v>162</v>
      </c>
      <c r="Q1740" s="16" t="s">
        <v>157</v>
      </c>
    </row>
    <row r="1741" spans="3:17">
      <c r="C1741" s="15">
        <v>38238</v>
      </c>
      <c r="D1741" s="16">
        <v>10292</v>
      </c>
      <c r="E1741" s="16">
        <v>9</v>
      </c>
      <c r="F1741" s="16" t="s">
        <v>374</v>
      </c>
      <c r="G1741" s="16">
        <v>39</v>
      </c>
      <c r="H1741" s="17">
        <v>30.06</v>
      </c>
      <c r="I1741" s="17">
        <v>1172.3399999999999</v>
      </c>
      <c r="J1741" s="16" t="s">
        <v>18</v>
      </c>
      <c r="K1741" s="16"/>
      <c r="L1741" s="16" t="s">
        <v>165</v>
      </c>
      <c r="M1741" s="16" t="s">
        <v>212</v>
      </c>
      <c r="N1741" s="16" t="s">
        <v>213</v>
      </c>
      <c r="O1741" s="16" t="s">
        <v>214</v>
      </c>
      <c r="P1741" s="16" t="s">
        <v>162</v>
      </c>
      <c r="Q1741" s="16" t="s">
        <v>157</v>
      </c>
    </row>
    <row r="1742" spans="3:17">
      <c r="C1742" s="15">
        <v>38273</v>
      </c>
      <c r="D1742" s="16">
        <v>10305</v>
      </c>
      <c r="E1742" s="16">
        <v>6</v>
      </c>
      <c r="F1742" s="16" t="s">
        <v>374</v>
      </c>
      <c r="G1742" s="16">
        <v>48</v>
      </c>
      <c r="H1742" s="17">
        <v>31.47</v>
      </c>
      <c r="I1742" s="17">
        <v>1510.56</v>
      </c>
      <c r="J1742" s="16" t="s">
        <v>18</v>
      </c>
      <c r="K1742" s="16"/>
      <c r="L1742" s="16" t="s">
        <v>173</v>
      </c>
      <c r="M1742" s="16" t="s">
        <v>212</v>
      </c>
      <c r="N1742" s="16" t="s">
        <v>230</v>
      </c>
      <c r="O1742" s="16" t="s">
        <v>231</v>
      </c>
      <c r="P1742" s="16" t="s">
        <v>162</v>
      </c>
      <c r="Q1742" s="16" t="s">
        <v>157</v>
      </c>
    </row>
    <row r="1743" spans="3:17">
      <c r="C1743" s="15">
        <v>38282</v>
      </c>
      <c r="D1743" s="16">
        <v>10314</v>
      </c>
      <c r="E1743" s="16">
        <v>15</v>
      </c>
      <c r="F1743" s="16" t="s">
        <v>374</v>
      </c>
      <c r="G1743" s="16">
        <v>39</v>
      </c>
      <c r="H1743" s="17">
        <v>37.130000000000003</v>
      </c>
      <c r="I1743" s="17">
        <v>1448.07</v>
      </c>
      <c r="J1743" s="16" t="s">
        <v>18</v>
      </c>
      <c r="K1743" s="16"/>
      <c r="L1743" s="16" t="s">
        <v>102</v>
      </c>
      <c r="M1743" s="16" t="s">
        <v>212</v>
      </c>
      <c r="N1743" s="16" t="s">
        <v>300</v>
      </c>
      <c r="O1743" s="16"/>
      <c r="P1743" s="16" t="s">
        <v>100</v>
      </c>
      <c r="Q1743" s="16" t="s">
        <v>93</v>
      </c>
    </row>
    <row r="1744" spans="3:17">
      <c r="C1744" s="15">
        <v>38296</v>
      </c>
      <c r="D1744" s="16">
        <v>10324</v>
      </c>
      <c r="E1744" s="16">
        <v>9</v>
      </c>
      <c r="F1744" s="16" t="s">
        <v>374</v>
      </c>
      <c r="G1744" s="16">
        <v>30</v>
      </c>
      <c r="H1744" s="17">
        <v>100</v>
      </c>
      <c r="I1744" s="17">
        <v>3338.1</v>
      </c>
      <c r="J1744" s="16" t="s">
        <v>18</v>
      </c>
      <c r="K1744" s="16"/>
      <c r="L1744" s="16" t="s">
        <v>176</v>
      </c>
      <c r="M1744" s="16" t="s">
        <v>212</v>
      </c>
      <c r="N1744" s="16" t="s">
        <v>213</v>
      </c>
      <c r="O1744" s="16" t="s">
        <v>214</v>
      </c>
      <c r="P1744" s="16" t="s">
        <v>162</v>
      </c>
      <c r="Q1744" s="16" t="s">
        <v>157</v>
      </c>
    </row>
    <row r="1745" spans="3:17">
      <c r="C1745" s="15">
        <v>38310</v>
      </c>
      <c r="D1745" s="16">
        <v>10335</v>
      </c>
      <c r="E1745" s="16">
        <v>2</v>
      </c>
      <c r="F1745" s="16" t="s">
        <v>374</v>
      </c>
      <c r="G1745" s="16">
        <v>33</v>
      </c>
      <c r="H1745" s="17">
        <v>37.130000000000003</v>
      </c>
      <c r="I1745" s="17">
        <v>1225.29</v>
      </c>
      <c r="J1745" s="16" t="s">
        <v>18</v>
      </c>
      <c r="K1745" s="16"/>
      <c r="L1745" s="16" t="s">
        <v>163</v>
      </c>
      <c r="M1745" s="16" t="s">
        <v>212</v>
      </c>
      <c r="N1745" s="16" t="s">
        <v>258</v>
      </c>
      <c r="O1745" s="16" t="s">
        <v>218</v>
      </c>
      <c r="P1745" s="16" t="s">
        <v>162</v>
      </c>
      <c r="Q1745" s="16" t="s">
        <v>157</v>
      </c>
    </row>
    <row r="1746" spans="3:17">
      <c r="C1746" s="15">
        <v>38322</v>
      </c>
      <c r="D1746" s="16">
        <v>10349</v>
      </c>
      <c r="E1746" s="16">
        <v>3</v>
      </c>
      <c r="F1746" s="16" t="s">
        <v>374</v>
      </c>
      <c r="G1746" s="16">
        <v>36</v>
      </c>
      <c r="H1746" s="17">
        <v>37.130000000000003</v>
      </c>
      <c r="I1746" s="17">
        <v>1336.68</v>
      </c>
      <c r="J1746" s="16" t="s">
        <v>18</v>
      </c>
      <c r="K1746" s="16"/>
      <c r="L1746" s="16" t="s">
        <v>164</v>
      </c>
      <c r="M1746" s="16" t="s">
        <v>212</v>
      </c>
      <c r="N1746" s="16" t="s">
        <v>213</v>
      </c>
      <c r="O1746" s="16" t="s">
        <v>214</v>
      </c>
      <c r="P1746" s="16" t="s">
        <v>162</v>
      </c>
      <c r="Q1746" s="16" t="s">
        <v>157</v>
      </c>
    </row>
    <row r="1747" spans="3:17">
      <c r="C1747" s="15">
        <v>38331</v>
      </c>
      <c r="D1747" s="16">
        <v>10358</v>
      </c>
      <c r="E1747" s="16">
        <v>4</v>
      </c>
      <c r="F1747" s="16" t="s">
        <v>374</v>
      </c>
      <c r="G1747" s="16">
        <v>36</v>
      </c>
      <c r="H1747" s="17">
        <v>82.94</v>
      </c>
      <c r="I1747" s="17">
        <v>2985.84</v>
      </c>
      <c r="J1747" s="16" t="s">
        <v>18</v>
      </c>
      <c r="K1747" s="16"/>
      <c r="L1747" s="16" t="s">
        <v>135</v>
      </c>
      <c r="M1747" s="16" t="s">
        <v>212</v>
      </c>
      <c r="N1747" s="16" t="s">
        <v>242</v>
      </c>
      <c r="O1747" s="16"/>
      <c r="P1747" s="16" t="s">
        <v>134</v>
      </c>
      <c r="Q1747" s="16" t="s">
        <v>93</v>
      </c>
    </row>
    <row r="1748" spans="3:17">
      <c r="C1748" s="15">
        <v>38375</v>
      </c>
      <c r="D1748" s="16">
        <v>10371</v>
      </c>
      <c r="E1748" s="16">
        <v>8</v>
      </c>
      <c r="F1748" s="16" t="s">
        <v>374</v>
      </c>
      <c r="G1748" s="16">
        <v>45</v>
      </c>
      <c r="H1748" s="17">
        <v>100</v>
      </c>
      <c r="I1748" s="17">
        <v>5545.8</v>
      </c>
      <c r="J1748" s="16" t="s">
        <v>18</v>
      </c>
      <c r="K1748" s="16"/>
      <c r="L1748" s="16" t="s">
        <v>163</v>
      </c>
      <c r="M1748" s="16" t="s">
        <v>212</v>
      </c>
      <c r="N1748" s="16" t="s">
        <v>258</v>
      </c>
      <c r="O1748" s="16" t="s">
        <v>218</v>
      </c>
      <c r="P1748" s="16" t="s">
        <v>162</v>
      </c>
      <c r="Q1748" s="16" t="s">
        <v>157</v>
      </c>
    </row>
    <row r="1749" spans="3:17">
      <c r="C1749" s="15">
        <v>38405</v>
      </c>
      <c r="D1749" s="16">
        <v>10383</v>
      </c>
      <c r="E1749" s="16">
        <v>3</v>
      </c>
      <c r="F1749" s="16" t="s">
        <v>374</v>
      </c>
      <c r="G1749" s="16">
        <v>40</v>
      </c>
      <c r="H1749" s="17">
        <v>100</v>
      </c>
      <c r="I1749" s="17">
        <v>6089.6</v>
      </c>
      <c r="J1749" s="16" t="s">
        <v>18</v>
      </c>
      <c r="K1749" s="16"/>
      <c r="L1749" s="16" t="s">
        <v>135</v>
      </c>
      <c r="M1749" s="16" t="s">
        <v>212</v>
      </c>
      <c r="N1749" s="16" t="s">
        <v>242</v>
      </c>
      <c r="O1749" s="16"/>
      <c r="P1749" s="16" t="s">
        <v>134</v>
      </c>
      <c r="Q1749" s="16" t="s">
        <v>93</v>
      </c>
    </row>
    <row r="1750" spans="3:17">
      <c r="C1750" s="15">
        <v>38426</v>
      </c>
      <c r="D1750" s="16">
        <v>10394</v>
      </c>
      <c r="E1750" s="16">
        <v>6</v>
      </c>
      <c r="F1750" s="16" t="s">
        <v>374</v>
      </c>
      <c r="G1750" s="16">
        <v>46</v>
      </c>
      <c r="H1750" s="17">
        <v>38.9</v>
      </c>
      <c r="I1750" s="17">
        <v>1789.4</v>
      </c>
      <c r="J1750" s="16" t="s">
        <v>18</v>
      </c>
      <c r="K1750" s="16"/>
      <c r="L1750" s="16" t="s">
        <v>135</v>
      </c>
      <c r="M1750" s="16" t="s">
        <v>212</v>
      </c>
      <c r="N1750" s="16" t="s">
        <v>242</v>
      </c>
      <c r="O1750" s="16"/>
      <c r="P1750" s="16" t="s">
        <v>134</v>
      </c>
      <c r="Q1750" s="16" t="s">
        <v>93</v>
      </c>
    </row>
    <row r="1751" spans="3:17">
      <c r="C1751" s="15">
        <v>38475</v>
      </c>
      <c r="D1751" s="16">
        <v>10412</v>
      </c>
      <c r="E1751" s="16">
        <v>6</v>
      </c>
      <c r="F1751" s="16" t="s">
        <v>374</v>
      </c>
      <c r="G1751" s="16">
        <v>30</v>
      </c>
      <c r="H1751" s="17">
        <v>36.07</v>
      </c>
      <c r="I1751" s="17">
        <v>1082.0999999999999</v>
      </c>
      <c r="J1751" s="16" t="s">
        <v>18</v>
      </c>
      <c r="K1751" s="16"/>
      <c r="L1751" s="16" t="s">
        <v>135</v>
      </c>
      <c r="M1751" s="16" t="s">
        <v>212</v>
      </c>
      <c r="N1751" s="16" t="s">
        <v>242</v>
      </c>
      <c r="O1751" s="16"/>
      <c r="P1751" s="16" t="s">
        <v>134</v>
      </c>
      <c r="Q1751" s="16" t="s">
        <v>93</v>
      </c>
    </row>
    <row r="1752" spans="3:17">
      <c r="C1752" s="15">
        <v>38503</v>
      </c>
      <c r="D1752" s="16">
        <v>10425</v>
      </c>
      <c r="E1752" s="16">
        <v>5</v>
      </c>
      <c r="F1752" s="16" t="s">
        <v>374</v>
      </c>
      <c r="G1752" s="16">
        <v>31</v>
      </c>
      <c r="H1752" s="17">
        <v>33.24</v>
      </c>
      <c r="I1752" s="17">
        <v>1030.44</v>
      </c>
      <c r="J1752" s="16" t="s">
        <v>18</v>
      </c>
      <c r="K1752" s="16"/>
      <c r="L1752" s="16" t="s">
        <v>108</v>
      </c>
      <c r="M1752" s="16" t="s">
        <v>265</v>
      </c>
      <c r="N1752" s="16" t="s">
        <v>229</v>
      </c>
      <c r="O1752" s="16"/>
      <c r="P1752" s="16" t="s">
        <v>107</v>
      </c>
      <c r="Q1752" s="16" t="s">
        <v>93</v>
      </c>
    </row>
    <row r="1753" spans="3:17">
      <c r="C1753" s="15">
        <v>37669</v>
      </c>
      <c r="D1753" s="16">
        <v>10106</v>
      </c>
      <c r="E1753" s="16">
        <v>13</v>
      </c>
      <c r="F1753" s="16" t="s">
        <v>375</v>
      </c>
      <c r="G1753" s="16">
        <v>49</v>
      </c>
      <c r="H1753" s="17">
        <v>74.680000000000007</v>
      </c>
      <c r="I1753" s="17">
        <v>3659.32</v>
      </c>
      <c r="J1753" s="16" t="s">
        <v>325</v>
      </c>
      <c r="K1753" s="16"/>
      <c r="L1753" s="16" t="s">
        <v>128</v>
      </c>
      <c r="M1753" s="16" t="s">
        <v>212</v>
      </c>
      <c r="N1753" s="16" t="s">
        <v>320</v>
      </c>
      <c r="O1753" s="16"/>
      <c r="P1753" s="16" t="s">
        <v>126</v>
      </c>
      <c r="Q1753" s="16" t="s">
        <v>93</v>
      </c>
    </row>
    <row r="1754" spans="3:17">
      <c r="C1754" s="15">
        <v>37739</v>
      </c>
      <c r="D1754" s="16">
        <v>10119</v>
      </c>
      <c r="E1754" s="16">
        <v>4</v>
      </c>
      <c r="F1754" s="16" t="s">
        <v>375</v>
      </c>
      <c r="G1754" s="16">
        <v>41</v>
      </c>
      <c r="H1754" s="17">
        <v>59.6</v>
      </c>
      <c r="I1754" s="17">
        <v>2443.6</v>
      </c>
      <c r="J1754" s="16" t="s">
        <v>325</v>
      </c>
      <c r="K1754" s="16"/>
      <c r="L1754" s="16" t="s">
        <v>95</v>
      </c>
      <c r="M1754" s="16" t="s">
        <v>212</v>
      </c>
      <c r="N1754" s="16" t="s">
        <v>236</v>
      </c>
      <c r="O1754" s="16"/>
      <c r="P1754" s="16" t="s">
        <v>94</v>
      </c>
      <c r="Q1754" s="16" t="s">
        <v>93</v>
      </c>
    </row>
    <row r="1755" spans="3:17">
      <c r="C1755" s="15">
        <v>37788</v>
      </c>
      <c r="D1755" s="16">
        <v>10131</v>
      </c>
      <c r="E1755" s="16">
        <v>5</v>
      </c>
      <c r="F1755" s="16" t="s">
        <v>375</v>
      </c>
      <c r="G1755" s="16">
        <v>35</v>
      </c>
      <c r="H1755" s="17">
        <v>67.14</v>
      </c>
      <c r="I1755" s="17">
        <v>2349.9</v>
      </c>
      <c r="J1755" s="16" t="s">
        <v>325</v>
      </c>
      <c r="K1755" s="16"/>
      <c r="L1755" s="16" t="s">
        <v>189</v>
      </c>
      <c r="M1755" s="16" t="s">
        <v>212</v>
      </c>
      <c r="N1755" s="16" t="s">
        <v>306</v>
      </c>
      <c r="O1755" s="16" t="s">
        <v>228</v>
      </c>
      <c r="P1755" s="16" t="s">
        <v>162</v>
      </c>
      <c r="Q1755" s="16" t="s">
        <v>157</v>
      </c>
    </row>
    <row r="1756" spans="3:17">
      <c r="C1756" s="15">
        <v>37843</v>
      </c>
      <c r="D1756" s="16">
        <v>10143</v>
      </c>
      <c r="E1756" s="16">
        <v>8</v>
      </c>
      <c r="F1756" s="16" t="s">
        <v>375</v>
      </c>
      <c r="G1756" s="16">
        <v>27</v>
      </c>
      <c r="H1756" s="17">
        <v>60.97</v>
      </c>
      <c r="I1756" s="17">
        <v>1646.19</v>
      </c>
      <c r="J1756" s="16" t="s">
        <v>325</v>
      </c>
      <c r="K1756" s="16"/>
      <c r="L1756" s="16" t="s">
        <v>171</v>
      </c>
      <c r="M1756" s="16" t="s">
        <v>212</v>
      </c>
      <c r="N1756" s="16" t="s">
        <v>239</v>
      </c>
      <c r="O1756" s="16" t="s">
        <v>231</v>
      </c>
      <c r="P1756" s="16" t="s">
        <v>162</v>
      </c>
      <c r="Q1756" s="16" t="s">
        <v>157</v>
      </c>
    </row>
    <row r="1757" spans="3:17">
      <c r="C1757" s="15">
        <v>37900</v>
      </c>
      <c r="D1757" s="16">
        <v>10155</v>
      </c>
      <c r="E1757" s="16">
        <v>6</v>
      </c>
      <c r="F1757" s="16" t="s">
        <v>375</v>
      </c>
      <c r="G1757" s="16">
        <v>23</v>
      </c>
      <c r="H1757" s="17">
        <v>72.62</v>
      </c>
      <c r="I1757" s="17">
        <v>1670.26</v>
      </c>
      <c r="J1757" s="16" t="s">
        <v>325</v>
      </c>
      <c r="K1757" s="16"/>
      <c r="L1757" s="16" t="s">
        <v>105</v>
      </c>
      <c r="M1757" s="16" t="s">
        <v>212</v>
      </c>
      <c r="N1757" s="16" t="s">
        <v>232</v>
      </c>
      <c r="O1757" s="16"/>
      <c r="P1757" s="16" t="s">
        <v>103</v>
      </c>
      <c r="Q1757" s="16" t="s">
        <v>93</v>
      </c>
    </row>
    <row r="1758" spans="3:17">
      <c r="C1758" s="15">
        <v>37917</v>
      </c>
      <c r="D1758" s="16">
        <v>10167</v>
      </c>
      <c r="E1758" s="16">
        <v>2</v>
      </c>
      <c r="F1758" s="16" t="s">
        <v>375</v>
      </c>
      <c r="G1758" s="16">
        <v>21</v>
      </c>
      <c r="H1758" s="17">
        <v>69.88</v>
      </c>
      <c r="I1758" s="17">
        <v>1467.48</v>
      </c>
      <c r="J1758" s="16" t="s">
        <v>325</v>
      </c>
      <c r="K1758" s="16"/>
      <c r="L1758" s="16" t="s">
        <v>141</v>
      </c>
      <c r="M1758" s="16" t="s">
        <v>273</v>
      </c>
      <c r="N1758" s="16" t="s">
        <v>256</v>
      </c>
      <c r="O1758" s="16"/>
      <c r="P1758" s="16" t="s">
        <v>140</v>
      </c>
      <c r="Q1758" s="16" t="s">
        <v>93</v>
      </c>
    </row>
    <row r="1759" spans="3:17">
      <c r="C1759" s="15">
        <v>37933</v>
      </c>
      <c r="D1759" s="16">
        <v>10178</v>
      </c>
      <c r="E1759" s="16">
        <v>5</v>
      </c>
      <c r="F1759" s="16" t="s">
        <v>375</v>
      </c>
      <c r="G1759" s="16">
        <v>34</v>
      </c>
      <c r="H1759" s="17">
        <v>80.84</v>
      </c>
      <c r="I1759" s="17">
        <v>2748.56</v>
      </c>
      <c r="J1759" s="16" t="s">
        <v>325</v>
      </c>
      <c r="K1759" s="16"/>
      <c r="L1759" s="16" t="s">
        <v>116</v>
      </c>
      <c r="M1759" s="16" t="s">
        <v>212</v>
      </c>
      <c r="N1759" s="16" t="s">
        <v>274</v>
      </c>
      <c r="O1759" s="16"/>
      <c r="P1759" s="16" t="s">
        <v>107</v>
      </c>
      <c r="Q1759" s="16" t="s">
        <v>93</v>
      </c>
    </row>
    <row r="1760" spans="3:17">
      <c r="C1760" s="15">
        <v>37939</v>
      </c>
      <c r="D1760" s="16">
        <v>10186</v>
      </c>
      <c r="E1760" s="16">
        <v>2</v>
      </c>
      <c r="F1760" s="16" t="s">
        <v>375</v>
      </c>
      <c r="G1760" s="16">
        <v>22</v>
      </c>
      <c r="H1760" s="17">
        <v>69.2</v>
      </c>
      <c r="I1760" s="17">
        <v>1522.4</v>
      </c>
      <c r="J1760" s="16" t="s">
        <v>325</v>
      </c>
      <c r="K1760" s="16"/>
      <c r="L1760" s="16" t="s">
        <v>150</v>
      </c>
      <c r="M1760" s="16" t="s">
        <v>212</v>
      </c>
      <c r="N1760" s="16" t="s">
        <v>272</v>
      </c>
      <c r="O1760" s="16"/>
      <c r="P1760" s="16" t="s">
        <v>145</v>
      </c>
      <c r="Q1760" s="16" t="s">
        <v>93</v>
      </c>
    </row>
    <row r="1761" spans="3:17">
      <c r="C1761" s="15">
        <v>37952</v>
      </c>
      <c r="D1761" s="16">
        <v>10198</v>
      </c>
      <c r="E1761" s="16">
        <v>5</v>
      </c>
      <c r="F1761" s="16" t="s">
        <v>375</v>
      </c>
      <c r="G1761" s="16">
        <v>48</v>
      </c>
      <c r="H1761" s="17">
        <v>67.819999999999993</v>
      </c>
      <c r="I1761" s="17">
        <v>3255.36</v>
      </c>
      <c r="J1761" s="16" t="s">
        <v>325</v>
      </c>
      <c r="K1761" s="16"/>
      <c r="L1761" s="16" t="s">
        <v>155</v>
      </c>
      <c r="M1761" s="16" t="s">
        <v>212</v>
      </c>
      <c r="N1761" s="16" t="s">
        <v>290</v>
      </c>
      <c r="O1761" s="16"/>
      <c r="P1761" s="16" t="s">
        <v>154</v>
      </c>
      <c r="Q1761" s="16" t="s">
        <v>151</v>
      </c>
    </row>
    <row r="1762" spans="3:17">
      <c r="C1762" s="15">
        <v>37995</v>
      </c>
      <c r="D1762" s="16">
        <v>10209</v>
      </c>
      <c r="E1762" s="16">
        <v>1</v>
      </c>
      <c r="F1762" s="16" t="s">
        <v>375</v>
      </c>
      <c r="G1762" s="16">
        <v>43</v>
      </c>
      <c r="H1762" s="17">
        <v>82.21</v>
      </c>
      <c r="I1762" s="17">
        <v>3535.03</v>
      </c>
      <c r="J1762" s="16" t="s">
        <v>325</v>
      </c>
      <c r="K1762" s="16"/>
      <c r="L1762" s="16" t="s">
        <v>192</v>
      </c>
      <c r="M1762" s="16" t="s">
        <v>212</v>
      </c>
      <c r="N1762" s="16" t="s">
        <v>276</v>
      </c>
      <c r="O1762" s="16" t="s">
        <v>218</v>
      </c>
      <c r="P1762" s="16" t="s">
        <v>162</v>
      </c>
      <c r="Q1762" s="16" t="s">
        <v>157</v>
      </c>
    </row>
    <row r="1763" spans="3:17">
      <c r="C1763" s="15">
        <v>38036</v>
      </c>
      <c r="D1763" s="16">
        <v>10222</v>
      </c>
      <c r="E1763" s="16">
        <v>5</v>
      </c>
      <c r="F1763" s="16" t="s">
        <v>375</v>
      </c>
      <c r="G1763" s="16">
        <v>32</v>
      </c>
      <c r="H1763" s="17">
        <v>81.53</v>
      </c>
      <c r="I1763" s="17">
        <v>2608.96</v>
      </c>
      <c r="J1763" s="16" t="s">
        <v>325</v>
      </c>
      <c r="K1763" s="16"/>
      <c r="L1763" s="16" t="s">
        <v>177</v>
      </c>
      <c r="M1763" s="16" t="s">
        <v>212</v>
      </c>
      <c r="N1763" s="16" t="s">
        <v>277</v>
      </c>
      <c r="O1763" s="16" t="s">
        <v>218</v>
      </c>
      <c r="P1763" s="16" t="s">
        <v>162</v>
      </c>
      <c r="Q1763" s="16" t="s">
        <v>157</v>
      </c>
    </row>
    <row r="1764" spans="3:17">
      <c r="C1764" s="15">
        <v>38115</v>
      </c>
      <c r="D1764" s="16">
        <v>10249</v>
      </c>
      <c r="E1764" s="16">
        <v>1</v>
      </c>
      <c r="F1764" s="16" t="s">
        <v>375</v>
      </c>
      <c r="G1764" s="16">
        <v>20</v>
      </c>
      <c r="H1764" s="17">
        <v>67.819999999999993</v>
      </c>
      <c r="I1764" s="17">
        <v>1356.4</v>
      </c>
      <c r="J1764" s="16" t="s">
        <v>325</v>
      </c>
      <c r="K1764" s="16"/>
      <c r="L1764" s="16" t="s">
        <v>194</v>
      </c>
      <c r="M1764" s="16" t="s">
        <v>212</v>
      </c>
      <c r="N1764" s="16" t="s">
        <v>230</v>
      </c>
      <c r="O1764" s="16" t="s">
        <v>231</v>
      </c>
      <c r="P1764" s="16" t="s">
        <v>162</v>
      </c>
      <c r="Q1764" s="16" t="s">
        <v>157</v>
      </c>
    </row>
    <row r="1765" spans="3:17">
      <c r="C1765" s="15">
        <v>38162</v>
      </c>
      <c r="D1765" s="16">
        <v>10262</v>
      </c>
      <c r="E1765" s="16">
        <v>10</v>
      </c>
      <c r="F1765" s="16" t="s">
        <v>375</v>
      </c>
      <c r="G1765" s="16">
        <v>24</v>
      </c>
      <c r="H1765" s="17">
        <v>67.14</v>
      </c>
      <c r="I1765" s="17">
        <v>1611.36</v>
      </c>
      <c r="J1765" s="16" t="s">
        <v>325</v>
      </c>
      <c r="K1765" s="16"/>
      <c r="L1765" s="16" t="s">
        <v>135</v>
      </c>
      <c r="M1765" s="16" t="s">
        <v>273</v>
      </c>
      <c r="N1765" s="16" t="s">
        <v>242</v>
      </c>
      <c r="O1765" s="16"/>
      <c r="P1765" s="16" t="s">
        <v>134</v>
      </c>
      <c r="Q1765" s="16" t="s">
        <v>93</v>
      </c>
    </row>
    <row r="1766" spans="3:17">
      <c r="C1766" s="15">
        <v>38189</v>
      </c>
      <c r="D1766" s="16">
        <v>10274</v>
      </c>
      <c r="E1766" s="16">
        <v>2</v>
      </c>
      <c r="F1766" s="16" t="s">
        <v>375</v>
      </c>
      <c r="G1766" s="16">
        <v>40</v>
      </c>
      <c r="H1766" s="17">
        <v>65.08</v>
      </c>
      <c r="I1766" s="17">
        <v>2603.1999999999998</v>
      </c>
      <c r="J1766" s="16" t="s">
        <v>325</v>
      </c>
      <c r="K1766" s="16"/>
      <c r="L1766" s="16" t="s">
        <v>183</v>
      </c>
      <c r="M1766" s="16" t="s">
        <v>212</v>
      </c>
      <c r="N1766" s="16" t="s">
        <v>261</v>
      </c>
      <c r="O1766" s="16" t="s">
        <v>231</v>
      </c>
      <c r="P1766" s="16" t="s">
        <v>162</v>
      </c>
      <c r="Q1766" s="16" t="s">
        <v>157</v>
      </c>
    </row>
    <row r="1767" spans="3:17">
      <c r="C1767" s="15">
        <v>38220</v>
      </c>
      <c r="D1767" s="16">
        <v>10284</v>
      </c>
      <c r="E1767" s="16">
        <v>12</v>
      </c>
      <c r="F1767" s="16" t="s">
        <v>375</v>
      </c>
      <c r="G1767" s="16">
        <v>30</v>
      </c>
      <c r="H1767" s="17">
        <v>73.989999999999995</v>
      </c>
      <c r="I1767" s="17">
        <v>2219.6999999999998</v>
      </c>
      <c r="J1767" s="16" t="s">
        <v>325</v>
      </c>
      <c r="K1767" s="16"/>
      <c r="L1767" s="16" t="s">
        <v>133</v>
      </c>
      <c r="M1767" s="16" t="s">
        <v>212</v>
      </c>
      <c r="N1767" s="16" t="s">
        <v>318</v>
      </c>
      <c r="O1767" s="16"/>
      <c r="P1767" s="16" t="s">
        <v>130</v>
      </c>
      <c r="Q1767" s="16" t="s">
        <v>93</v>
      </c>
    </row>
    <row r="1768" spans="3:17">
      <c r="C1768" s="15">
        <v>38245</v>
      </c>
      <c r="D1768" s="16">
        <v>10296</v>
      </c>
      <c r="E1768" s="16">
        <v>8</v>
      </c>
      <c r="F1768" s="16" t="s">
        <v>375</v>
      </c>
      <c r="G1768" s="16">
        <v>21</v>
      </c>
      <c r="H1768" s="17">
        <v>71.25</v>
      </c>
      <c r="I1768" s="17">
        <v>1496.25</v>
      </c>
      <c r="J1768" s="16" t="s">
        <v>325</v>
      </c>
      <c r="K1768" s="16"/>
      <c r="L1768" s="16" t="s">
        <v>123</v>
      </c>
      <c r="M1768" s="16" t="s">
        <v>212</v>
      </c>
      <c r="N1768" s="16" t="s">
        <v>326</v>
      </c>
      <c r="O1768" s="16"/>
      <c r="P1768" s="16" t="s">
        <v>120</v>
      </c>
      <c r="Q1768" s="16" t="s">
        <v>93</v>
      </c>
    </row>
    <row r="1769" spans="3:17">
      <c r="C1769" s="15">
        <v>38274</v>
      </c>
      <c r="D1769" s="16">
        <v>10307</v>
      </c>
      <c r="E1769" s="16">
        <v>2</v>
      </c>
      <c r="F1769" s="16" t="s">
        <v>375</v>
      </c>
      <c r="G1769" s="16">
        <v>25</v>
      </c>
      <c r="H1769" s="17">
        <v>75.36</v>
      </c>
      <c r="I1769" s="17">
        <v>1884</v>
      </c>
      <c r="J1769" s="16" t="s">
        <v>325</v>
      </c>
      <c r="K1769" s="16"/>
      <c r="L1769" s="16" t="s">
        <v>188</v>
      </c>
      <c r="M1769" s="16" t="s">
        <v>212</v>
      </c>
      <c r="N1769" s="16" t="s">
        <v>247</v>
      </c>
      <c r="O1769" s="16" t="s">
        <v>235</v>
      </c>
      <c r="P1769" s="16" t="s">
        <v>162</v>
      </c>
      <c r="Q1769" s="16" t="s">
        <v>157</v>
      </c>
    </row>
    <row r="1770" spans="3:17">
      <c r="C1770" s="15">
        <v>38292</v>
      </c>
      <c r="D1770" s="16">
        <v>10316</v>
      </c>
      <c r="E1770" s="16">
        <v>10</v>
      </c>
      <c r="F1770" s="16" t="s">
        <v>375</v>
      </c>
      <c r="G1770" s="16">
        <v>34</v>
      </c>
      <c r="H1770" s="17">
        <v>63.71</v>
      </c>
      <c r="I1770" s="17">
        <v>2166.14</v>
      </c>
      <c r="J1770" s="16" t="s">
        <v>325</v>
      </c>
      <c r="K1770" s="16"/>
      <c r="L1770" s="16" t="s">
        <v>149</v>
      </c>
      <c r="M1770" s="16" t="s">
        <v>212</v>
      </c>
      <c r="N1770" s="16" t="s">
        <v>281</v>
      </c>
      <c r="O1770" s="16" t="s">
        <v>282</v>
      </c>
      <c r="P1770" s="16" t="s">
        <v>145</v>
      </c>
      <c r="Q1770" s="16" t="s">
        <v>93</v>
      </c>
    </row>
    <row r="1771" spans="3:17">
      <c r="C1771" s="15">
        <v>38303</v>
      </c>
      <c r="D1771" s="16">
        <v>10328</v>
      </c>
      <c r="E1771" s="16">
        <v>1</v>
      </c>
      <c r="F1771" s="16" t="s">
        <v>375</v>
      </c>
      <c r="G1771" s="16">
        <v>48</v>
      </c>
      <c r="H1771" s="17">
        <v>58.92</v>
      </c>
      <c r="I1771" s="17">
        <v>2828.16</v>
      </c>
      <c r="J1771" s="16" t="s">
        <v>325</v>
      </c>
      <c r="K1771" s="16"/>
      <c r="L1771" s="16" t="s">
        <v>128</v>
      </c>
      <c r="M1771" s="16" t="s">
        <v>212</v>
      </c>
      <c r="N1771" s="16" t="s">
        <v>320</v>
      </c>
      <c r="O1771" s="16"/>
      <c r="P1771" s="16" t="s">
        <v>126</v>
      </c>
      <c r="Q1771" s="16" t="s">
        <v>93</v>
      </c>
    </row>
    <row r="1772" spans="3:17">
      <c r="C1772" s="15">
        <v>38314</v>
      </c>
      <c r="D1772" s="16">
        <v>10339</v>
      </c>
      <c r="E1772" s="16">
        <v>12</v>
      </c>
      <c r="F1772" s="16" t="s">
        <v>375</v>
      </c>
      <c r="G1772" s="16">
        <v>55</v>
      </c>
      <c r="H1772" s="17">
        <v>100</v>
      </c>
      <c r="I1772" s="17">
        <v>6214.45</v>
      </c>
      <c r="J1772" s="16" t="s">
        <v>325</v>
      </c>
      <c r="K1772" s="16"/>
      <c r="L1772" s="16" t="s">
        <v>152</v>
      </c>
      <c r="M1772" s="16" t="s">
        <v>212</v>
      </c>
      <c r="N1772" s="16" t="s">
        <v>253</v>
      </c>
      <c r="O1772" s="16" t="s">
        <v>254</v>
      </c>
      <c r="P1772" s="16" t="s">
        <v>151</v>
      </c>
      <c r="Q1772" s="16" t="s">
        <v>151</v>
      </c>
    </row>
    <row r="1773" spans="3:17">
      <c r="C1773" s="15">
        <v>38324</v>
      </c>
      <c r="D1773" s="16">
        <v>10351</v>
      </c>
      <c r="E1773" s="16">
        <v>5</v>
      </c>
      <c r="F1773" s="16" t="s">
        <v>375</v>
      </c>
      <c r="G1773" s="16">
        <v>25</v>
      </c>
      <c r="H1773" s="17">
        <v>74.680000000000007</v>
      </c>
      <c r="I1773" s="17">
        <v>1867</v>
      </c>
      <c r="J1773" s="16" t="s">
        <v>325</v>
      </c>
      <c r="K1773" s="16"/>
      <c r="L1773" s="16" t="s">
        <v>148</v>
      </c>
      <c r="M1773" s="16" t="s">
        <v>212</v>
      </c>
      <c r="N1773" s="16" t="s">
        <v>272</v>
      </c>
      <c r="O1773" s="16"/>
      <c r="P1773" s="16" t="s">
        <v>145</v>
      </c>
      <c r="Q1773" s="16" t="s">
        <v>93</v>
      </c>
    </row>
    <row r="1774" spans="3:17">
      <c r="C1774" s="15">
        <v>38383</v>
      </c>
      <c r="D1774" s="16">
        <v>10373</v>
      </c>
      <c r="E1774" s="16">
        <v>7</v>
      </c>
      <c r="F1774" s="16" t="s">
        <v>375</v>
      </c>
      <c r="G1774" s="16">
        <v>38</v>
      </c>
      <c r="H1774" s="17">
        <v>70.44</v>
      </c>
      <c r="I1774" s="17">
        <v>2676.72</v>
      </c>
      <c r="J1774" s="16" t="s">
        <v>325</v>
      </c>
      <c r="K1774" s="16"/>
      <c r="L1774" s="16" t="s">
        <v>106</v>
      </c>
      <c r="M1774" s="16" t="s">
        <v>212</v>
      </c>
      <c r="N1774" s="16" t="s">
        <v>283</v>
      </c>
      <c r="O1774" s="16"/>
      <c r="P1774" s="16" t="s">
        <v>103</v>
      </c>
      <c r="Q1774" s="16" t="s">
        <v>93</v>
      </c>
    </row>
    <row r="1775" spans="3:17">
      <c r="C1775" s="15">
        <v>38412</v>
      </c>
      <c r="D1775" s="16">
        <v>10386</v>
      </c>
      <c r="E1775" s="16">
        <v>1</v>
      </c>
      <c r="F1775" s="16" t="s">
        <v>375</v>
      </c>
      <c r="G1775" s="16">
        <v>39</v>
      </c>
      <c r="H1775" s="17">
        <v>55.96</v>
      </c>
      <c r="I1775" s="17">
        <v>2182.44</v>
      </c>
      <c r="J1775" s="16" t="s">
        <v>325</v>
      </c>
      <c r="K1775" s="16"/>
      <c r="L1775" s="16" t="s">
        <v>135</v>
      </c>
      <c r="M1775" s="16" t="s">
        <v>287</v>
      </c>
      <c r="N1775" s="16" t="s">
        <v>242</v>
      </c>
      <c r="O1775" s="16"/>
      <c r="P1775" s="16" t="s">
        <v>134</v>
      </c>
      <c r="Q1775" s="16" t="s">
        <v>93</v>
      </c>
    </row>
    <row r="1776" spans="3:17">
      <c r="C1776" s="15">
        <v>38441</v>
      </c>
      <c r="D1776" s="16">
        <v>10398</v>
      </c>
      <c r="E1776" s="16">
        <v>3</v>
      </c>
      <c r="F1776" s="16" t="s">
        <v>375</v>
      </c>
      <c r="G1776" s="16">
        <v>28</v>
      </c>
      <c r="H1776" s="17">
        <v>57.55</v>
      </c>
      <c r="I1776" s="17">
        <v>1611.4</v>
      </c>
      <c r="J1776" s="16" t="s">
        <v>325</v>
      </c>
      <c r="K1776" s="16"/>
      <c r="L1776" s="16" t="s">
        <v>110</v>
      </c>
      <c r="M1776" s="16" t="s">
        <v>212</v>
      </c>
      <c r="N1776" s="16" t="s">
        <v>215</v>
      </c>
      <c r="O1776" s="16"/>
      <c r="P1776" s="16" t="s">
        <v>107</v>
      </c>
      <c r="Q1776" s="16" t="s">
        <v>93</v>
      </c>
    </row>
    <row r="1777" spans="3:17">
      <c r="C1777" s="15">
        <v>38443</v>
      </c>
      <c r="D1777" s="16">
        <v>10400</v>
      </c>
      <c r="E1777" s="16">
        <v>2</v>
      </c>
      <c r="F1777" s="16" t="s">
        <v>375</v>
      </c>
      <c r="G1777" s="16">
        <v>24</v>
      </c>
      <c r="H1777" s="17">
        <v>61.66</v>
      </c>
      <c r="I1777" s="17">
        <v>1479.84</v>
      </c>
      <c r="J1777" s="16" t="s">
        <v>325</v>
      </c>
      <c r="K1777" s="16"/>
      <c r="L1777" s="16" t="s">
        <v>166</v>
      </c>
      <c r="M1777" s="16" t="s">
        <v>212</v>
      </c>
      <c r="N1777" s="16" t="s">
        <v>284</v>
      </c>
      <c r="O1777" s="16" t="s">
        <v>218</v>
      </c>
      <c r="P1777" s="16" t="s">
        <v>162</v>
      </c>
      <c r="Q1777" s="16" t="s">
        <v>157</v>
      </c>
    </row>
    <row r="1778" spans="3:17">
      <c r="C1778" s="15">
        <v>38481</v>
      </c>
      <c r="D1778" s="16">
        <v>10415</v>
      </c>
      <c r="E1778" s="16">
        <v>1</v>
      </c>
      <c r="F1778" s="16" t="s">
        <v>375</v>
      </c>
      <c r="G1778" s="16">
        <v>21</v>
      </c>
      <c r="H1778" s="17">
        <v>67.819999999999993</v>
      </c>
      <c r="I1778" s="17">
        <v>1424.22</v>
      </c>
      <c r="J1778" s="16" t="s">
        <v>325</v>
      </c>
      <c r="K1778" s="16"/>
      <c r="L1778" s="16" t="s">
        <v>89</v>
      </c>
      <c r="M1778" s="16" t="s">
        <v>241</v>
      </c>
      <c r="N1778" s="16" t="s">
        <v>321</v>
      </c>
      <c r="O1778" s="16" t="s">
        <v>224</v>
      </c>
      <c r="P1778" s="16" t="s">
        <v>85</v>
      </c>
      <c r="Q1778" s="16" t="s">
        <v>84</v>
      </c>
    </row>
    <row r="1779" spans="3:17">
      <c r="C1779" s="15">
        <v>37698</v>
      </c>
      <c r="D1779" s="16">
        <v>10110</v>
      </c>
      <c r="E1779" s="16">
        <v>10</v>
      </c>
      <c r="F1779" s="16" t="s">
        <v>376</v>
      </c>
      <c r="G1779" s="16">
        <v>46</v>
      </c>
      <c r="H1779" s="17">
        <v>100</v>
      </c>
      <c r="I1779" s="17">
        <v>5942.28</v>
      </c>
      <c r="J1779" s="16" t="s">
        <v>18</v>
      </c>
      <c r="K1779" s="16"/>
      <c r="L1779" s="16" t="s">
        <v>146</v>
      </c>
      <c r="M1779" s="16" t="s">
        <v>212</v>
      </c>
      <c r="N1779" s="16" t="s">
        <v>299</v>
      </c>
      <c r="O1779" s="16"/>
      <c r="P1779" s="16" t="s">
        <v>145</v>
      </c>
      <c r="Q1779" s="16" t="s">
        <v>93</v>
      </c>
    </row>
    <row r="1780" spans="3:17">
      <c r="C1780" s="15">
        <v>37762</v>
      </c>
      <c r="D1780" s="16">
        <v>10124</v>
      </c>
      <c r="E1780" s="16">
        <v>9</v>
      </c>
      <c r="F1780" s="16" t="s">
        <v>376</v>
      </c>
      <c r="G1780" s="16">
        <v>25</v>
      </c>
      <c r="H1780" s="17">
        <v>93.95</v>
      </c>
      <c r="I1780" s="17">
        <v>2348.75</v>
      </c>
      <c r="J1780" s="16" t="s">
        <v>18</v>
      </c>
      <c r="K1780" s="16"/>
      <c r="L1780" s="16" t="s">
        <v>182</v>
      </c>
      <c r="M1780" s="16" t="s">
        <v>212</v>
      </c>
      <c r="N1780" s="16" t="s">
        <v>316</v>
      </c>
      <c r="O1780" s="16" t="s">
        <v>317</v>
      </c>
      <c r="P1780" s="16" t="s">
        <v>162</v>
      </c>
      <c r="Q1780" s="16" t="s">
        <v>157</v>
      </c>
    </row>
    <row r="1781" spans="3:17">
      <c r="C1781" s="15">
        <v>37875</v>
      </c>
      <c r="D1781" s="16">
        <v>10148</v>
      </c>
      <c r="E1781" s="16">
        <v>3</v>
      </c>
      <c r="F1781" s="16" t="s">
        <v>376</v>
      </c>
      <c r="G1781" s="16">
        <v>34</v>
      </c>
      <c r="H1781" s="17">
        <v>100</v>
      </c>
      <c r="I1781" s="17">
        <v>4392.12</v>
      </c>
      <c r="J1781" s="16" t="s">
        <v>18</v>
      </c>
      <c r="K1781" s="16"/>
      <c r="L1781" s="16" t="s">
        <v>87</v>
      </c>
      <c r="M1781" s="16" t="s">
        <v>212</v>
      </c>
      <c r="N1781" s="16" t="s">
        <v>262</v>
      </c>
      <c r="O1781" s="16" t="s">
        <v>238</v>
      </c>
      <c r="P1781" s="16" t="s">
        <v>85</v>
      </c>
      <c r="Q1781" s="16" t="s">
        <v>84</v>
      </c>
    </row>
    <row r="1782" spans="3:17">
      <c r="C1782" s="15">
        <v>37911</v>
      </c>
      <c r="D1782" s="16">
        <v>10161</v>
      </c>
      <c r="E1782" s="16">
        <v>2</v>
      </c>
      <c r="F1782" s="16" t="s">
        <v>376</v>
      </c>
      <c r="G1782" s="16">
        <v>25</v>
      </c>
      <c r="H1782" s="17">
        <v>100</v>
      </c>
      <c r="I1782" s="17">
        <v>2759.75</v>
      </c>
      <c r="J1782" s="16" t="s">
        <v>18</v>
      </c>
      <c r="K1782" s="16"/>
      <c r="L1782" s="16" t="s">
        <v>102</v>
      </c>
      <c r="M1782" s="16" t="s">
        <v>212</v>
      </c>
      <c r="N1782" s="16" t="s">
        <v>300</v>
      </c>
      <c r="O1782" s="16"/>
      <c r="P1782" s="16" t="s">
        <v>100</v>
      </c>
      <c r="Q1782" s="16" t="s">
        <v>93</v>
      </c>
    </row>
    <row r="1783" spans="3:17">
      <c r="C1783" s="15">
        <v>37930</v>
      </c>
      <c r="D1783" s="16">
        <v>10173</v>
      </c>
      <c r="E1783" s="16">
        <v>16</v>
      </c>
      <c r="F1783" s="16" t="s">
        <v>376</v>
      </c>
      <c r="G1783" s="16">
        <v>23</v>
      </c>
      <c r="H1783" s="17">
        <v>100</v>
      </c>
      <c r="I1783" s="17">
        <v>2728.03</v>
      </c>
      <c r="J1783" s="16" t="s">
        <v>18</v>
      </c>
      <c r="K1783" s="16"/>
      <c r="L1783" s="16" t="s">
        <v>128</v>
      </c>
      <c r="M1783" s="16" t="s">
        <v>212</v>
      </c>
      <c r="N1783" s="16" t="s">
        <v>320</v>
      </c>
      <c r="O1783" s="16"/>
      <c r="P1783" s="16" t="s">
        <v>126</v>
      </c>
      <c r="Q1783" s="16" t="s">
        <v>93</v>
      </c>
    </row>
    <row r="1784" spans="3:17">
      <c r="C1784" s="15">
        <v>37937</v>
      </c>
      <c r="D1784" s="16">
        <v>10182</v>
      </c>
      <c r="E1784" s="16">
        <v>13</v>
      </c>
      <c r="F1784" s="16" t="s">
        <v>376</v>
      </c>
      <c r="G1784" s="16">
        <v>20</v>
      </c>
      <c r="H1784" s="17">
        <v>100</v>
      </c>
      <c r="I1784" s="17">
        <v>2395.8000000000002</v>
      </c>
      <c r="J1784" s="16" t="s">
        <v>18</v>
      </c>
      <c r="K1784" s="16"/>
      <c r="L1784" s="16" t="s">
        <v>163</v>
      </c>
      <c r="M1784" s="16" t="s">
        <v>212</v>
      </c>
      <c r="N1784" s="16" t="s">
        <v>258</v>
      </c>
      <c r="O1784" s="16" t="s">
        <v>218</v>
      </c>
      <c r="P1784" s="16" t="s">
        <v>162</v>
      </c>
      <c r="Q1784" s="16" t="s">
        <v>157</v>
      </c>
    </row>
    <row r="1785" spans="3:17">
      <c r="C1785" s="15">
        <v>37945</v>
      </c>
      <c r="D1785" s="16">
        <v>10192</v>
      </c>
      <c r="E1785" s="16">
        <v>1</v>
      </c>
      <c r="F1785" s="16" t="s">
        <v>376</v>
      </c>
      <c r="G1785" s="16">
        <v>23</v>
      </c>
      <c r="H1785" s="17">
        <v>100</v>
      </c>
      <c r="I1785" s="17">
        <v>3052.33</v>
      </c>
      <c r="J1785" s="16" t="s">
        <v>18</v>
      </c>
      <c r="K1785" s="16"/>
      <c r="L1785" s="16" t="s">
        <v>168</v>
      </c>
      <c r="M1785" s="16" t="s">
        <v>212</v>
      </c>
      <c r="N1785" s="16" t="s">
        <v>259</v>
      </c>
      <c r="O1785" s="16" t="s">
        <v>260</v>
      </c>
      <c r="P1785" s="16" t="s">
        <v>162</v>
      </c>
      <c r="Q1785" s="16" t="s">
        <v>157</v>
      </c>
    </row>
    <row r="1786" spans="3:17">
      <c r="C1786" s="15">
        <v>37957</v>
      </c>
      <c r="D1786" s="16">
        <v>10204</v>
      </c>
      <c r="E1786" s="16">
        <v>7</v>
      </c>
      <c r="F1786" s="16" t="s">
        <v>376</v>
      </c>
      <c r="G1786" s="16">
        <v>42</v>
      </c>
      <c r="H1786" s="17">
        <v>100</v>
      </c>
      <c r="I1786" s="17">
        <v>4242</v>
      </c>
      <c r="J1786" s="16" t="s">
        <v>18</v>
      </c>
      <c r="K1786" s="16"/>
      <c r="L1786" s="16" t="s">
        <v>164</v>
      </c>
      <c r="M1786" s="16" t="s">
        <v>212</v>
      </c>
      <c r="N1786" s="16" t="s">
        <v>213</v>
      </c>
      <c r="O1786" s="16" t="s">
        <v>214</v>
      </c>
      <c r="P1786" s="16" t="s">
        <v>162</v>
      </c>
      <c r="Q1786" s="16" t="s">
        <v>157</v>
      </c>
    </row>
    <row r="1787" spans="3:17">
      <c r="C1787" s="15">
        <v>38008</v>
      </c>
      <c r="D1787" s="16">
        <v>10213</v>
      </c>
      <c r="E1787" s="16">
        <v>3</v>
      </c>
      <c r="F1787" s="16" t="s">
        <v>376</v>
      </c>
      <c r="G1787" s="16">
        <v>27</v>
      </c>
      <c r="H1787" s="17">
        <v>100</v>
      </c>
      <c r="I1787" s="17">
        <v>2790.45</v>
      </c>
      <c r="J1787" s="16" t="s">
        <v>18</v>
      </c>
      <c r="K1787" s="16"/>
      <c r="L1787" s="16" t="s">
        <v>150</v>
      </c>
      <c r="M1787" s="16" t="s">
        <v>212</v>
      </c>
      <c r="N1787" s="16" t="s">
        <v>272</v>
      </c>
      <c r="O1787" s="16"/>
      <c r="P1787" s="16" t="s">
        <v>145</v>
      </c>
      <c r="Q1787" s="16" t="s">
        <v>93</v>
      </c>
    </row>
    <row r="1788" spans="3:17">
      <c r="C1788" s="15">
        <v>38048</v>
      </c>
      <c r="D1788" s="16">
        <v>10227</v>
      </c>
      <c r="E1788" s="16">
        <v>13</v>
      </c>
      <c r="F1788" s="16" t="s">
        <v>376</v>
      </c>
      <c r="G1788" s="16">
        <v>33</v>
      </c>
      <c r="H1788" s="17">
        <v>100</v>
      </c>
      <c r="I1788" s="17">
        <v>4340.49</v>
      </c>
      <c r="J1788" s="16" t="s">
        <v>18</v>
      </c>
      <c r="K1788" s="16"/>
      <c r="L1788" s="16" t="s">
        <v>109</v>
      </c>
      <c r="M1788" s="16" t="s">
        <v>212</v>
      </c>
      <c r="N1788" s="16" t="s">
        <v>248</v>
      </c>
      <c r="O1788" s="16"/>
      <c r="P1788" s="16" t="s">
        <v>107</v>
      </c>
      <c r="Q1788" s="16" t="s">
        <v>93</v>
      </c>
    </row>
    <row r="1789" spans="3:17">
      <c r="C1789" s="15">
        <v>38090</v>
      </c>
      <c r="D1789" s="16">
        <v>10241</v>
      </c>
      <c r="E1789" s="16">
        <v>5</v>
      </c>
      <c r="F1789" s="16" t="s">
        <v>376</v>
      </c>
      <c r="G1789" s="16">
        <v>28</v>
      </c>
      <c r="H1789" s="17">
        <v>98.65</v>
      </c>
      <c r="I1789" s="17">
        <v>2762.2</v>
      </c>
      <c r="J1789" s="16" t="s">
        <v>18</v>
      </c>
      <c r="K1789" s="16"/>
      <c r="L1789" s="16" t="s">
        <v>113</v>
      </c>
      <c r="M1789" s="16" t="s">
        <v>212</v>
      </c>
      <c r="N1789" s="16" t="s">
        <v>313</v>
      </c>
      <c r="O1789" s="16"/>
      <c r="P1789" s="16" t="s">
        <v>107</v>
      </c>
      <c r="Q1789" s="16" t="s">
        <v>93</v>
      </c>
    </row>
    <row r="1790" spans="3:17">
      <c r="C1790" s="15">
        <v>38175</v>
      </c>
      <c r="D1790" s="16">
        <v>10267</v>
      </c>
      <c r="E1790" s="16">
        <v>2</v>
      </c>
      <c r="F1790" s="16" t="s">
        <v>376</v>
      </c>
      <c r="G1790" s="16">
        <v>43</v>
      </c>
      <c r="H1790" s="17">
        <v>100</v>
      </c>
      <c r="I1790" s="17">
        <v>4645.72</v>
      </c>
      <c r="J1790" s="16" t="s">
        <v>18</v>
      </c>
      <c r="K1790" s="16"/>
      <c r="L1790" s="16" t="s">
        <v>164</v>
      </c>
      <c r="M1790" s="16" t="s">
        <v>212</v>
      </c>
      <c r="N1790" s="16" t="s">
        <v>213</v>
      </c>
      <c r="O1790" s="16" t="s">
        <v>214</v>
      </c>
      <c r="P1790" s="16" t="s">
        <v>162</v>
      </c>
      <c r="Q1790" s="16" t="s">
        <v>157</v>
      </c>
    </row>
    <row r="1791" spans="3:17">
      <c r="C1791" s="15">
        <v>38208</v>
      </c>
      <c r="D1791" s="16">
        <v>10279</v>
      </c>
      <c r="E1791" s="16">
        <v>2</v>
      </c>
      <c r="F1791" s="16" t="s">
        <v>376</v>
      </c>
      <c r="G1791" s="16">
        <v>48</v>
      </c>
      <c r="H1791" s="17">
        <v>100</v>
      </c>
      <c r="I1791" s="17">
        <v>5580.96</v>
      </c>
      <c r="J1791" s="16" t="s">
        <v>18</v>
      </c>
      <c r="K1791" s="16"/>
      <c r="L1791" s="16" t="s">
        <v>135</v>
      </c>
      <c r="M1791" s="16" t="s">
        <v>212</v>
      </c>
      <c r="N1791" s="16" t="s">
        <v>242</v>
      </c>
      <c r="O1791" s="16"/>
      <c r="P1791" s="16" t="s">
        <v>134</v>
      </c>
      <c r="Q1791" s="16" t="s">
        <v>93</v>
      </c>
    </row>
    <row r="1792" spans="3:17">
      <c r="C1792" s="15">
        <v>38231</v>
      </c>
      <c r="D1792" s="16">
        <v>10288</v>
      </c>
      <c r="E1792" s="16">
        <v>8</v>
      </c>
      <c r="F1792" s="16" t="s">
        <v>376</v>
      </c>
      <c r="G1792" s="16">
        <v>48</v>
      </c>
      <c r="H1792" s="17">
        <v>100</v>
      </c>
      <c r="I1792" s="17">
        <v>6539.04</v>
      </c>
      <c r="J1792" s="16" t="s">
        <v>18</v>
      </c>
      <c r="K1792" s="16"/>
      <c r="L1792" s="16" t="s">
        <v>92</v>
      </c>
      <c r="M1792" s="16" t="s">
        <v>212</v>
      </c>
      <c r="N1792" s="16" t="s">
        <v>91</v>
      </c>
      <c r="O1792" s="16"/>
      <c r="P1792" s="16" t="s">
        <v>91</v>
      </c>
      <c r="Q1792" s="16" t="s">
        <v>84</v>
      </c>
    </row>
    <row r="1793" spans="3:17">
      <c r="C1793" s="15">
        <v>37900</v>
      </c>
      <c r="D1793" s="16">
        <v>10302</v>
      </c>
      <c r="E1793" s="16">
        <v>4</v>
      </c>
      <c r="F1793" s="16" t="s">
        <v>376</v>
      </c>
      <c r="G1793" s="16">
        <v>45</v>
      </c>
      <c r="H1793" s="17">
        <v>100</v>
      </c>
      <c r="I1793" s="17">
        <v>5548.95</v>
      </c>
      <c r="J1793" s="16" t="s">
        <v>18</v>
      </c>
      <c r="K1793" s="16"/>
      <c r="L1793" s="16" t="s">
        <v>147</v>
      </c>
      <c r="M1793" s="16" t="s">
        <v>212</v>
      </c>
      <c r="N1793" s="16" t="s">
        <v>240</v>
      </c>
      <c r="O1793" s="16"/>
      <c r="P1793" s="16" t="s">
        <v>145</v>
      </c>
      <c r="Q1793" s="16" t="s">
        <v>93</v>
      </c>
    </row>
    <row r="1794" spans="3:17">
      <c r="C1794" s="15">
        <v>38276</v>
      </c>
      <c r="D1794" s="16">
        <v>10311</v>
      </c>
      <c r="E1794" s="16">
        <v>3</v>
      </c>
      <c r="F1794" s="16" t="s">
        <v>376</v>
      </c>
      <c r="G1794" s="16">
        <v>43</v>
      </c>
      <c r="H1794" s="17">
        <v>100</v>
      </c>
      <c r="I1794" s="17">
        <v>4595.41</v>
      </c>
      <c r="J1794" s="16" t="s">
        <v>18</v>
      </c>
      <c r="K1794" s="16"/>
      <c r="L1794" s="16" t="s">
        <v>135</v>
      </c>
      <c r="M1794" s="16" t="s">
        <v>212</v>
      </c>
      <c r="N1794" s="16" t="s">
        <v>242</v>
      </c>
      <c r="O1794" s="16"/>
      <c r="P1794" s="16" t="s">
        <v>134</v>
      </c>
      <c r="Q1794" s="16" t="s">
        <v>93</v>
      </c>
    </row>
    <row r="1795" spans="3:17">
      <c r="C1795" s="15">
        <v>38308</v>
      </c>
      <c r="D1795" s="16">
        <v>10332</v>
      </c>
      <c r="E1795" s="16">
        <v>11</v>
      </c>
      <c r="F1795" s="16" t="s">
        <v>376</v>
      </c>
      <c r="G1795" s="16">
        <v>44</v>
      </c>
      <c r="H1795" s="17">
        <v>42.26</v>
      </c>
      <c r="I1795" s="17">
        <v>1859.44</v>
      </c>
      <c r="J1795" s="16" t="s">
        <v>18</v>
      </c>
      <c r="K1795" s="16"/>
      <c r="L1795" s="16" t="s">
        <v>146</v>
      </c>
      <c r="M1795" s="16" t="s">
        <v>212</v>
      </c>
      <c r="N1795" s="16" t="s">
        <v>299</v>
      </c>
      <c r="O1795" s="16"/>
      <c r="P1795" s="16" t="s">
        <v>145</v>
      </c>
      <c r="Q1795" s="16" t="s">
        <v>93</v>
      </c>
    </row>
    <row r="1796" spans="3:17">
      <c r="C1796" s="15">
        <v>38320</v>
      </c>
      <c r="D1796" s="16">
        <v>10346</v>
      </c>
      <c r="E1796" s="16">
        <v>5</v>
      </c>
      <c r="F1796" s="16" t="s">
        <v>376</v>
      </c>
      <c r="G1796" s="16">
        <v>24</v>
      </c>
      <c r="H1796" s="17">
        <v>87.24</v>
      </c>
      <c r="I1796" s="17">
        <v>2093.7600000000002</v>
      </c>
      <c r="J1796" s="16" t="s">
        <v>18</v>
      </c>
      <c r="K1796" s="16"/>
      <c r="L1796" s="16" t="s">
        <v>182</v>
      </c>
      <c r="M1796" s="16" t="s">
        <v>212</v>
      </c>
      <c r="N1796" s="16" t="s">
        <v>316</v>
      </c>
      <c r="O1796" s="16" t="s">
        <v>317</v>
      </c>
      <c r="P1796" s="16" t="s">
        <v>162</v>
      </c>
      <c r="Q1796" s="16" t="s">
        <v>157</v>
      </c>
    </row>
    <row r="1797" spans="3:17">
      <c r="C1797" s="15">
        <v>38371</v>
      </c>
      <c r="D1797" s="16">
        <v>10368</v>
      </c>
      <c r="E1797" s="16">
        <v>5</v>
      </c>
      <c r="F1797" s="16" t="s">
        <v>376</v>
      </c>
      <c r="G1797" s="16">
        <v>31</v>
      </c>
      <c r="H1797" s="17">
        <v>100</v>
      </c>
      <c r="I1797" s="17">
        <v>4223.13</v>
      </c>
      <c r="J1797" s="16" t="s">
        <v>18</v>
      </c>
      <c r="K1797" s="16"/>
      <c r="L1797" s="16" t="s">
        <v>163</v>
      </c>
      <c r="M1797" s="16" t="s">
        <v>212</v>
      </c>
      <c r="N1797" s="16" t="s">
        <v>258</v>
      </c>
      <c r="O1797" s="16" t="s">
        <v>218</v>
      </c>
      <c r="P1797" s="16" t="s">
        <v>162</v>
      </c>
      <c r="Q1797" s="16" t="s">
        <v>157</v>
      </c>
    </row>
    <row r="1798" spans="3:17">
      <c r="C1798" s="15">
        <v>38399</v>
      </c>
      <c r="D1798" s="16">
        <v>10380</v>
      </c>
      <c r="E1798" s="16">
        <v>7</v>
      </c>
      <c r="F1798" s="16" t="s">
        <v>376</v>
      </c>
      <c r="G1798" s="16">
        <v>44</v>
      </c>
      <c r="H1798" s="17">
        <v>36.29</v>
      </c>
      <c r="I1798" s="17">
        <v>1596.76</v>
      </c>
      <c r="J1798" s="16" t="s">
        <v>18</v>
      </c>
      <c r="K1798" s="16"/>
      <c r="L1798" s="16" t="s">
        <v>135</v>
      </c>
      <c r="M1798" s="16" t="s">
        <v>212</v>
      </c>
      <c r="N1798" s="16" t="s">
        <v>242</v>
      </c>
      <c r="O1798" s="16"/>
      <c r="P1798" s="16" t="s">
        <v>134</v>
      </c>
      <c r="Q1798" s="16" t="s">
        <v>93</v>
      </c>
    </row>
    <row r="1799" spans="3:17">
      <c r="C1799" s="15">
        <v>38464</v>
      </c>
      <c r="D1799" s="16">
        <v>10407</v>
      </c>
      <c r="E1799" s="16">
        <v>5</v>
      </c>
      <c r="F1799" s="16" t="s">
        <v>376</v>
      </c>
      <c r="G1799" s="16">
        <v>59</v>
      </c>
      <c r="H1799" s="17">
        <v>98.65</v>
      </c>
      <c r="I1799" s="17">
        <v>5820.35</v>
      </c>
      <c r="J1799" s="16" t="s">
        <v>18</v>
      </c>
      <c r="K1799" s="16"/>
      <c r="L1799" s="16" t="s">
        <v>166</v>
      </c>
      <c r="M1799" s="16" t="s">
        <v>285</v>
      </c>
      <c r="N1799" s="16" t="s">
        <v>284</v>
      </c>
      <c r="O1799" s="16" t="s">
        <v>218</v>
      </c>
      <c r="P1799" s="16" t="s">
        <v>162</v>
      </c>
      <c r="Q1799" s="16" t="s">
        <v>157</v>
      </c>
    </row>
    <row r="1800" spans="3:17">
      <c r="C1800" s="15">
        <v>38501</v>
      </c>
      <c r="D1800" s="16">
        <v>10420</v>
      </c>
      <c r="E1800" s="16">
        <v>8</v>
      </c>
      <c r="F1800" s="16" t="s">
        <v>376</v>
      </c>
      <c r="G1800" s="16">
        <v>55</v>
      </c>
      <c r="H1800" s="17">
        <v>96.3</v>
      </c>
      <c r="I1800" s="17">
        <v>5296.5</v>
      </c>
      <c r="J1800" s="16" t="s">
        <v>18</v>
      </c>
      <c r="K1800" s="16"/>
      <c r="L1800" s="16" t="s">
        <v>88</v>
      </c>
      <c r="M1800" s="16" t="s">
        <v>265</v>
      </c>
      <c r="N1800" s="16" t="s">
        <v>237</v>
      </c>
      <c r="O1800" s="16" t="s">
        <v>238</v>
      </c>
      <c r="P1800" s="16" t="s">
        <v>85</v>
      </c>
      <c r="Q1800" s="16" t="s">
        <v>84</v>
      </c>
    </row>
    <row r="1801" spans="3:17">
      <c r="C1801" s="15">
        <v>37690</v>
      </c>
      <c r="D1801" s="16">
        <v>10109</v>
      </c>
      <c r="E1801" s="16">
        <v>6</v>
      </c>
      <c r="F1801" s="16" t="s">
        <v>377</v>
      </c>
      <c r="G1801" s="16">
        <v>29</v>
      </c>
      <c r="H1801" s="17">
        <v>32.1</v>
      </c>
      <c r="I1801" s="17">
        <v>930.9</v>
      </c>
      <c r="J1801" s="16" t="s">
        <v>18</v>
      </c>
      <c r="K1801" s="16"/>
      <c r="L1801" s="16" t="s">
        <v>179</v>
      </c>
      <c r="M1801" s="16" t="s">
        <v>212</v>
      </c>
      <c r="N1801" s="16" t="s">
        <v>247</v>
      </c>
      <c r="O1801" s="16" t="s">
        <v>235</v>
      </c>
      <c r="P1801" s="16" t="s">
        <v>162</v>
      </c>
      <c r="Q1801" s="16" t="s">
        <v>157</v>
      </c>
    </row>
    <row r="1802" spans="3:17">
      <c r="C1802" s="15">
        <v>37749</v>
      </c>
      <c r="D1802" s="16">
        <v>10122</v>
      </c>
      <c r="E1802" s="16">
        <v>4</v>
      </c>
      <c r="F1802" s="16" t="s">
        <v>377</v>
      </c>
      <c r="G1802" s="16">
        <v>39</v>
      </c>
      <c r="H1802" s="17">
        <v>30.96</v>
      </c>
      <c r="I1802" s="17">
        <v>1207.44</v>
      </c>
      <c r="J1802" s="16" t="s">
        <v>18</v>
      </c>
      <c r="K1802" s="16"/>
      <c r="L1802" s="16" t="s">
        <v>115</v>
      </c>
      <c r="M1802" s="16" t="s">
        <v>212</v>
      </c>
      <c r="N1802" s="16" t="s">
        <v>291</v>
      </c>
      <c r="O1802" s="16"/>
      <c r="P1802" s="16" t="s">
        <v>107</v>
      </c>
      <c r="Q1802" s="16" t="s">
        <v>93</v>
      </c>
    </row>
    <row r="1803" spans="3:17">
      <c r="C1803" s="15">
        <v>37804</v>
      </c>
      <c r="D1803" s="16">
        <v>10135</v>
      </c>
      <c r="E1803" s="16">
        <v>1</v>
      </c>
      <c r="F1803" s="16" t="s">
        <v>377</v>
      </c>
      <c r="G1803" s="16">
        <v>20</v>
      </c>
      <c r="H1803" s="17">
        <v>35.869999999999997</v>
      </c>
      <c r="I1803" s="17">
        <v>717.4</v>
      </c>
      <c r="J1803" s="16" t="s">
        <v>18</v>
      </c>
      <c r="K1803" s="16"/>
      <c r="L1803" s="16" t="s">
        <v>163</v>
      </c>
      <c r="M1803" s="16" t="s">
        <v>212</v>
      </c>
      <c r="N1803" s="16" t="s">
        <v>258</v>
      </c>
      <c r="O1803" s="16" t="s">
        <v>218</v>
      </c>
      <c r="P1803" s="16" t="s">
        <v>162</v>
      </c>
      <c r="Q1803" s="16" t="s">
        <v>157</v>
      </c>
    </row>
    <row r="1804" spans="3:17">
      <c r="C1804" s="15">
        <v>37869</v>
      </c>
      <c r="D1804" s="16">
        <v>10147</v>
      </c>
      <c r="E1804" s="16">
        <v>1</v>
      </c>
      <c r="F1804" s="16" t="s">
        <v>377</v>
      </c>
      <c r="G1804" s="16">
        <v>25</v>
      </c>
      <c r="H1804" s="17">
        <v>42.67</v>
      </c>
      <c r="I1804" s="17">
        <v>1066.75</v>
      </c>
      <c r="J1804" s="16" t="s">
        <v>18</v>
      </c>
      <c r="K1804" s="16"/>
      <c r="L1804" s="16" t="s">
        <v>183</v>
      </c>
      <c r="M1804" s="16" t="s">
        <v>212</v>
      </c>
      <c r="N1804" s="16" t="s">
        <v>261</v>
      </c>
      <c r="O1804" s="16" t="s">
        <v>231</v>
      </c>
      <c r="P1804" s="16" t="s">
        <v>162</v>
      </c>
      <c r="Q1804" s="16" t="s">
        <v>157</v>
      </c>
    </row>
    <row r="1805" spans="3:17">
      <c r="C1805" s="15">
        <v>37905</v>
      </c>
      <c r="D1805" s="16">
        <v>10160</v>
      </c>
      <c r="E1805" s="16">
        <v>2</v>
      </c>
      <c r="F1805" s="16" t="s">
        <v>377</v>
      </c>
      <c r="G1805" s="16">
        <v>42</v>
      </c>
      <c r="H1805" s="17">
        <v>37</v>
      </c>
      <c r="I1805" s="17">
        <v>1554</v>
      </c>
      <c r="J1805" s="16" t="s">
        <v>18</v>
      </c>
      <c r="K1805" s="16"/>
      <c r="L1805" s="16" t="s">
        <v>192</v>
      </c>
      <c r="M1805" s="16" t="s">
        <v>212</v>
      </c>
      <c r="N1805" s="16" t="s">
        <v>276</v>
      </c>
      <c r="O1805" s="16" t="s">
        <v>218</v>
      </c>
      <c r="P1805" s="16" t="s">
        <v>162</v>
      </c>
      <c r="Q1805" s="16" t="s">
        <v>157</v>
      </c>
    </row>
    <row r="1806" spans="3:17">
      <c r="C1806" s="15">
        <v>37930</v>
      </c>
      <c r="D1806" s="16">
        <v>10171</v>
      </c>
      <c r="E1806" s="16">
        <v>4</v>
      </c>
      <c r="F1806" s="16" t="s">
        <v>377</v>
      </c>
      <c r="G1806" s="16">
        <v>36</v>
      </c>
      <c r="H1806" s="17">
        <v>35.49</v>
      </c>
      <c r="I1806" s="17">
        <v>1277.6400000000001</v>
      </c>
      <c r="J1806" s="16" t="s">
        <v>18</v>
      </c>
      <c r="K1806" s="16"/>
      <c r="L1806" s="16" t="s">
        <v>161</v>
      </c>
      <c r="M1806" s="16" t="s">
        <v>212</v>
      </c>
      <c r="N1806" s="16" t="s">
        <v>263</v>
      </c>
      <c r="O1806" s="16" t="s">
        <v>264</v>
      </c>
      <c r="P1806" s="16" t="s">
        <v>158</v>
      </c>
      <c r="Q1806" s="16" t="s">
        <v>157</v>
      </c>
    </row>
    <row r="1807" spans="3:17">
      <c r="C1807" s="15">
        <v>37937</v>
      </c>
      <c r="D1807" s="16">
        <v>10181</v>
      </c>
      <c r="E1807" s="16">
        <v>8</v>
      </c>
      <c r="F1807" s="16" t="s">
        <v>377</v>
      </c>
      <c r="G1807" s="16">
        <v>37</v>
      </c>
      <c r="H1807" s="17">
        <v>42.67</v>
      </c>
      <c r="I1807" s="17">
        <v>1578.79</v>
      </c>
      <c r="J1807" s="16" t="s">
        <v>18</v>
      </c>
      <c r="K1807" s="16"/>
      <c r="L1807" s="16" t="s">
        <v>132</v>
      </c>
      <c r="M1807" s="16" t="s">
        <v>212</v>
      </c>
      <c r="N1807" s="16" t="s">
        <v>222</v>
      </c>
      <c r="O1807" s="16"/>
      <c r="P1807" s="16" t="s">
        <v>130</v>
      </c>
      <c r="Q1807" s="16" t="s">
        <v>93</v>
      </c>
    </row>
    <row r="1808" spans="3:17">
      <c r="C1808" s="15">
        <v>37945</v>
      </c>
      <c r="D1808" s="16">
        <v>10192</v>
      </c>
      <c r="E1808" s="16">
        <v>13</v>
      </c>
      <c r="F1808" s="16" t="s">
        <v>377</v>
      </c>
      <c r="G1808" s="16">
        <v>30</v>
      </c>
      <c r="H1808" s="17">
        <v>30.59</v>
      </c>
      <c r="I1808" s="17">
        <v>917.7</v>
      </c>
      <c r="J1808" s="16" t="s">
        <v>18</v>
      </c>
      <c r="K1808" s="16"/>
      <c r="L1808" s="16" t="s">
        <v>168</v>
      </c>
      <c r="M1808" s="16" t="s">
        <v>212</v>
      </c>
      <c r="N1808" s="16" t="s">
        <v>259</v>
      </c>
      <c r="O1808" s="16" t="s">
        <v>260</v>
      </c>
      <c r="P1808" s="16" t="s">
        <v>162</v>
      </c>
      <c r="Q1808" s="16" t="s">
        <v>157</v>
      </c>
    </row>
    <row r="1809" spans="3:17">
      <c r="C1809" s="15">
        <v>37957</v>
      </c>
      <c r="D1809" s="16">
        <v>10203</v>
      </c>
      <c r="E1809" s="16">
        <v>2</v>
      </c>
      <c r="F1809" s="16" t="s">
        <v>377</v>
      </c>
      <c r="G1809" s="16">
        <v>21</v>
      </c>
      <c r="H1809" s="17">
        <v>37</v>
      </c>
      <c r="I1809" s="17">
        <v>777</v>
      </c>
      <c r="J1809" s="16" t="s">
        <v>18</v>
      </c>
      <c r="K1809" s="16"/>
      <c r="L1809" s="16" t="s">
        <v>135</v>
      </c>
      <c r="M1809" s="16" t="s">
        <v>212</v>
      </c>
      <c r="N1809" s="16" t="s">
        <v>242</v>
      </c>
      <c r="O1809" s="16"/>
      <c r="P1809" s="16" t="s">
        <v>134</v>
      </c>
      <c r="Q1809" s="16" t="s">
        <v>93</v>
      </c>
    </row>
    <row r="1810" spans="3:17">
      <c r="C1810" s="15">
        <v>38002</v>
      </c>
      <c r="D1810" s="16">
        <v>10212</v>
      </c>
      <c r="E1810" s="16">
        <v>12</v>
      </c>
      <c r="F1810" s="16" t="s">
        <v>377</v>
      </c>
      <c r="G1810" s="16">
        <v>34</v>
      </c>
      <c r="H1810" s="17">
        <v>43.42</v>
      </c>
      <c r="I1810" s="17">
        <v>1476.28</v>
      </c>
      <c r="J1810" s="16" t="s">
        <v>18</v>
      </c>
      <c r="K1810" s="16"/>
      <c r="L1810" s="16" t="s">
        <v>135</v>
      </c>
      <c r="M1810" s="16" t="s">
        <v>212</v>
      </c>
      <c r="N1810" s="16" t="s">
        <v>242</v>
      </c>
      <c r="O1810" s="16"/>
      <c r="P1810" s="16" t="s">
        <v>134</v>
      </c>
      <c r="Q1810" s="16" t="s">
        <v>93</v>
      </c>
    </row>
    <row r="1811" spans="3:17">
      <c r="C1811" s="15">
        <v>38039</v>
      </c>
      <c r="D1811" s="16">
        <v>10225</v>
      </c>
      <c r="E1811" s="16">
        <v>3</v>
      </c>
      <c r="F1811" s="16" t="s">
        <v>377</v>
      </c>
      <c r="G1811" s="16">
        <v>42</v>
      </c>
      <c r="H1811" s="17">
        <v>36.630000000000003</v>
      </c>
      <c r="I1811" s="17">
        <v>1538.46</v>
      </c>
      <c r="J1811" s="16" t="s">
        <v>18</v>
      </c>
      <c r="K1811" s="16"/>
      <c r="L1811" s="16" t="s">
        <v>144</v>
      </c>
      <c r="M1811" s="16" t="s">
        <v>212</v>
      </c>
      <c r="N1811" s="16" t="s">
        <v>293</v>
      </c>
      <c r="O1811" s="16"/>
      <c r="P1811" s="16" t="s">
        <v>143</v>
      </c>
      <c r="Q1811" s="16" t="s">
        <v>93</v>
      </c>
    </row>
    <row r="1812" spans="3:17">
      <c r="C1812" s="15">
        <v>38089</v>
      </c>
      <c r="D1812" s="16">
        <v>10239</v>
      </c>
      <c r="E1812" s="16">
        <v>2</v>
      </c>
      <c r="F1812" s="16" t="s">
        <v>377</v>
      </c>
      <c r="G1812" s="16">
        <v>20</v>
      </c>
      <c r="H1812" s="17">
        <v>44.56</v>
      </c>
      <c r="I1812" s="17">
        <v>891.2</v>
      </c>
      <c r="J1812" s="16" t="s">
        <v>18</v>
      </c>
      <c r="K1812" s="16"/>
      <c r="L1812" s="16" t="s">
        <v>106</v>
      </c>
      <c r="M1812" s="16" t="s">
        <v>212</v>
      </c>
      <c r="N1812" s="16" t="s">
        <v>283</v>
      </c>
      <c r="O1812" s="16"/>
      <c r="P1812" s="16" t="s">
        <v>103</v>
      </c>
      <c r="Q1812" s="16" t="s">
        <v>93</v>
      </c>
    </row>
    <row r="1813" spans="3:17">
      <c r="C1813" s="15">
        <v>38139</v>
      </c>
      <c r="D1813" s="16">
        <v>10253</v>
      </c>
      <c r="E1813" s="16">
        <v>7</v>
      </c>
      <c r="F1813" s="16" t="s">
        <v>377</v>
      </c>
      <c r="G1813" s="16">
        <v>40</v>
      </c>
      <c r="H1813" s="17">
        <v>42.67</v>
      </c>
      <c r="I1813" s="17">
        <v>1706.8</v>
      </c>
      <c r="J1813" s="16" t="s">
        <v>18</v>
      </c>
      <c r="K1813" s="16"/>
      <c r="L1813" s="16" t="s">
        <v>147</v>
      </c>
      <c r="M1813" s="16" t="s">
        <v>273</v>
      </c>
      <c r="N1813" s="16" t="s">
        <v>240</v>
      </c>
      <c r="O1813" s="16"/>
      <c r="P1813" s="16" t="s">
        <v>145</v>
      </c>
      <c r="Q1813" s="16" t="s">
        <v>93</v>
      </c>
    </row>
    <row r="1814" spans="3:17">
      <c r="C1814" s="15">
        <v>38174</v>
      </c>
      <c r="D1814" s="16">
        <v>10266</v>
      </c>
      <c r="E1814" s="16">
        <v>8</v>
      </c>
      <c r="F1814" s="16" t="s">
        <v>377</v>
      </c>
      <c r="G1814" s="16">
        <v>34</v>
      </c>
      <c r="H1814" s="17">
        <v>40.4</v>
      </c>
      <c r="I1814" s="17">
        <v>1373.6</v>
      </c>
      <c r="J1814" s="16" t="s">
        <v>18</v>
      </c>
      <c r="K1814" s="16"/>
      <c r="L1814" s="16" t="s">
        <v>127</v>
      </c>
      <c r="M1814" s="16" t="s">
        <v>212</v>
      </c>
      <c r="N1814" s="16" t="s">
        <v>294</v>
      </c>
      <c r="O1814" s="16"/>
      <c r="P1814" s="16" t="s">
        <v>126</v>
      </c>
      <c r="Q1814" s="16" t="s">
        <v>93</v>
      </c>
    </row>
    <row r="1815" spans="3:17">
      <c r="C1815" s="15">
        <v>38205</v>
      </c>
      <c r="D1815" s="16">
        <v>10278</v>
      </c>
      <c r="E1815" s="16">
        <v>8</v>
      </c>
      <c r="F1815" s="16" t="s">
        <v>377</v>
      </c>
      <c r="G1815" s="16">
        <v>31</v>
      </c>
      <c r="H1815" s="17">
        <v>38.89</v>
      </c>
      <c r="I1815" s="17">
        <v>1205.5899999999999</v>
      </c>
      <c r="J1815" s="16" t="s">
        <v>18</v>
      </c>
      <c r="K1815" s="16"/>
      <c r="L1815" s="16" t="s">
        <v>182</v>
      </c>
      <c r="M1815" s="16" t="s">
        <v>212</v>
      </c>
      <c r="N1815" s="16" t="s">
        <v>316</v>
      </c>
      <c r="O1815" s="16" t="s">
        <v>317</v>
      </c>
      <c r="P1815" s="16" t="s">
        <v>162</v>
      </c>
      <c r="Q1815" s="16" t="s">
        <v>157</v>
      </c>
    </row>
    <row r="1816" spans="3:17">
      <c r="C1816" s="15">
        <v>38229</v>
      </c>
      <c r="D1816" s="16">
        <v>10287</v>
      </c>
      <c r="E1816" s="16">
        <v>6</v>
      </c>
      <c r="F1816" s="16" t="s">
        <v>377</v>
      </c>
      <c r="G1816" s="16">
        <v>36</v>
      </c>
      <c r="H1816" s="17">
        <v>39.65</v>
      </c>
      <c r="I1816" s="17">
        <v>1427.4</v>
      </c>
      <c r="J1816" s="16" t="s">
        <v>18</v>
      </c>
      <c r="K1816" s="16"/>
      <c r="L1816" s="16" t="s">
        <v>144</v>
      </c>
      <c r="M1816" s="16" t="s">
        <v>212</v>
      </c>
      <c r="N1816" s="16" t="s">
        <v>293</v>
      </c>
      <c r="O1816" s="16"/>
      <c r="P1816" s="16" t="s">
        <v>143</v>
      </c>
      <c r="Q1816" s="16" t="s">
        <v>93</v>
      </c>
    </row>
    <row r="1817" spans="3:17">
      <c r="C1817" s="15">
        <v>37899</v>
      </c>
      <c r="D1817" s="16">
        <v>10301</v>
      </c>
      <c r="E1817" s="16">
        <v>10</v>
      </c>
      <c r="F1817" s="16" t="s">
        <v>377</v>
      </c>
      <c r="G1817" s="16">
        <v>48</v>
      </c>
      <c r="H1817" s="17">
        <v>34.36</v>
      </c>
      <c r="I1817" s="17">
        <v>1649.28</v>
      </c>
      <c r="J1817" s="16" t="s">
        <v>18</v>
      </c>
      <c r="K1817" s="16"/>
      <c r="L1817" s="16" t="s">
        <v>133</v>
      </c>
      <c r="M1817" s="16" t="s">
        <v>212</v>
      </c>
      <c r="N1817" s="16" t="s">
        <v>318</v>
      </c>
      <c r="O1817" s="16"/>
      <c r="P1817" s="16" t="s">
        <v>130</v>
      </c>
      <c r="Q1817" s="16" t="s">
        <v>93</v>
      </c>
    </row>
    <row r="1818" spans="3:17">
      <c r="C1818" s="15">
        <v>38276</v>
      </c>
      <c r="D1818" s="16">
        <v>10310</v>
      </c>
      <c r="E1818" s="16">
        <v>4</v>
      </c>
      <c r="F1818" s="16" t="s">
        <v>377</v>
      </c>
      <c r="G1818" s="16">
        <v>33</v>
      </c>
      <c r="H1818" s="17">
        <v>41.91</v>
      </c>
      <c r="I1818" s="17">
        <v>1383.03</v>
      </c>
      <c r="J1818" s="16" t="s">
        <v>18</v>
      </c>
      <c r="K1818" s="16"/>
      <c r="L1818" s="16" t="s">
        <v>121</v>
      </c>
      <c r="M1818" s="16" t="s">
        <v>212</v>
      </c>
      <c r="N1818" s="16" t="s">
        <v>292</v>
      </c>
      <c r="O1818" s="16"/>
      <c r="P1818" s="16" t="s">
        <v>120</v>
      </c>
      <c r="Q1818" s="16" t="s">
        <v>93</v>
      </c>
    </row>
    <row r="1819" spans="3:17">
      <c r="C1819" s="15">
        <v>38295</v>
      </c>
      <c r="D1819" s="16">
        <v>10321</v>
      </c>
      <c r="E1819" s="16">
        <v>12</v>
      </c>
      <c r="F1819" s="16" t="s">
        <v>377</v>
      </c>
      <c r="G1819" s="16">
        <v>37</v>
      </c>
      <c r="H1819" s="17">
        <v>33.229999999999997</v>
      </c>
      <c r="I1819" s="17">
        <v>1229.51</v>
      </c>
      <c r="J1819" s="16" t="s">
        <v>18</v>
      </c>
      <c r="K1819" s="16"/>
      <c r="L1819" s="16" t="s">
        <v>175</v>
      </c>
      <c r="M1819" s="16" t="s">
        <v>212</v>
      </c>
      <c r="N1819" s="16" t="s">
        <v>239</v>
      </c>
      <c r="O1819" s="16" t="s">
        <v>231</v>
      </c>
      <c r="P1819" s="16" t="s">
        <v>162</v>
      </c>
      <c r="Q1819" s="16" t="s">
        <v>157</v>
      </c>
    </row>
    <row r="1820" spans="3:17">
      <c r="C1820" s="15">
        <v>38308</v>
      </c>
      <c r="D1820" s="16">
        <v>10331</v>
      </c>
      <c r="E1820" s="16">
        <v>13</v>
      </c>
      <c r="F1820" s="16" t="s">
        <v>377</v>
      </c>
      <c r="G1820" s="16">
        <v>27</v>
      </c>
      <c r="H1820" s="17">
        <v>42.24</v>
      </c>
      <c r="I1820" s="17">
        <v>1140.48</v>
      </c>
      <c r="J1820" s="16" t="s">
        <v>18</v>
      </c>
      <c r="K1820" s="16"/>
      <c r="L1820" s="16" t="s">
        <v>179</v>
      </c>
      <c r="M1820" s="16" t="s">
        <v>212</v>
      </c>
      <c r="N1820" s="16" t="s">
        <v>247</v>
      </c>
      <c r="O1820" s="16" t="s">
        <v>235</v>
      </c>
      <c r="P1820" s="16" t="s">
        <v>162</v>
      </c>
      <c r="Q1820" s="16" t="s">
        <v>157</v>
      </c>
    </row>
    <row r="1821" spans="3:17">
      <c r="C1821" s="15">
        <v>38315</v>
      </c>
      <c r="D1821" s="16">
        <v>10342</v>
      </c>
      <c r="E1821" s="16">
        <v>9</v>
      </c>
      <c r="F1821" s="16" t="s">
        <v>377</v>
      </c>
      <c r="G1821" s="16">
        <v>39</v>
      </c>
      <c r="H1821" s="17">
        <v>40.4</v>
      </c>
      <c r="I1821" s="17">
        <v>1575.6</v>
      </c>
      <c r="J1821" s="16" t="s">
        <v>18</v>
      </c>
      <c r="K1821" s="16"/>
      <c r="L1821" s="16" t="s">
        <v>86</v>
      </c>
      <c r="M1821" s="16" t="s">
        <v>212</v>
      </c>
      <c r="N1821" s="16" t="s">
        <v>223</v>
      </c>
      <c r="O1821" s="16" t="s">
        <v>224</v>
      </c>
      <c r="P1821" s="16" t="s">
        <v>85</v>
      </c>
      <c r="Q1821" s="16" t="s">
        <v>84</v>
      </c>
    </row>
    <row r="1822" spans="3:17">
      <c r="C1822" s="15">
        <v>38328</v>
      </c>
      <c r="D1822" s="16">
        <v>10355</v>
      </c>
      <c r="E1822" s="16">
        <v>4</v>
      </c>
      <c r="F1822" s="16" t="s">
        <v>377</v>
      </c>
      <c r="G1822" s="16">
        <v>36</v>
      </c>
      <c r="H1822" s="17">
        <v>38.520000000000003</v>
      </c>
      <c r="I1822" s="17">
        <v>1386.72</v>
      </c>
      <c r="J1822" s="16" t="s">
        <v>18</v>
      </c>
      <c r="K1822" s="16"/>
      <c r="L1822" s="16" t="s">
        <v>135</v>
      </c>
      <c r="M1822" s="16" t="s">
        <v>212</v>
      </c>
      <c r="N1822" s="16" t="s">
        <v>242</v>
      </c>
      <c r="O1822" s="16"/>
      <c r="P1822" s="16" t="s">
        <v>134</v>
      </c>
      <c r="Q1822" s="16" t="s">
        <v>93</v>
      </c>
    </row>
    <row r="1823" spans="3:17">
      <c r="C1823" s="15">
        <v>38364</v>
      </c>
      <c r="D1823" s="16">
        <v>10367</v>
      </c>
      <c r="E1823" s="16">
        <v>2</v>
      </c>
      <c r="F1823" s="16" t="s">
        <v>377</v>
      </c>
      <c r="G1823" s="16">
        <v>36</v>
      </c>
      <c r="H1823" s="17">
        <v>100</v>
      </c>
      <c r="I1823" s="17">
        <v>5018.3999999999996</v>
      </c>
      <c r="J1823" s="16" t="s">
        <v>18</v>
      </c>
      <c r="K1823" s="16"/>
      <c r="L1823" s="16" t="s">
        <v>172</v>
      </c>
      <c r="M1823" s="16" t="s">
        <v>287</v>
      </c>
      <c r="N1823" s="16" t="s">
        <v>217</v>
      </c>
      <c r="O1823" s="16" t="s">
        <v>218</v>
      </c>
      <c r="P1823" s="16" t="s">
        <v>162</v>
      </c>
      <c r="Q1823" s="16" t="s">
        <v>157</v>
      </c>
    </row>
    <row r="1824" spans="3:17">
      <c r="C1824" s="15">
        <v>38393</v>
      </c>
      <c r="D1824" s="16">
        <v>10378</v>
      </c>
      <c r="E1824" s="16">
        <v>7</v>
      </c>
      <c r="F1824" s="16" t="s">
        <v>377</v>
      </c>
      <c r="G1824" s="16">
        <v>41</v>
      </c>
      <c r="H1824" s="17">
        <v>100</v>
      </c>
      <c r="I1824" s="17">
        <v>5856.85</v>
      </c>
      <c r="J1824" s="16" t="s">
        <v>18</v>
      </c>
      <c r="K1824" s="16"/>
      <c r="L1824" s="16" t="s">
        <v>135</v>
      </c>
      <c r="M1824" s="16" t="s">
        <v>212</v>
      </c>
      <c r="N1824" s="16" t="s">
        <v>242</v>
      </c>
      <c r="O1824" s="16"/>
      <c r="P1824" s="16" t="s">
        <v>134</v>
      </c>
      <c r="Q1824" s="16" t="s">
        <v>93</v>
      </c>
    </row>
    <row r="1825" spans="3:17">
      <c r="C1825" s="15">
        <v>38415</v>
      </c>
      <c r="D1825" s="16">
        <v>10390</v>
      </c>
      <c r="E1825" s="16">
        <v>5</v>
      </c>
      <c r="F1825" s="16" t="s">
        <v>377</v>
      </c>
      <c r="G1825" s="16">
        <v>37</v>
      </c>
      <c r="H1825" s="17">
        <v>100</v>
      </c>
      <c r="I1825" s="17">
        <v>4894.7299999999996</v>
      </c>
      <c r="J1825" s="16" t="s">
        <v>18</v>
      </c>
      <c r="K1825" s="16"/>
      <c r="L1825" s="16" t="s">
        <v>163</v>
      </c>
      <c r="M1825" s="16" t="s">
        <v>212</v>
      </c>
      <c r="N1825" s="16" t="s">
        <v>258</v>
      </c>
      <c r="O1825" s="16" t="s">
        <v>218</v>
      </c>
      <c r="P1825" s="16" t="s">
        <v>162</v>
      </c>
      <c r="Q1825" s="16" t="s">
        <v>157</v>
      </c>
    </row>
    <row r="1826" spans="3:17">
      <c r="C1826" s="15">
        <v>38456</v>
      </c>
      <c r="D1826" s="16">
        <v>10405</v>
      </c>
      <c r="E1826" s="16">
        <v>2</v>
      </c>
      <c r="F1826" s="16" t="s">
        <v>377</v>
      </c>
      <c r="G1826" s="16">
        <v>47</v>
      </c>
      <c r="H1826" s="17">
        <v>44.56</v>
      </c>
      <c r="I1826" s="17">
        <v>2094.3200000000002</v>
      </c>
      <c r="J1826" s="16" t="s">
        <v>18</v>
      </c>
      <c r="K1826" s="16"/>
      <c r="L1826" s="16" t="s">
        <v>113</v>
      </c>
      <c r="M1826" s="16" t="s">
        <v>212</v>
      </c>
      <c r="N1826" s="16" t="s">
        <v>313</v>
      </c>
      <c r="O1826" s="16"/>
      <c r="P1826" s="16" t="s">
        <v>107</v>
      </c>
      <c r="Q1826" s="16" t="s">
        <v>93</v>
      </c>
    </row>
    <row r="1827" spans="3:17">
      <c r="C1827" s="15">
        <v>38489</v>
      </c>
      <c r="D1827" s="16">
        <v>10419</v>
      </c>
      <c r="E1827" s="16">
        <v>7</v>
      </c>
      <c r="F1827" s="16" t="s">
        <v>377</v>
      </c>
      <c r="G1827" s="16">
        <v>15</v>
      </c>
      <c r="H1827" s="17">
        <v>42.67</v>
      </c>
      <c r="I1827" s="17">
        <v>640.04999999999995</v>
      </c>
      <c r="J1827" s="16" t="s">
        <v>18</v>
      </c>
      <c r="K1827" s="16"/>
      <c r="L1827" s="16" t="s">
        <v>95</v>
      </c>
      <c r="M1827" s="16" t="s">
        <v>212</v>
      </c>
      <c r="N1827" s="16" t="s">
        <v>236</v>
      </c>
      <c r="O1827" s="16"/>
      <c r="P1827" s="16" t="s">
        <v>94</v>
      </c>
      <c r="Q1827" s="16" t="s">
        <v>93</v>
      </c>
    </row>
    <row r="1828" spans="3:17">
      <c r="C1828" s="15">
        <v>37663</v>
      </c>
      <c r="D1828" s="16">
        <v>10105</v>
      </c>
      <c r="E1828" s="16">
        <v>4</v>
      </c>
      <c r="F1828" s="16" t="s">
        <v>378</v>
      </c>
      <c r="G1828" s="16">
        <v>44</v>
      </c>
      <c r="H1828" s="17">
        <v>72.58</v>
      </c>
      <c r="I1828" s="17">
        <v>3193.52</v>
      </c>
      <c r="J1828" s="16" t="s">
        <v>19</v>
      </c>
      <c r="K1828" s="16"/>
      <c r="L1828" s="16" t="s">
        <v>101</v>
      </c>
      <c r="M1828" s="16" t="s">
        <v>212</v>
      </c>
      <c r="N1828" s="16" t="s">
        <v>271</v>
      </c>
      <c r="O1828" s="16"/>
      <c r="P1828" s="16" t="s">
        <v>100</v>
      </c>
      <c r="Q1828" s="16" t="s">
        <v>93</v>
      </c>
    </row>
    <row r="1829" spans="3:17">
      <c r="C1829" s="15">
        <v>37739</v>
      </c>
      <c r="D1829" s="16">
        <v>10119</v>
      </c>
      <c r="E1829" s="16">
        <v>13</v>
      </c>
      <c r="F1829" s="16" t="s">
        <v>378</v>
      </c>
      <c r="G1829" s="16">
        <v>35</v>
      </c>
      <c r="H1829" s="17">
        <v>87.62</v>
      </c>
      <c r="I1829" s="17">
        <v>3066.7</v>
      </c>
      <c r="J1829" s="16" t="s">
        <v>19</v>
      </c>
      <c r="K1829" s="16"/>
      <c r="L1829" s="16" t="s">
        <v>95</v>
      </c>
      <c r="M1829" s="16" t="s">
        <v>212</v>
      </c>
      <c r="N1829" s="16" t="s">
        <v>236</v>
      </c>
      <c r="O1829" s="16"/>
      <c r="P1829" s="16" t="s">
        <v>94</v>
      </c>
      <c r="Q1829" s="16" t="s">
        <v>93</v>
      </c>
    </row>
    <row r="1830" spans="3:17">
      <c r="C1830" s="15">
        <v>37784</v>
      </c>
      <c r="D1830" s="16">
        <v>10129</v>
      </c>
      <c r="E1830" s="16">
        <v>4</v>
      </c>
      <c r="F1830" s="16" t="s">
        <v>378</v>
      </c>
      <c r="G1830" s="16">
        <v>41</v>
      </c>
      <c r="H1830" s="17">
        <v>94.71</v>
      </c>
      <c r="I1830" s="17">
        <v>3883.11</v>
      </c>
      <c r="J1830" s="16" t="s">
        <v>19</v>
      </c>
      <c r="K1830" s="16"/>
      <c r="L1830" s="16" t="s">
        <v>148</v>
      </c>
      <c r="M1830" s="16" t="s">
        <v>212</v>
      </c>
      <c r="N1830" s="16" t="s">
        <v>272</v>
      </c>
      <c r="O1830" s="16"/>
      <c r="P1830" s="16" t="s">
        <v>145</v>
      </c>
      <c r="Q1830" s="16" t="s">
        <v>93</v>
      </c>
    </row>
    <row r="1831" spans="3:17">
      <c r="C1831" s="15">
        <v>37841</v>
      </c>
      <c r="D1831" s="16">
        <v>10142</v>
      </c>
      <c r="E1831" s="16">
        <v>1</v>
      </c>
      <c r="F1831" s="16" t="s">
        <v>378</v>
      </c>
      <c r="G1831" s="16">
        <v>49</v>
      </c>
      <c r="H1831" s="17">
        <v>98.25</v>
      </c>
      <c r="I1831" s="17">
        <v>4814.25</v>
      </c>
      <c r="J1831" s="16" t="s">
        <v>19</v>
      </c>
      <c r="K1831" s="16"/>
      <c r="L1831" s="16" t="s">
        <v>163</v>
      </c>
      <c r="M1831" s="16" t="s">
        <v>212</v>
      </c>
      <c r="N1831" s="16" t="s">
        <v>258</v>
      </c>
      <c r="O1831" s="16" t="s">
        <v>218</v>
      </c>
      <c r="P1831" s="16" t="s">
        <v>162</v>
      </c>
      <c r="Q1831" s="16" t="s">
        <v>157</v>
      </c>
    </row>
    <row r="1832" spans="3:17">
      <c r="C1832" s="15">
        <v>37896</v>
      </c>
      <c r="D1832" s="16">
        <v>10154</v>
      </c>
      <c r="E1832" s="16">
        <v>2</v>
      </c>
      <c r="F1832" s="16" t="s">
        <v>378</v>
      </c>
      <c r="G1832" s="16">
        <v>31</v>
      </c>
      <c r="H1832" s="17">
        <v>91.17</v>
      </c>
      <c r="I1832" s="17">
        <v>2826.27</v>
      </c>
      <c r="J1832" s="16" t="s">
        <v>19</v>
      </c>
      <c r="K1832" s="16"/>
      <c r="L1832" s="16" t="s">
        <v>197</v>
      </c>
      <c r="M1832" s="16" t="s">
        <v>212</v>
      </c>
      <c r="N1832" s="16" t="s">
        <v>306</v>
      </c>
      <c r="O1832" s="16" t="s">
        <v>218</v>
      </c>
      <c r="P1832" s="16" t="s">
        <v>162</v>
      </c>
      <c r="Q1832" s="16" t="s">
        <v>157</v>
      </c>
    </row>
    <row r="1833" spans="3:17">
      <c r="C1833" s="15">
        <v>37917</v>
      </c>
      <c r="D1833" s="16">
        <v>10167</v>
      </c>
      <c r="E1833" s="16">
        <v>11</v>
      </c>
      <c r="F1833" s="16" t="s">
        <v>378</v>
      </c>
      <c r="G1833" s="16">
        <v>20</v>
      </c>
      <c r="H1833" s="17">
        <v>79.66</v>
      </c>
      <c r="I1833" s="17">
        <v>1593.2</v>
      </c>
      <c r="J1833" s="16" t="s">
        <v>19</v>
      </c>
      <c r="K1833" s="16"/>
      <c r="L1833" s="16" t="s">
        <v>141</v>
      </c>
      <c r="M1833" s="16" t="s">
        <v>273</v>
      </c>
      <c r="N1833" s="16" t="s">
        <v>256</v>
      </c>
      <c r="O1833" s="16"/>
      <c r="P1833" s="16" t="s">
        <v>140</v>
      </c>
      <c r="Q1833" s="16" t="s">
        <v>93</v>
      </c>
    </row>
    <row r="1834" spans="3:17">
      <c r="C1834" s="15">
        <v>37932</v>
      </c>
      <c r="D1834" s="16">
        <v>10177</v>
      </c>
      <c r="E1834" s="16">
        <v>2</v>
      </c>
      <c r="F1834" s="16" t="s">
        <v>378</v>
      </c>
      <c r="G1834" s="16">
        <v>45</v>
      </c>
      <c r="H1834" s="17">
        <v>72.58</v>
      </c>
      <c r="I1834" s="17">
        <v>3266.1</v>
      </c>
      <c r="J1834" s="16" t="s">
        <v>19</v>
      </c>
      <c r="K1834" s="16"/>
      <c r="L1834" s="16" t="s">
        <v>139</v>
      </c>
      <c r="M1834" s="16" t="s">
        <v>212</v>
      </c>
      <c r="N1834" s="16" t="s">
        <v>242</v>
      </c>
      <c r="O1834" s="16"/>
      <c r="P1834" s="16" t="s">
        <v>134</v>
      </c>
      <c r="Q1834" s="16" t="s">
        <v>93</v>
      </c>
    </row>
    <row r="1835" spans="3:17">
      <c r="C1835" s="15">
        <v>37939</v>
      </c>
      <c r="D1835" s="16">
        <v>10185</v>
      </c>
      <c r="E1835" s="16">
        <v>2</v>
      </c>
      <c r="F1835" s="16" t="s">
        <v>378</v>
      </c>
      <c r="G1835" s="16">
        <v>33</v>
      </c>
      <c r="H1835" s="17">
        <v>74.349999999999994</v>
      </c>
      <c r="I1835" s="17">
        <v>2453.5500000000002</v>
      </c>
      <c r="J1835" s="16" t="s">
        <v>19</v>
      </c>
      <c r="K1835" s="16"/>
      <c r="L1835" s="16" t="s">
        <v>171</v>
      </c>
      <c r="M1835" s="16" t="s">
        <v>212</v>
      </c>
      <c r="N1835" s="16" t="s">
        <v>239</v>
      </c>
      <c r="O1835" s="16" t="s">
        <v>231</v>
      </c>
      <c r="P1835" s="16" t="s">
        <v>162</v>
      </c>
      <c r="Q1835" s="16" t="s">
        <v>157</v>
      </c>
    </row>
    <row r="1836" spans="3:17">
      <c r="C1836" s="15">
        <v>37951</v>
      </c>
      <c r="D1836" s="16">
        <v>10197</v>
      </c>
      <c r="E1836" s="16">
        <v>8</v>
      </c>
      <c r="F1836" s="16" t="s">
        <v>378</v>
      </c>
      <c r="G1836" s="16">
        <v>47</v>
      </c>
      <c r="H1836" s="17">
        <v>83.2</v>
      </c>
      <c r="I1836" s="17">
        <v>3910.4</v>
      </c>
      <c r="J1836" s="16" t="s">
        <v>19</v>
      </c>
      <c r="K1836" s="16"/>
      <c r="L1836" s="16" t="s">
        <v>137</v>
      </c>
      <c r="M1836" s="16" t="s">
        <v>212</v>
      </c>
      <c r="N1836" s="16" t="s">
        <v>275</v>
      </c>
      <c r="O1836" s="16"/>
      <c r="P1836" s="16" t="s">
        <v>134</v>
      </c>
      <c r="Q1836" s="16" t="s">
        <v>93</v>
      </c>
    </row>
    <row r="1837" spans="3:17">
      <c r="C1837" s="15">
        <v>37988</v>
      </c>
      <c r="D1837" s="16">
        <v>10208</v>
      </c>
      <c r="E1837" s="16">
        <v>2</v>
      </c>
      <c r="F1837" s="16" t="s">
        <v>378</v>
      </c>
      <c r="G1837" s="16">
        <v>20</v>
      </c>
      <c r="H1837" s="17">
        <v>89.4</v>
      </c>
      <c r="I1837" s="17">
        <v>1788</v>
      </c>
      <c r="J1837" s="16" t="s">
        <v>19</v>
      </c>
      <c r="K1837" s="16"/>
      <c r="L1837" s="16" t="s">
        <v>109</v>
      </c>
      <c r="M1837" s="16" t="s">
        <v>212</v>
      </c>
      <c r="N1837" s="16" t="s">
        <v>248</v>
      </c>
      <c r="O1837" s="16"/>
      <c r="P1837" s="16" t="s">
        <v>107</v>
      </c>
      <c r="Q1837" s="16" t="s">
        <v>93</v>
      </c>
    </row>
    <row r="1838" spans="3:17">
      <c r="C1838" s="15">
        <v>38036</v>
      </c>
      <c r="D1838" s="16">
        <v>10222</v>
      </c>
      <c r="E1838" s="16">
        <v>14</v>
      </c>
      <c r="F1838" s="16" t="s">
        <v>378</v>
      </c>
      <c r="G1838" s="16">
        <v>47</v>
      </c>
      <c r="H1838" s="17">
        <v>70.81</v>
      </c>
      <c r="I1838" s="17">
        <v>3328.07</v>
      </c>
      <c r="J1838" s="16" t="s">
        <v>19</v>
      </c>
      <c r="K1838" s="16"/>
      <c r="L1838" s="16" t="s">
        <v>177</v>
      </c>
      <c r="M1838" s="16" t="s">
        <v>212</v>
      </c>
      <c r="N1838" s="16" t="s">
        <v>277</v>
      </c>
      <c r="O1838" s="16" t="s">
        <v>218</v>
      </c>
      <c r="P1838" s="16" t="s">
        <v>162</v>
      </c>
      <c r="Q1838" s="16" t="s">
        <v>157</v>
      </c>
    </row>
    <row r="1839" spans="3:17">
      <c r="C1839" s="15">
        <v>38075</v>
      </c>
      <c r="D1839" s="16">
        <v>10233</v>
      </c>
      <c r="E1839" s="16">
        <v>2</v>
      </c>
      <c r="F1839" s="16" t="s">
        <v>378</v>
      </c>
      <c r="G1839" s="16">
        <v>40</v>
      </c>
      <c r="H1839" s="17">
        <v>94.71</v>
      </c>
      <c r="I1839" s="17">
        <v>3788.4</v>
      </c>
      <c r="J1839" s="16" t="s">
        <v>19</v>
      </c>
      <c r="K1839" s="16"/>
      <c r="L1839" s="16" t="s">
        <v>180</v>
      </c>
      <c r="M1839" s="16" t="s">
        <v>212</v>
      </c>
      <c r="N1839" s="16" t="s">
        <v>225</v>
      </c>
      <c r="O1839" s="16" t="s">
        <v>226</v>
      </c>
      <c r="P1839" s="16" t="s">
        <v>162</v>
      </c>
      <c r="Q1839" s="16" t="s">
        <v>157</v>
      </c>
    </row>
    <row r="1840" spans="3:17">
      <c r="C1840" s="15">
        <v>38114</v>
      </c>
      <c r="D1840" s="16">
        <v>10248</v>
      </c>
      <c r="E1840" s="16">
        <v>5</v>
      </c>
      <c r="F1840" s="16" t="s">
        <v>378</v>
      </c>
      <c r="G1840" s="16">
        <v>30</v>
      </c>
      <c r="H1840" s="17">
        <v>100</v>
      </c>
      <c r="I1840" s="17">
        <v>3053.7</v>
      </c>
      <c r="J1840" s="16" t="s">
        <v>19</v>
      </c>
      <c r="K1840" s="16"/>
      <c r="L1840" s="16" t="s">
        <v>165</v>
      </c>
      <c r="M1840" s="16" t="s">
        <v>273</v>
      </c>
      <c r="N1840" s="16" t="s">
        <v>213</v>
      </c>
      <c r="O1840" s="16" t="s">
        <v>214</v>
      </c>
      <c r="P1840" s="16" t="s">
        <v>162</v>
      </c>
      <c r="Q1840" s="16" t="s">
        <v>157</v>
      </c>
    </row>
    <row r="1841" spans="3:17">
      <c r="C1841" s="15">
        <v>38155</v>
      </c>
      <c r="D1841" s="16">
        <v>10261</v>
      </c>
      <c r="E1841" s="16">
        <v>3</v>
      </c>
      <c r="F1841" s="16" t="s">
        <v>378</v>
      </c>
      <c r="G1841" s="16">
        <v>22</v>
      </c>
      <c r="H1841" s="17">
        <v>91.17</v>
      </c>
      <c r="I1841" s="17">
        <v>2005.74</v>
      </c>
      <c r="J1841" s="16" t="s">
        <v>19</v>
      </c>
      <c r="K1841" s="16"/>
      <c r="L1841" s="16" t="s">
        <v>161</v>
      </c>
      <c r="M1841" s="16" t="s">
        <v>212</v>
      </c>
      <c r="N1841" s="16" t="s">
        <v>263</v>
      </c>
      <c r="O1841" s="16" t="s">
        <v>264</v>
      </c>
      <c r="P1841" s="16" t="s">
        <v>158</v>
      </c>
      <c r="Q1841" s="16" t="s">
        <v>157</v>
      </c>
    </row>
    <row r="1842" spans="3:17">
      <c r="C1842" s="15">
        <v>38189</v>
      </c>
      <c r="D1842" s="16">
        <v>10273</v>
      </c>
      <c r="E1842" s="16">
        <v>6</v>
      </c>
      <c r="F1842" s="16" t="s">
        <v>378</v>
      </c>
      <c r="G1842" s="16">
        <v>27</v>
      </c>
      <c r="H1842" s="17">
        <v>100</v>
      </c>
      <c r="I1842" s="17">
        <v>2796.12</v>
      </c>
      <c r="J1842" s="16" t="s">
        <v>19</v>
      </c>
      <c r="K1842" s="16"/>
      <c r="L1842" s="16" t="s">
        <v>98</v>
      </c>
      <c r="M1842" s="16" t="s">
        <v>212</v>
      </c>
      <c r="N1842" s="16" t="s">
        <v>278</v>
      </c>
      <c r="O1842" s="16"/>
      <c r="P1842" s="16" t="s">
        <v>97</v>
      </c>
      <c r="Q1842" s="16" t="s">
        <v>93</v>
      </c>
    </row>
    <row r="1843" spans="3:17">
      <c r="C1843" s="15">
        <v>38219</v>
      </c>
      <c r="D1843" s="16">
        <v>10283</v>
      </c>
      <c r="E1843" s="16">
        <v>8</v>
      </c>
      <c r="F1843" s="16" t="s">
        <v>378</v>
      </c>
      <c r="G1843" s="16">
        <v>34</v>
      </c>
      <c r="H1843" s="17">
        <v>92.94</v>
      </c>
      <c r="I1843" s="17">
        <v>3159.96</v>
      </c>
      <c r="J1843" s="16" t="s">
        <v>19</v>
      </c>
      <c r="K1843" s="16"/>
      <c r="L1843" s="16" t="s">
        <v>160</v>
      </c>
      <c r="M1843" s="16" t="s">
        <v>212</v>
      </c>
      <c r="N1843" s="16" t="s">
        <v>279</v>
      </c>
      <c r="O1843" s="16" t="s">
        <v>250</v>
      </c>
      <c r="P1843" s="16" t="s">
        <v>158</v>
      </c>
      <c r="Q1843" s="16" t="s">
        <v>157</v>
      </c>
    </row>
    <row r="1844" spans="3:17">
      <c r="C1844" s="15">
        <v>38240</v>
      </c>
      <c r="D1844" s="16">
        <v>10295</v>
      </c>
      <c r="E1844" s="16">
        <v>3</v>
      </c>
      <c r="F1844" s="16" t="s">
        <v>378</v>
      </c>
      <c r="G1844" s="16">
        <v>46</v>
      </c>
      <c r="H1844" s="17">
        <v>84.97</v>
      </c>
      <c r="I1844" s="17">
        <v>3908.62</v>
      </c>
      <c r="J1844" s="16" t="s">
        <v>19</v>
      </c>
      <c r="K1844" s="16"/>
      <c r="L1844" s="16" t="s">
        <v>181</v>
      </c>
      <c r="M1844" s="16" t="s">
        <v>212</v>
      </c>
      <c r="N1844" s="16" t="s">
        <v>280</v>
      </c>
      <c r="O1844" s="16" t="s">
        <v>231</v>
      </c>
      <c r="P1844" s="16" t="s">
        <v>162</v>
      </c>
      <c r="Q1844" s="16" t="s">
        <v>157</v>
      </c>
    </row>
    <row r="1845" spans="3:17">
      <c r="C1845" s="15">
        <v>38274</v>
      </c>
      <c r="D1845" s="16">
        <v>10306</v>
      </c>
      <c r="E1845" s="16">
        <v>2</v>
      </c>
      <c r="F1845" s="16" t="s">
        <v>378</v>
      </c>
      <c r="G1845" s="16">
        <v>31</v>
      </c>
      <c r="H1845" s="17">
        <v>84.08</v>
      </c>
      <c r="I1845" s="17">
        <v>2606.48</v>
      </c>
      <c r="J1845" s="16" t="s">
        <v>19</v>
      </c>
      <c r="K1845" s="16"/>
      <c r="L1845" s="16" t="s">
        <v>146</v>
      </c>
      <c r="M1845" s="16" t="s">
        <v>212</v>
      </c>
      <c r="N1845" s="16" t="s">
        <v>299</v>
      </c>
      <c r="O1845" s="16"/>
      <c r="P1845" s="16" t="s">
        <v>145</v>
      </c>
      <c r="Q1845" s="16" t="s">
        <v>93</v>
      </c>
    </row>
    <row r="1846" spans="3:17">
      <c r="C1846" s="15">
        <v>38289</v>
      </c>
      <c r="D1846" s="16">
        <v>10315</v>
      </c>
      <c r="E1846" s="16">
        <v>1</v>
      </c>
      <c r="F1846" s="16" t="s">
        <v>378</v>
      </c>
      <c r="G1846" s="16">
        <v>24</v>
      </c>
      <c r="H1846" s="17">
        <v>86.74</v>
      </c>
      <c r="I1846" s="17">
        <v>2081.7600000000002</v>
      </c>
      <c r="J1846" s="16" t="s">
        <v>19</v>
      </c>
      <c r="K1846" s="16"/>
      <c r="L1846" s="16" t="s">
        <v>108</v>
      </c>
      <c r="M1846" s="16" t="s">
        <v>212</v>
      </c>
      <c r="N1846" s="16" t="s">
        <v>229</v>
      </c>
      <c r="O1846" s="16"/>
      <c r="P1846" s="16" t="s">
        <v>107</v>
      </c>
      <c r="Q1846" s="16" t="s">
        <v>93</v>
      </c>
    </row>
    <row r="1847" spans="3:17">
      <c r="C1847" s="15">
        <v>38300</v>
      </c>
      <c r="D1847" s="16">
        <v>10326</v>
      </c>
      <c r="E1847" s="16">
        <v>3</v>
      </c>
      <c r="F1847" s="16" t="s">
        <v>378</v>
      </c>
      <c r="G1847" s="16">
        <v>41</v>
      </c>
      <c r="H1847" s="17">
        <v>85.85</v>
      </c>
      <c r="I1847" s="17">
        <v>3519.85</v>
      </c>
      <c r="J1847" s="16" t="s">
        <v>19</v>
      </c>
      <c r="K1847" s="16"/>
      <c r="L1847" s="16" t="s">
        <v>142</v>
      </c>
      <c r="M1847" s="16" t="s">
        <v>212</v>
      </c>
      <c r="N1847" s="16" t="s">
        <v>244</v>
      </c>
      <c r="O1847" s="16"/>
      <c r="P1847" s="16" t="s">
        <v>140</v>
      </c>
      <c r="Q1847" s="16" t="s">
        <v>93</v>
      </c>
    </row>
    <row r="1848" spans="3:17">
      <c r="C1848" s="15">
        <v>38314</v>
      </c>
      <c r="D1848" s="16">
        <v>10339</v>
      </c>
      <c r="E1848" s="16">
        <v>13</v>
      </c>
      <c r="F1848" s="16" t="s">
        <v>378</v>
      </c>
      <c r="G1848" s="16">
        <v>55</v>
      </c>
      <c r="H1848" s="17">
        <v>100</v>
      </c>
      <c r="I1848" s="17">
        <v>10758</v>
      </c>
      <c r="J1848" s="16" t="s">
        <v>19</v>
      </c>
      <c r="K1848" s="16"/>
      <c r="L1848" s="16" t="s">
        <v>152</v>
      </c>
      <c r="M1848" s="16" t="s">
        <v>212</v>
      </c>
      <c r="N1848" s="16" t="s">
        <v>253</v>
      </c>
      <c r="O1848" s="16" t="s">
        <v>254</v>
      </c>
      <c r="P1848" s="16" t="s">
        <v>151</v>
      </c>
      <c r="Q1848" s="16" t="s">
        <v>151</v>
      </c>
    </row>
    <row r="1849" spans="3:17">
      <c r="C1849" s="15">
        <v>38323</v>
      </c>
      <c r="D1849" s="16">
        <v>10350</v>
      </c>
      <c r="E1849" s="16">
        <v>9</v>
      </c>
      <c r="F1849" s="16" t="s">
        <v>378</v>
      </c>
      <c r="G1849" s="16">
        <v>30</v>
      </c>
      <c r="H1849" s="17">
        <v>100</v>
      </c>
      <c r="I1849" s="17">
        <v>3021</v>
      </c>
      <c r="J1849" s="16" t="s">
        <v>19</v>
      </c>
      <c r="K1849" s="16"/>
      <c r="L1849" s="16" t="s">
        <v>135</v>
      </c>
      <c r="M1849" s="16" t="s">
        <v>212</v>
      </c>
      <c r="N1849" s="16" t="s">
        <v>242</v>
      </c>
      <c r="O1849" s="16"/>
      <c r="P1849" s="16" t="s">
        <v>134</v>
      </c>
      <c r="Q1849" s="16" t="s">
        <v>93</v>
      </c>
    </row>
    <row r="1850" spans="3:17">
      <c r="C1850" s="15">
        <v>38383</v>
      </c>
      <c r="D1850" s="16">
        <v>10373</v>
      </c>
      <c r="E1850" s="16">
        <v>12</v>
      </c>
      <c r="F1850" s="16" t="s">
        <v>378</v>
      </c>
      <c r="G1850" s="16">
        <v>33</v>
      </c>
      <c r="H1850" s="17">
        <v>57.32</v>
      </c>
      <c r="I1850" s="17">
        <v>1891.56</v>
      </c>
      <c r="J1850" s="16" t="s">
        <v>19</v>
      </c>
      <c r="K1850" s="16"/>
      <c r="L1850" s="16" t="s">
        <v>106</v>
      </c>
      <c r="M1850" s="16" t="s">
        <v>212</v>
      </c>
      <c r="N1850" s="16" t="s">
        <v>283</v>
      </c>
      <c r="O1850" s="16"/>
      <c r="P1850" s="16" t="s">
        <v>103</v>
      </c>
      <c r="Q1850" s="16" t="s">
        <v>93</v>
      </c>
    </row>
    <row r="1851" spans="3:17">
      <c r="C1851" s="15">
        <v>38406</v>
      </c>
      <c r="D1851" s="16">
        <v>10384</v>
      </c>
      <c r="E1851" s="16">
        <v>2</v>
      </c>
      <c r="F1851" s="16" t="s">
        <v>378</v>
      </c>
      <c r="G1851" s="16">
        <v>43</v>
      </c>
      <c r="H1851" s="17">
        <v>97.87</v>
      </c>
      <c r="I1851" s="17">
        <v>4208.41</v>
      </c>
      <c r="J1851" s="16" t="s">
        <v>19</v>
      </c>
      <c r="K1851" s="16"/>
      <c r="L1851" s="16" t="s">
        <v>167</v>
      </c>
      <c r="M1851" s="16" t="s">
        <v>212</v>
      </c>
      <c r="N1851" s="16" t="s">
        <v>219</v>
      </c>
      <c r="O1851" s="16" t="s">
        <v>218</v>
      </c>
      <c r="P1851" s="16" t="s">
        <v>162</v>
      </c>
      <c r="Q1851" s="16" t="s">
        <v>157</v>
      </c>
    </row>
    <row r="1852" spans="3:17">
      <c r="C1852" s="15">
        <v>38434</v>
      </c>
      <c r="D1852" s="16">
        <v>10396</v>
      </c>
      <c r="E1852" s="16">
        <v>7</v>
      </c>
      <c r="F1852" s="16" t="s">
        <v>378</v>
      </c>
      <c r="G1852" s="16">
        <v>27</v>
      </c>
      <c r="H1852" s="17">
        <v>83.2</v>
      </c>
      <c r="I1852" s="17">
        <v>2246.4</v>
      </c>
      <c r="J1852" s="16" t="s">
        <v>19</v>
      </c>
      <c r="K1852" s="16"/>
      <c r="L1852" s="16" t="s">
        <v>163</v>
      </c>
      <c r="M1852" s="16" t="s">
        <v>212</v>
      </c>
      <c r="N1852" s="16" t="s">
        <v>258</v>
      </c>
      <c r="O1852" s="16" t="s">
        <v>218</v>
      </c>
      <c r="P1852" s="16" t="s">
        <v>162</v>
      </c>
      <c r="Q1852" s="16" t="s">
        <v>157</v>
      </c>
    </row>
    <row r="1853" spans="3:17">
      <c r="C1853" s="15">
        <v>38478</v>
      </c>
      <c r="D1853" s="16">
        <v>10414</v>
      </c>
      <c r="E1853" s="16">
        <v>5</v>
      </c>
      <c r="F1853" s="16" t="s">
        <v>378</v>
      </c>
      <c r="G1853" s="16">
        <v>60</v>
      </c>
      <c r="H1853" s="17">
        <v>100</v>
      </c>
      <c r="I1853" s="17">
        <v>6107.4</v>
      </c>
      <c r="J1853" s="16" t="s">
        <v>19</v>
      </c>
      <c r="K1853" s="16"/>
      <c r="L1853" s="16" t="s">
        <v>181</v>
      </c>
      <c r="M1853" s="16" t="s">
        <v>285</v>
      </c>
      <c r="N1853" s="16" t="s">
        <v>280</v>
      </c>
      <c r="O1853" s="16" t="s">
        <v>231</v>
      </c>
      <c r="P1853" s="16" t="s">
        <v>162</v>
      </c>
      <c r="Q1853" s="16" t="s">
        <v>157</v>
      </c>
    </row>
    <row r="1854" spans="3:17">
      <c r="C1854" s="15">
        <v>37698</v>
      </c>
      <c r="D1854" s="16">
        <v>10110</v>
      </c>
      <c r="E1854" s="16">
        <v>12</v>
      </c>
      <c r="F1854" s="16" t="s">
        <v>379</v>
      </c>
      <c r="G1854" s="16">
        <v>27</v>
      </c>
      <c r="H1854" s="17">
        <v>73.62</v>
      </c>
      <c r="I1854" s="17">
        <v>1987.74</v>
      </c>
      <c r="J1854" s="16" t="s">
        <v>18</v>
      </c>
      <c r="K1854" s="16"/>
      <c r="L1854" s="16" t="s">
        <v>146</v>
      </c>
      <c r="M1854" s="16" t="s">
        <v>212</v>
      </c>
      <c r="N1854" s="16" t="s">
        <v>299</v>
      </c>
      <c r="O1854" s="16"/>
      <c r="P1854" s="16" t="s">
        <v>145</v>
      </c>
      <c r="Q1854" s="16" t="s">
        <v>93</v>
      </c>
    </row>
    <row r="1855" spans="3:17">
      <c r="C1855" s="15">
        <v>37762</v>
      </c>
      <c r="D1855" s="16">
        <v>10124</v>
      </c>
      <c r="E1855" s="16">
        <v>11</v>
      </c>
      <c r="F1855" s="16" t="s">
        <v>379</v>
      </c>
      <c r="G1855" s="16">
        <v>49</v>
      </c>
      <c r="H1855" s="17">
        <v>83.04</v>
      </c>
      <c r="I1855" s="17">
        <v>4068.96</v>
      </c>
      <c r="J1855" s="16" t="s">
        <v>18</v>
      </c>
      <c r="K1855" s="16"/>
      <c r="L1855" s="16" t="s">
        <v>182</v>
      </c>
      <c r="M1855" s="16" t="s">
        <v>212</v>
      </c>
      <c r="N1855" s="16" t="s">
        <v>316</v>
      </c>
      <c r="O1855" s="16" t="s">
        <v>317</v>
      </c>
      <c r="P1855" s="16" t="s">
        <v>162</v>
      </c>
      <c r="Q1855" s="16" t="s">
        <v>157</v>
      </c>
    </row>
    <row r="1856" spans="3:17">
      <c r="C1856" s="15">
        <v>37875</v>
      </c>
      <c r="D1856" s="16">
        <v>10148</v>
      </c>
      <c r="E1856" s="16">
        <v>5</v>
      </c>
      <c r="F1856" s="16" t="s">
        <v>379</v>
      </c>
      <c r="G1856" s="16">
        <v>31</v>
      </c>
      <c r="H1856" s="17">
        <v>73.62</v>
      </c>
      <c r="I1856" s="17">
        <v>2282.2199999999998</v>
      </c>
      <c r="J1856" s="16" t="s">
        <v>18</v>
      </c>
      <c r="K1856" s="16"/>
      <c r="L1856" s="16" t="s">
        <v>87</v>
      </c>
      <c r="M1856" s="16" t="s">
        <v>212</v>
      </c>
      <c r="N1856" s="16" t="s">
        <v>262</v>
      </c>
      <c r="O1856" s="16" t="s">
        <v>238</v>
      </c>
      <c r="P1856" s="16" t="s">
        <v>85</v>
      </c>
      <c r="Q1856" s="16" t="s">
        <v>84</v>
      </c>
    </row>
    <row r="1857" spans="3:17">
      <c r="C1857" s="15">
        <v>37911</v>
      </c>
      <c r="D1857" s="16">
        <v>10161</v>
      </c>
      <c r="E1857" s="16">
        <v>4</v>
      </c>
      <c r="F1857" s="16" t="s">
        <v>379</v>
      </c>
      <c r="G1857" s="16">
        <v>20</v>
      </c>
      <c r="H1857" s="17">
        <v>77.05</v>
      </c>
      <c r="I1857" s="17">
        <v>1541</v>
      </c>
      <c r="J1857" s="16" t="s">
        <v>18</v>
      </c>
      <c r="K1857" s="16"/>
      <c r="L1857" s="16" t="s">
        <v>102</v>
      </c>
      <c r="M1857" s="16" t="s">
        <v>212</v>
      </c>
      <c r="N1857" s="16" t="s">
        <v>300</v>
      </c>
      <c r="O1857" s="16"/>
      <c r="P1857" s="16" t="s">
        <v>100</v>
      </c>
      <c r="Q1857" s="16" t="s">
        <v>93</v>
      </c>
    </row>
    <row r="1858" spans="3:17">
      <c r="C1858" s="15">
        <v>37930</v>
      </c>
      <c r="D1858" s="16">
        <v>10172</v>
      </c>
      <c r="E1858" s="16">
        <v>2</v>
      </c>
      <c r="F1858" s="16" t="s">
        <v>379</v>
      </c>
      <c r="G1858" s="16">
        <v>24</v>
      </c>
      <c r="H1858" s="17">
        <v>81.33</v>
      </c>
      <c r="I1858" s="17">
        <v>1951.92</v>
      </c>
      <c r="J1858" s="16" t="s">
        <v>18</v>
      </c>
      <c r="K1858" s="16"/>
      <c r="L1858" s="16" t="s">
        <v>174</v>
      </c>
      <c r="M1858" s="16" t="s">
        <v>212</v>
      </c>
      <c r="N1858" s="16" t="s">
        <v>227</v>
      </c>
      <c r="O1858" s="16" t="s">
        <v>228</v>
      </c>
      <c r="P1858" s="16" t="s">
        <v>162</v>
      </c>
      <c r="Q1858" s="16" t="s">
        <v>157</v>
      </c>
    </row>
    <row r="1859" spans="3:17">
      <c r="C1859" s="15">
        <v>37937</v>
      </c>
      <c r="D1859" s="16">
        <v>10182</v>
      </c>
      <c r="E1859" s="16">
        <v>15</v>
      </c>
      <c r="F1859" s="16" t="s">
        <v>379</v>
      </c>
      <c r="G1859" s="16">
        <v>33</v>
      </c>
      <c r="H1859" s="17">
        <v>94.17</v>
      </c>
      <c r="I1859" s="17">
        <v>3107.61</v>
      </c>
      <c r="J1859" s="16" t="s">
        <v>18</v>
      </c>
      <c r="K1859" s="16"/>
      <c r="L1859" s="16" t="s">
        <v>163</v>
      </c>
      <c r="M1859" s="16" t="s">
        <v>212</v>
      </c>
      <c r="N1859" s="16" t="s">
        <v>258</v>
      </c>
      <c r="O1859" s="16" t="s">
        <v>218</v>
      </c>
      <c r="P1859" s="16" t="s">
        <v>162</v>
      </c>
      <c r="Q1859" s="16" t="s">
        <v>157</v>
      </c>
    </row>
    <row r="1860" spans="3:17">
      <c r="C1860" s="15">
        <v>37945</v>
      </c>
      <c r="D1860" s="16">
        <v>10192</v>
      </c>
      <c r="E1860" s="16">
        <v>3</v>
      </c>
      <c r="F1860" s="16" t="s">
        <v>379</v>
      </c>
      <c r="G1860" s="16">
        <v>32</v>
      </c>
      <c r="H1860" s="17">
        <v>72.77</v>
      </c>
      <c r="I1860" s="17">
        <v>2328.64</v>
      </c>
      <c r="J1860" s="16" t="s">
        <v>18</v>
      </c>
      <c r="K1860" s="16"/>
      <c r="L1860" s="16" t="s">
        <v>168</v>
      </c>
      <c r="M1860" s="16" t="s">
        <v>212</v>
      </c>
      <c r="N1860" s="16" t="s">
        <v>259</v>
      </c>
      <c r="O1860" s="16" t="s">
        <v>260</v>
      </c>
      <c r="P1860" s="16" t="s">
        <v>162</v>
      </c>
      <c r="Q1860" s="16" t="s">
        <v>157</v>
      </c>
    </row>
    <row r="1861" spans="3:17">
      <c r="C1861" s="15">
        <v>37957</v>
      </c>
      <c r="D1861" s="16">
        <v>10204</v>
      </c>
      <c r="E1861" s="16">
        <v>9</v>
      </c>
      <c r="F1861" s="16" t="s">
        <v>379</v>
      </c>
      <c r="G1861" s="16">
        <v>40</v>
      </c>
      <c r="H1861" s="17">
        <v>79.62</v>
      </c>
      <c r="I1861" s="17">
        <v>3184.8</v>
      </c>
      <c r="J1861" s="16" t="s">
        <v>18</v>
      </c>
      <c r="K1861" s="16"/>
      <c r="L1861" s="16" t="s">
        <v>164</v>
      </c>
      <c r="M1861" s="16" t="s">
        <v>212</v>
      </c>
      <c r="N1861" s="16" t="s">
        <v>213</v>
      </c>
      <c r="O1861" s="16" t="s">
        <v>214</v>
      </c>
      <c r="P1861" s="16" t="s">
        <v>162</v>
      </c>
      <c r="Q1861" s="16" t="s">
        <v>157</v>
      </c>
    </row>
    <row r="1862" spans="3:17">
      <c r="C1862" s="15">
        <v>38002</v>
      </c>
      <c r="D1862" s="16">
        <v>10212</v>
      </c>
      <c r="E1862" s="16">
        <v>2</v>
      </c>
      <c r="F1862" s="16" t="s">
        <v>379</v>
      </c>
      <c r="G1862" s="16">
        <v>27</v>
      </c>
      <c r="H1862" s="17">
        <v>79.62</v>
      </c>
      <c r="I1862" s="17">
        <v>2149.7399999999998</v>
      </c>
      <c r="J1862" s="16" t="s">
        <v>18</v>
      </c>
      <c r="K1862" s="16"/>
      <c r="L1862" s="16" t="s">
        <v>135</v>
      </c>
      <c r="M1862" s="16" t="s">
        <v>212</v>
      </c>
      <c r="N1862" s="16" t="s">
        <v>242</v>
      </c>
      <c r="O1862" s="16"/>
      <c r="P1862" s="16" t="s">
        <v>134</v>
      </c>
      <c r="Q1862" s="16" t="s">
        <v>93</v>
      </c>
    </row>
    <row r="1863" spans="3:17">
      <c r="C1863" s="15">
        <v>38048</v>
      </c>
      <c r="D1863" s="16">
        <v>10227</v>
      </c>
      <c r="E1863" s="16">
        <v>15</v>
      </c>
      <c r="F1863" s="16" t="s">
        <v>379</v>
      </c>
      <c r="G1863" s="16">
        <v>40</v>
      </c>
      <c r="H1863" s="17">
        <v>79.62</v>
      </c>
      <c r="I1863" s="17">
        <v>3184.8</v>
      </c>
      <c r="J1863" s="16" t="s">
        <v>18</v>
      </c>
      <c r="K1863" s="16"/>
      <c r="L1863" s="16" t="s">
        <v>109</v>
      </c>
      <c r="M1863" s="16" t="s">
        <v>212</v>
      </c>
      <c r="N1863" s="16" t="s">
        <v>248</v>
      </c>
      <c r="O1863" s="16"/>
      <c r="P1863" s="16" t="s">
        <v>107</v>
      </c>
      <c r="Q1863" s="16" t="s">
        <v>93</v>
      </c>
    </row>
    <row r="1864" spans="3:17">
      <c r="C1864" s="15">
        <v>38090</v>
      </c>
      <c r="D1864" s="16">
        <v>10241</v>
      </c>
      <c r="E1864" s="16">
        <v>7</v>
      </c>
      <c r="F1864" s="16" t="s">
        <v>379</v>
      </c>
      <c r="G1864" s="16">
        <v>26</v>
      </c>
      <c r="H1864" s="17">
        <v>81.33</v>
      </c>
      <c r="I1864" s="17">
        <v>2114.58</v>
      </c>
      <c r="J1864" s="16" t="s">
        <v>18</v>
      </c>
      <c r="K1864" s="16"/>
      <c r="L1864" s="16" t="s">
        <v>113</v>
      </c>
      <c r="M1864" s="16" t="s">
        <v>212</v>
      </c>
      <c r="N1864" s="16" t="s">
        <v>313</v>
      </c>
      <c r="O1864" s="16"/>
      <c r="P1864" s="16" t="s">
        <v>107</v>
      </c>
      <c r="Q1864" s="16" t="s">
        <v>93</v>
      </c>
    </row>
    <row r="1865" spans="3:17">
      <c r="C1865" s="15">
        <v>38175</v>
      </c>
      <c r="D1865" s="16">
        <v>10267</v>
      </c>
      <c r="E1865" s="16">
        <v>4</v>
      </c>
      <c r="F1865" s="16" t="s">
        <v>379</v>
      </c>
      <c r="G1865" s="16">
        <v>44</v>
      </c>
      <c r="H1865" s="17">
        <v>96.74</v>
      </c>
      <c r="I1865" s="17">
        <v>4256.5600000000004</v>
      </c>
      <c r="J1865" s="16" t="s">
        <v>18</v>
      </c>
      <c r="K1865" s="16"/>
      <c r="L1865" s="16" t="s">
        <v>164</v>
      </c>
      <c r="M1865" s="16" t="s">
        <v>212</v>
      </c>
      <c r="N1865" s="16" t="s">
        <v>213</v>
      </c>
      <c r="O1865" s="16" t="s">
        <v>214</v>
      </c>
      <c r="P1865" s="16" t="s">
        <v>162</v>
      </c>
      <c r="Q1865" s="16" t="s">
        <v>157</v>
      </c>
    </row>
    <row r="1866" spans="3:17">
      <c r="C1866" s="15">
        <v>38208</v>
      </c>
      <c r="D1866" s="16">
        <v>10279</v>
      </c>
      <c r="E1866" s="16">
        <v>4</v>
      </c>
      <c r="F1866" s="16" t="s">
        <v>379</v>
      </c>
      <c r="G1866" s="16">
        <v>33</v>
      </c>
      <c r="H1866" s="17">
        <v>71.06</v>
      </c>
      <c r="I1866" s="17">
        <v>2344.98</v>
      </c>
      <c r="J1866" s="16" t="s">
        <v>18</v>
      </c>
      <c r="K1866" s="16"/>
      <c r="L1866" s="16" t="s">
        <v>135</v>
      </c>
      <c r="M1866" s="16" t="s">
        <v>212</v>
      </c>
      <c r="N1866" s="16" t="s">
        <v>242</v>
      </c>
      <c r="O1866" s="16"/>
      <c r="P1866" s="16" t="s">
        <v>134</v>
      </c>
      <c r="Q1866" s="16" t="s">
        <v>93</v>
      </c>
    </row>
    <row r="1867" spans="3:17">
      <c r="C1867" s="15">
        <v>38231</v>
      </c>
      <c r="D1867" s="16">
        <v>10288</v>
      </c>
      <c r="E1867" s="16">
        <v>10</v>
      </c>
      <c r="F1867" s="16" t="s">
        <v>379</v>
      </c>
      <c r="G1867" s="16">
        <v>34</v>
      </c>
      <c r="H1867" s="17">
        <v>68.489999999999995</v>
      </c>
      <c r="I1867" s="17">
        <v>2328.66</v>
      </c>
      <c r="J1867" s="16" t="s">
        <v>18</v>
      </c>
      <c r="K1867" s="16"/>
      <c r="L1867" s="16" t="s">
        <v>92</v>
      </c>
      <c r="M1867" s="16" t="s">
        <v>212</v>
      </c>
      <c r="N1867" s="16" t="s">
        <v>91</v>
      </c>
      <c r="O1867" s="16"/>
      <c r="P1867" s="16" t="s">
        <v>91</v>
      </c>
      <c r="Q1867" s="16" t="s">
        <v>84</v>
      </c>
    </row>
    <row r="1868" spans="3:17">
      <c r="C1868" s="15">
        <v>37900</v>
      </c>
      <c r="D1868" s="16">
        <v>10302</v>
      </c>
      <c r="E1868" s="16">
        <v>6</v>
      </c>
      <c r="F1868" s="16" t="s">
        <v>379</v>
      </c>
      <c r="G1868" s="16">
        <v>48</v>
      </c>
      <c r="H1868" s="17">
        <v>74.48</v>
      </c>
      <c r="I1868" s="17">
        <v>3575.04</v>
      </c>
      <c r="J1868" s="16" t="s">
        <v>18</v>
      </c>
      <c r="K1868" s="16"/>
      <c r="L1868" s="16" t="s">
        <v>147</v>
      </c>
      <c r="M1868" s="16" t="s">
        <v>212</v>
      </c>
      <c r="N1868" s="16" t="s">
        <v>240</v>
      </c>
      <c r="O1868" s="16"/>
      <c r="P1868" s="16" t="s">
        <v>145</v>
      </c>
      <c r="Q1868" s="16" t="s">
        <v>93</v>
      </c>
    </row>
    <row r="1869" spans="3:17">
      <c r="C1869" s="15">
        <v>38276</v>
      </c>
      <c r="D1869" s="16">
        <v>10311</v>
      </c>
      <c r="E1869" s="16">
        <v>5</v>
      </c>
      <c r="F1869" s="16" t="s">
        <v>379</v>
      </c>
      <c r="G1869" s="16">
        <v>25</v>
      </c>
      <c r="H1869" s="17">
        <v>83.04</v>
      </c>
      <c r="I1869" s="17">
        <v>2076</v>
      </c>
      <c r="J1869" s="16" t="s">
        <v>18</v>
      </c>
      <c r="K1869" s="16"/>
      <c r="L1869" s="16" t="s">
        <v>135</v>
      </c>
      <c r="M1869" s="16" t="s">
        <v>212</v>
      </c>
      <c r="N1869" s="16" t="s">
        <v>242</v>
      </c>
      <c r="O1869" s="16"/>
      <c r="P1869" s="16" t="s">
        <v>134</v>
      </c>
      <c r="Q1869" s="16" t="s">
        <v>93</v>
      </c>
    </row>
    <row r="1870" spans="3:17">
      <c r="C1870" s="15">
        <v>38295</v>
      </c>
      <c r="D1870" s="16">
        <v>10321</v>
      </c>
      <c r="E1870" s="16">
        <v>2</v>
      </c>
      <c r="F1870" s="16" t="s">
        <v>379</v>
      </c>
      <c r="G1870" s="16">
        <v>39</v>
      </c>
      <c r="H1870" s="17">
        <v>84.75</v>
      </c>
      <c r="I1870" s="17">
        <v>3305.25</v>
      </c>
      <c r="J1870" s="16" t="s">
        <v>18</v>
      </c>
      <c r="K1870" s="16"/>
      <c r="L1870" s="16" t="s">
        <v>175</v>
      </c>
      <c r="M1870" s="16" t="s">
        <v>212</v>
      </c>
      <c r="N1870" s="16" t="s">
        <v>239</v>
      </c>
      <c r="O1870" s="16" t="s">
        <v>231</v>
      </c>
      <c r="P1870" s="16" t="s">
        <v>162</v>
      </c>
      <c r="Q1870" s="16" t="s">
        <v>157</v>
      </c>
    </row>
    <row r="1871" spans="3:17">
      <c r="C1871" s="15">
        <v>38308</v>
      </c>
      <c r="D1871" s="16">
        <v>10332</v>
      </c>
      <c r="E1871" s="16">
        <v>12</v>
      </c>
      <c r="F1871" s="16" t="s">
        <v>379</v>
      </c>
      <c r="G1871" s="16">
        <v>45</v>
      </c>
      <c r="H1871" s="17">
        <v>34.19</v>
      </c>
      <c r="I1871" s="17">
        <v>1538.55</v>
      </c>
      <c r="J1871" s="16" t="s">
        <v>18</v>
      </c>
      <c r="K1871" s="16"/>
      <c r="L1871" s="16" t="s">
        <v>146</v>
      </c>
      <c r="M1871" s="16" t="s">
        <v>212</v>
      </c>
      <c r="N1871" s="16" t="s">
        <v>299</v>
      </c>
      <c r="O1871" s="16"/>
      <c r="P1871" s="16" t="s">
        <v>145</v>
      </c>
      <c r="Q1871" s="16" t="s">
        <v>93</v>
      </c>
    </row>
    <row r="1872" spans="3:17">
      <c r="C1872" s="15">
        <v>38320</v>
      </c>
      <c r="D1872" s="16">
        <v>10346</v>
      </c>
      <c r="E1872" s="16">
        <v>2</v>
      </c>
      <c r="F1872" s="16" t="s">
        <v>379</v>
      </c>
      <c r="G1872" s="16">
        <v>24</v>
      </c>
      <c r="H1872" s="17">
        <v>100</v>
      </c>
      <c r="I1872" s="17">
        <v>3325.92</v>
      </c>
      <c r="J1872" s="16" t="s">
        <v>18</v>
      </c>
      <c r="K1872" s="16"/>
      <c r="L1872" s="16" t="s">
        <v>182</v>
      </c>
      <c r="M1872" s="16" t="s">
        <v>212</v>
      </c>
      <c r="N1872" s="16" t="s">
        <v>316</v>
      </c>
      <c r="O1872" s="16" t="s">
        <v>317</v>
      </c>
      <c r="P1872" s="16" t="s">
        <v>162</v>
      </c>
      <c r="Q1872" s="16" t="s">
        <v>157</v>
      </c>
    </row>
    <row r="1873" spans="3:17">
      <c r="C1873" s="15">
        <v>38371</v>
      </c>
      <c r="D1873" s="16">
        <v>10368</v>
      </c>
      <c r="E1873" s="16">
        <v>1</v>
      </c>
      <c r="F1873" s="16" t="s">
        <v>379</v>
      </c>
      <c r="G1873" s="16">
        <v>46</v>
      </c>
      <c r="H1873" s="17">
        <v>79.62</v>
      </c>
      <c r="I1873" s="17">
        <v>3662.52</v>
      </c>
      <c r="J1873" s="16" t="s">
        <v>18</v>
      </c>
      <c r="K1873" s="16"/>
      <c r="L1873" s="16" t="s">
        <v>163</v>
      </c>
      <c r="M1873" s="16" t="s">
        <v>212</v>
      </c>
      <c r="N1873" s="16" t="s">
        <v>258</v>
      </c>
      <c r="O1873" s="16" t="s">
        <v>218</v>
      </c>
      <c r="P1873" s="16" t="s">
        <v>162</v>
      </c>
      <c r="Q1873" s="16" t="s">
        <v>157</v>
      </c>
    </row>
    <row r="1874" spans="3:17">
      <c r="C1874" s="15">
        <v>38399</v>
      </c>
      <c r="D1874" s="16">
        <v>10380</v>
      </c>
      <c r="E1874" s="16">
        <v>9</v>
      </c>
      <c r="F1874" s="16" t="s">
        <v>379</v>
      </c>
      <c r="G1874" s="16">
        <v>44</v>
      </c>
      <c r="H1874" s="17">
        <v>79.06</v>
      </c>
      <c r="I1874" s="17">
        <v>3478.64</v>
      </c>
      <c r="J1874" s="16" t="s">
        <v>18</v>
      </c>
      <c r="K1874" s="16"/>
      <c r="L1874" s="16" t="s">
        <v>135</v>
      </c>
      <c r="M1874" s="16" t="s">
        <v>212</v>
      </c>
      <c r="N1874" s="16" t="s">
        <v>242</v>
      </c>
      <c r="O1874" s="16"/>
      <c r="P1874" s="16" t="s">
        <v>134</v>
      </c>
      <c r="Q1874" s="16" t="s">
        <v>93</v>
      </c>
    </row>
    <row r="1875" spans="3:17">
      <c r="C1875" s="15">
        <v>38464</v>
      </c>
      <c r="D1875" s="16">
        <v>10407</v>
      </c>
      <c r="E1875" s="16">
        <v>7</v>
      </c>
      <c r="F1875" s="16" t="s">
        <v>379</v>
      </c>
      <c r="G1875" s="16">
        <v>13</v>
      </c>
      <c r="H1875" s="17">
        <v>81.33</v>
      </c>
      <c r="I1875" s="17">
        <v>1057.29</v>
      </c>
      <c r="J1875" s="16" t="s">
        <v>18</v>
      </c>
      <c r="K1875" s="16"/>
      <c r="L1875" s="16" t="s">
        <v>166</v>
      </c>
      <c r="M1875" s="16" t="s">
        <v>285</v>
      </c>
      <c r="N1875" s="16" t="s">
        <v>284</v>
      </c>
      <c r="O1875" s="16" t="s">
        <v>218</v>
      </c>
      <c r="P1875" s="16" t="s">
        <v>162</v>
      </c>
      <c r="Q1875" s="16" t="s">
        <v>157</v>
      </c>
    </row>
    <row r="1876" spans="3:17">
      <c r="C1876" s="15">
        <v>38501</v>
      </c>
      <c r="D1876" s="16">
        <v>10420</v>
      </c>
      <c r="E1876" s="16">
        <v>10</v>
      </c>
      <c r="F1876" s="16" t="s">
        <v>379</v>
      </c>
      <c r="G1876" s="16">
        <v>35</v>
      </c>
      <c r="H1876" s="17">
        <v>96.74</v>
      </c>
      <c r="I1876" s="17">
        <v>3385.9</v>
      </c>
      <c r="J1876" s="16" t="s">
        <v>18</v>
      </c>
      <c r="K1876" s="16"/>
      <c r="L1876" s="16" t="s">
        <v>88</v>
      </c>
      <c r="M1876" s="16" t="s">
        <v>265</v>
      </c>
      <c r="N1876" s="16" t="s">
        <v>237</v>
      </c>
      <c r="O1876" s="16" t="s">
        <v>238</v>
      </c>
      <c r="P1876" s="16" t="s">
        <v>85</v>
      </c>
      <c r="Q1876" s="16" t="s">
        <v>84</v>
      </c>
    </row>
    <row r="1877" spans="3:17">
      <c r="C1877" s="15">
        <v>37683</v>
      </c>
      <c r="D1877" s="16">
        <v>10108</v>
      </c>
      <c r="E1877" s="16">
        <v>5</v>
      </c>
      <c r="F1877" s="16" t="s">
        <v>380</v>
      </c>
      <c r="G1877" s="16">
        <v>30</v>
      </c>
      <c r="H1877" s="17">
        <v>63.07</v>
      </c>
      <c r="I1877" s="17">
        <v>1892.1</v>
      </c>
      <c r="J1877" s="16" t="s">
        <v>18</v>
      </c>
      <c r="K1877" s="16"/>
      <c r="L1877" s="16" t="s">
        <v>155</v>
      </c>
      <c r="M1877" s="16" t="s">
        <v>212</v>
      </c>
      <c r="N1877" s="16" t="s">
        <v>290</v>
      </c>
      <c r="O1877" s="16"/>
      <c r="P1877" s="16" t="s">
        <v>154</v>
      </c>
      <c r="Q1877" s="16" t="s">
        <v>151</v>
      </c>
    </row>
    <row r="1878" spans="3:17">
      <c r="C1878" s="15">
        <v>37749</v>
      </c>
      <c r="D1878" s="16">
        <v>10122</v>
      </c>
      <c r="E1878" s="16">
        <v>9</v>
      </c>
      <c r="F1878" s="16" t="s">
        <v>380</v>
      </c>
      <c r="G1878" s="16">
        <v>34</v>
      </c>
      <c r="H1878" s="17">
        <v>50.21</v>
      </c>
      <c r="I1878" s="17">
        <v>1707.14</v>
      </c>
      <c r="J1878" s="16" t="s">
        <v>18</v>
      </c>
      <c r="K1878" s="16"/>
      <c r="L1878" s="16" t="s">
        <v>115</v>
      </c>
      <c r="M1878" s="16" t="s">
        <v>212</v>
      </c>
      <c r="N1878" s="16" t="s">
        <v>291</v>
      </c>
      <c r="O1878" s="16"/>
      <c r="P1878" s="16" t="s">
        <v>107</v>
      </c>
      <c r="Q1878" s="16" t="s">
        <v>93</v>
      </c>
    </row>
    <row r="1879" spans="3:17">
      <c r="C1879" s="15">
        <v>37804</v>
      </c>
      <c r="D1879" s="16">
        <v>10135</v>
      </c>
      <c r="E1879" s="16">
        <v>6</v>
      </c>
      <c r="F1879" s="16" t="s">
        <v>380</v>
      </c>
      <c r="G1879" s="16">
        <v>27</v>
      </c>
      <c r="H1879" s="17">
        <v>66.13</v>
      </c>
      <c r="I1879" s="17">
        <v>1785.51</v>
      </c>
      <c r="J1879" s="16" t="s">
        <v>18</v>
      </c>
      <c r="K1879" s="16"/>
      <c r="L1879" s="16" t="s">
        <v>163</v>
      </c>
      <c r="M1879" s="16" t="s">
        <v>212</v>
      </c>
      <c r="N1879" s="16" t="s">
        <v>258</v>
      </c>
      <c r="O1879" s="16" t="s">
        <v>218</v>
      </c>
      <c r="P1879" s="16" t="s">
        <v>162</v>
      </c>
      <c r="Q1879" s="16" t="s">
        <v>157</v>
      </c>
    </row>
    <row r="1880" spans="3:17">
      <c r="C1880" s="15">
        <v>37869</v>
      </c>
      <c r="D1880" s="16">
        <v>10147</v>
      </c>
      <c r="E1880" s="16">
        <v>6</v>
      </c>
      <c r="F1880" s="16" t="s">
        <v>380</v>
      </c>
      <c r="G1880" s="16">
        <v>30</v>
      </c>
      <c r="H1880" s="17">
        <v>68.58</v>
      </c>
      <c r="I1880" s="17">
        <v>2057.4</v>
      </c>
      <c r="J1880" s="16" t="s">
        <v>18</v>
      </c>
      <c r="K1880" s="16"/>
      <c r="L1880" s="16" t="s">
        <v>183</v>
      </c>
      <c r="M1880" s="16" t="s">
        <v>212</v>
      </c>
      <c r="N1880" s="16" t="s">
        <v>261</v>
      </c>
      <c r="O1880" s="16" t="s">
        <v>231</v>
      </c>
      <c r="P1880" s="16" t="s">
        <v>162</v>
      </c>
      <c r="Q1880" s="16" t="s">
        <v>157</v>
      </c>
    </row>
    <row r="1881" spans="3:17">
      <c r="C1881" s="15">
        <v>37904</v>
      </c>
      <c r="D1881" s="16">
        <v>10159</v>
      </c>
      <c r="E1881" s="16">
        <v>1</v>
      </c>
      <c r="F1881" s="16" t="s">
        <v>380</v>
      </c>
      <c r="G1881" s="16">
        <v>50</v>
      </c>
      <c r="H1881" s="17">
        <v>69.8</v>
      </c>
      <c r="I1881" s="17">
        <v>3490</v>
      </c>
      <c r="J1881" s="16" t="s">
        <v>18</v>
      </c>
      <c r="K1881" s="16"/>
      <c r="L1881" s="16" t="s">
        <v>167</v>
      </c>
      <c r="M1881" s="16" t="s">
        <v>212</v>
      </c>
      <c r="N1881" s="16" t="s">
        <v>219</v>
      </c>
      <c r="O1881" s="16" t="s">
        <v>218</v>
      </c>
      <c r="P1881" s="16" t="s">
        <v>162</v>
      </c>
      <c r="Q1881" s="16" t="s">
        <v>157</v>
      </c>
    </row>
    <row r="1882" spans="3:17">
      <c r="C1882" s="15">
        <v>37929</v>
      </c>
      <c r="D1882" s="16">
        <v>10169</v>
      </c>
      <c r="E1882" s="16">
        <v>1</v>
      </c>
      <c r="F1882" s="16" t="s">
        <v>380</v>
      </c>
      <c r="G1882" s="16">
        <v>34</v>
      </c>
      <c r="H1882" s="17">
        <v>50.21</v>
      </c>
      <c r="I1882" s="17">
        <v>1707.14</v>
      </c>
      <c r="J1882" s="16" t="s">
        <v>18</v>
      </c>
      <c r="K1882" s="16"/>
      <c r="L1882" s="16" t="s">
        <v>87</v>
      </c>
      <c r="M1882" s="16" t="s">
        <v>212</v>
      </c>
      <c r="N1882" s="16" t="s">
        <v>262</v>
      </c>
      <c r="O1882" s="16" t="s">
        <v>238</v>
      </c>
      <c r="P1882" s="16" t="s">
        <v>85</v>
      </c>
      <c r="Q1882" s="16" t="s">
        <v>84</v>
      </c>
    </row>
    <row r="1883" spans="3:17">
      <c r="C1883" s="15">
        <v>37937</v>
      </c>
      <c r="D1883" s="16">
        <v>10181</v>
      </c>
      <c r="E1883" s="16">
        <v>13</v>
      </c>
      <c r="F1883" s="16" t="s">
        <v>380</v>
      </c>
      <c r="G1883" s="16">
        <v>23</v>
      </c>
      <c r="H1883" s="17">
        <v>65.52</v>
      </c>
      <c r="I1883" s="17">
        <v>1506.96</v>
      </c>
      <c r="J1883" s="16" t="s">
        <v>18</v>
      </c>
      <c r="K1883" s="16"/>
      <c r="L1883" s="16" t="s">
        <v>132</v>
      </c>
      <c r="M1883" s="16" t="s">
        <v>212</v>
      </c>
      <c r="N1883" s="16" t="s">
        <v>222</v>
      </c>
      <c r="O1883" s="16"/>
      <c r="P1883" s="16" t="s">
        <v>130</v>
      </c>
      <c r="Q1883" s="16" t="s">
        <v>93</v>
      </c>
    </row>
    <row r="1884" spans="3:17">
      <c r="C1884" s="15">
        <v>37945</v>
      </c>
      <c r="D1884" s="16">
        <v>10191</v>
      </c>
      <c r="E1884" s="16">
        <v>2</v>
      </c>
      <c r="F1884" s="16" t="s">
        <v>380</v>
      </c>
      <c r="G1884" s="16">
        <v>48</v>
      </c>
      <c r="H1884" s="17">
        <v>60.01</v>
      </c>
      <c r="I1884" s="17">
        <v>2880.48</v>
      </c>
      <c r="J1884" s="16" t="s">
        <v>18</v>
      </c>
      <c r="K1884" s="16"/>
      <c r="L1884" s="16" t="s">
        <v>121</v>
      </c>
      <c r="M1884" s="16" t="s">
        <v>212</v>
      </c>
      <c r="N1884" s="16" t="s">
        <v>292</v>
      </c>
      <c r="O1884" s="16"/>
      <c r="P1884" s="16" t="s">
        <v>120</v>
      </c>
      <c r="Q1884" s="16" t="s">
        <v>93</v>
      </c>
    </row>
    <row r="1885" spans="3:17">
      <c r="C1885" s="15">
        <v>37957</v>
      </c>
      <c r="D1885" s="16">
        <v>10203</v>
      </c>
      <c r="E1885" s="16">
        <v>7</v>
      </c>
      <c r="F1885" s="16" t="s">
        <v>380</v>
      </c>
      <c r="G1885" s="16">
        <v>34</v>
      </c>
      <c r="H1885" s="17">
        <v>64.900000000000006</v>
      </c>
      <c r="I1885" s="17">
        <v>2206.6</v>
      </c>
      <c r="J1885" s="16" t="s">
        <v>18</v>
      </c>
      <c r="K1885" s="16"/>
      <c r="L1885" s="16" t="s">
        <v>135</v>
      </c>
      <c r="M1885" s="16" t="s">
        <v>212</v>
      </c>
      <c r="N1885" s="16" t="s">
        <v>242</v>
      </c>
      <c r="O1885" s="16"/>
      <c r="P1885" s="16" t="s">
        <v>134</v>
      </c>
      <c r="Q1885" s="16" t="s">
        <v>93</v>
      </c>
    </row>
    <row r="1886" spans="3:17">
      <c r="C1886" s="15">
        <v>38001</v>
      </c>
      <c r="D1886" s="16">
        <v>10211</v>
      </c>
      <c r="E1886" s="16">
        <v>1</v>
      </c>
      <c r="F1886" s="16" t="s">
        <v>380</v>
      </c>
      <c r="G1886" s="16">
        <v>48</v>
      </c>
      <c r="H1886" s="17">
        <v>48.98</v>
      </c>
      <c r="I1886" s="17">
        <v>2351.04</v>
      </c>
      <c r="J1886" s="16" t="s">
        <v>18</v>
      </c>
      <c r="K1886" s="16"/>
      <c r="L1886" s="16" t="s">
        <v>112</v>
      </c>
      <c r="M1886" s="16" t="s">
        <v>212</v>
      </c>
      <c r="N1886" s="16" t="s">
        <v>216</v>
      </c>
      <c r="O1886" s="16"/>
      <c r="P1886" s="16" t="s">
        <v>107</v>
      </c>
      <c r="Q1886" s="16" t="s">
        <v>93</v>
      </c>
    </row>
    <row r="1887" spans="3:17">
      <c r="C1887" s="15">
        <v>38039</v>
      </c>
      <c r="D1887" s="16">
        <v>10225</v>
      </c>
      <c r="E1887" s="16">
        <v>8</v>
      </c>
      <c r="F1887" s="16" t="s">
        <v>380</v>
      </c>
      <c r="G1887" s="16">
        <v>24</v>
      </c>
      <c r="H1887" s="17">
        <v>50.21</v>
      </c>
      <c r="I1887" s="17">
        <v>1205.04</v>
      </c>
      <c r="J1887" s="16" t="s">
        <v>18</v>
      </c>
      <c r="K1887" s="16"/>
      <c r="L1887" s="16" t="s">
        <v>144</v>
      </c>
      <c r="M1887" s="16" t="s">
        <v>212</v>
      </c>
      <c r="N1887" s="16" t="s">
        <v>293</v>
      </c>
      <c r="O1887" s="16"/>
      <c r="P1887" s="16" t="s">
        <v>143</v>
      </c>
      <c r="Q1887" s="16" t="s">
        <v>93</v>
      </c>
    </row>
    <row r="1888" spans="3:17">
      <c r="C1888" s="15">
        <v>38086</v>
      </c>
      <c r="D1888" s="16">
        <v>10238</v>
      </c>
      <c r="E1888" s="16">
        <v>2</v>
      </c>
      <c r="F1888" s="16" t="s">
        <v>380</v>
      </c>
      <c r="G1888" s="16">
        <v>47</v>
      </c>
      <c r="H1888" s="17">
        <v>62.45</v>
      </c>
      <c r="I1888" s="17">
        <v>2935.15</v>
      </c>
      <c r="J1888" s="16" t="s">
        <v>18</v>
      </c>
      <c r="K1888" s="16"/>
      <c r="L1888" s="16" t="s">
        <v>101</v>
      </c>
      <c r="M1888" s="16" t="s">
        <v>212</v>
      </c>
      <c r="N1888" s="16" t="s">
        <v>271</v>
      </c>
      <c r="O1888" s="16"/>
      <c r="P1888" s="16" t="s">
        <v>100</v>
      </c>
      <c r="Q1888" s="16" t="s">
        <v>93</v>
      </c>
    </row>
    <row r="1889" spans="3:17">
      <c r="C1889" s="15">
        <v>38139</v>
      </c>
      <c r="D1889" s="16">
        <v>10253</v>
      </c>
      <c r="E1889" s="16">
        <v>12</v>
      </c>
      <c r="F1889" s="16" t="s">
        <v>380</v>
      </c>
      <c r="G1889" s="16">
        <v>24</v>
      </c>
      <c r="H1889" s="17">
        <v>52.66</v>
      </c>
      <c r="I1889" s="17">
        <v>1263.8399999999999</v>
      </c>
      <c r="J1889" s="16" t="s">
        <v>18</v>
      </c>
      <c r="K1889" s="16"/>
      <c r="L1889" s="16" t="s">
        <v>147</v>
      </c>
      <c r="M1889" s="16" t="s">
        <v>273</v>
      </c>
      <c r="N1889" s="16" t="s">
        <v>240</v>
      </c>
      <c r="O1889" s="16"/>
      <c r="P1889" s="16" t="s">
        <v>145</v>
      </c>
      <c r="Q1889" s="16" t="s">
        <v>93</v>
      </c>
    </row>
    <row r="1890" spans="3:17">
      <c r="C1890" s="15">
        <v>38174</v>
      </c>
      <c r="D1890" s="16">
        <v>10266</v>
      </c>
      <c r="E1890" s="16">
        <v>13</v>
      </c>
      <c r="F1890" s="16" t="s">
        <v>380</v>
      </c>
      <c r="G1890" s="16">
        <v>47</v>
      </c>
      <c r="H1890" s="17">
        <v>62.45</v>
      </c>
      <c r="I1890" s="17">
        <v>2935.15</v>
      </c>
      <c r="J1890" s="16" t="s">
        <v>18</v>
      </c>
      <c r="K1890" s="16"/>
      <c r="L1890" s="16" t="s">
        <v>127</v>
      </c>
      <c r="M1890" s="16" t="s">
        <v>212</v>
      </c>
      <c r="N1890" s="16" t="s">
        <v>294</v>
      </c>
      <c r="O1890" s="16"/>
      <c r="P1890" s="16" t="s">
        <v>126</v>
      </c>
      <c r="Q1890" s="16" t="s">
        <v>93</v>
      </c>
    </row>
    <row r="1891" spans="3:17">
      <c r="C1891" s="15">
        <v>38201</v>
      </c>
      <c r="D1891" s="16">
        <v>10276</v>
      </c>
      <c r="E1891" s="16">
        <v>2</v>
      </c>
      <c r="F1891" s="16" t="s">
        <v>380</v>
      </c>
      <c r="G1891" s="16">
        <v>20</v>
      </c>
      <c r="H1891" s="17">
        <v>61.23</v>
      </c>
      <c r="I1891" s="17">
        <v>1224.5999999999999</v>
      </c>
      <c r="J1891" s="16" t="s">
        <v>18</v>
      </c>
      <c r="K1891" s="16"/>
      <c r="L1891" s="16" t="s">
        <v>190</v>
      </c>
      <c r="M1891" s="16" t="s">
        <v>212</v>
      </c>
      <c r="N1891" s="16" t="s">
        <v>261</v>
      </c>
      <c r="O1891" s="16" t="s">
        <v>231</v>
      </c>
      <c r="P1891" s="16" t="s">
        <v>162</v>
      </c>
      <c r="Q1891" s="16" t="s">
        <v>157</v>
      </c>
    </row>
    <row r="1892" spans="3:17">
      <c r="C1892" s="15">
        <v>38229</v>
      </c>
      <c r="D1892" s="16">
        <v>10287</v>
      </c>
      <c r="E1892" s="16">
        <v>11</v>
      </c>
      <c r="F1892" s="16" t="s">
        <v>380</v>
      </c>
      <c r="G1892" s="16">
        <v>20</v>
      </c>
      <c r="H1892" s="17">
        <v>67.97</v>
      </c>
      <c r="I1892" s="17">
        <v>1359.4</v>
      </c>
      <c r="J1892" s="16" t="s">
        <v>18</v>
      </c>
      <c r="K1892" s="16"/>
      <c r="L1892" s="16" t="s">
        <v>144</v>
      </c>
      <c r="M1892" s="16" t="s">
        <v>212</v>
      </c>
      <c r="N1892" s="16" t="s">
        <v>293</v>
      </c>
      <c r="O1892" s="16"/>
      <c r="P1892" s="16" t="s">
        <v>143</v>
      </c>
      <c r="Q1892" s="16" t="s">
        <v>93</v>
      </c>
    </row>
    <row r="1893" spans="3:17">
      <c r="C1893" s="15">
        <v>37898</v>
      </c>
      <c r="D1893" s="16">
        <v>10300</v>
      </c>
      <c r="E1893" s="16">
        <v>4</v>
      </c>
      <c r="F1893" s="16" t="s">
        <v>380</v>
      </c>
      <c r="G1893" s="16">
        <v>31</v>
      </c>
      <c r="H1893" s="17">
        <v>58.78</v>
      </c>
      <c r="I1893" s="17">
        <v>1822.18</v>
      </c>
      <c r="J1893" s="16" t="s">
        <v>18</v>
      </c>
      <c r="K1893" s="16"/>
      <c r="L1893" s="16" t="s">
        <v>122</v>
      </c>
      <c r="M1893" s="16" t="s">
        <v>212</v>
      </c>
      <c r="N1893" s="16" t="s">
        <v>295</v>
      </c>
      <c r="O1893" s="16"/>
      <c r="P1893" s="16" t="s">
        <v>120</v>
      </c>
      <c r="Q1893" s="16" t="s">
        <v>93</v>
      </c>
    </row>
    <row r="1894" spans="3:17">
      <c r="C1894" s="15">
        <v>38276</v>
      </c>
      <c r="D1894" s="16">
        <v>10310</v>
      </c>
      <c r="E1894" s="16">
        <v>9</v>
      </c>
      <c r="F1894" s="16" t="s">
        <v>380</v>
      </c>
      <c r="G1894" s="16">
        <v>38</v>
      </c>
      <c r="H1894" s="17">
        <v>56.94</v>
      </c>
      <c r="I1894" s="17">
        <v>2163.7199999999998</v>
      </c>
      <c r="J1894" s="16" t="s">
        <v>18</v>
      </c>
      <c r="K1894" s="16"/>
      <c r="L1894" s="16" t="s">
        <v>121</v>
      </c>
      <c r="M1894" s="16" t="s">
        <v>212</v>
      </c>
      <c r="N1894" s="16" t="s">
        <v>292</v>
      </c>
      <c r="O1894" s="16"/>
      <c r="P1894" s="16" t="s">
        <v>120</v>
      </c>
      <c r="Q1894" s="16" t="s">
        <v>93</v>
      </c>
    </row>
    <row r="1895" spans="3:17">
      <c r="C1895" s="15">
        <v>38294</v>
      </c>
      <c r="D1895" s="16">
        <v>10320</v>
      </c>
      <c r="E1895" s="16">
        <v>2</v>
      </c>
      <c r="F1895" s="16" t="s">
        <v>380</v>
      </c>
      <c r="G1895" s="16">
        <v>26</v>
      </c>
      <c r="H1895" s="17">
        <v>61.23</v>
      </c>
      <c r="I1895" s="17">
        <v>1591.98</v>
      </c>
      <c r="J1895" s="16" t="s">
        <v>18</v>
      </c>
      <c r="K1895" s="16"/>
      <c r="L1895" s="16" t="s">
        <v>142</v>
      </c>
      <c r="M1895" s="16" t="s">
        <v>212</v>
      </c>
      <c r="N1895" s="16" t="s">
        <v>244</v>
      </c>
      <c r="O1895" s="16"/>
      <c r="P1895" s="16" t="s">
        <v>140</v>
      </c>
      <c r="Q1895" s="16" t="s">
        <v>93</v>
      </c>
    </row>
    <row r="1896" spans="3:17">
      <c r="C1896" s="15">
        <v>38308</v>
      </c>
      <c r="D1896" s="16">
        <v>10331</v>
      </c>
      <c r="E1896" s="16">
        <v>9</v>
      </c>
      <c r="F1896" s="16" t="s">
        <v>380</v>
      </c>
      <c r="G1896" s="16">
        <v>25</v>
      </c>
      <c r="H1896" s="17">
        <v>100</v>
      </c>
      <c r="I1896" s="17">
        <v>3078.5</v>
      </c>
      <c r="J1896" s="16" t="s">
        <v>18</v>
      </c>
      <c r="K1896" s="16"/>
      <c r="L1896" s="16" t="s">
        <v>179</v>
      </c>
      <c r="M1896" s="16" t="s">
        <v>212</v>
      </c>
      <c r="N1896" s="16" t="s">
        <v>247</v>
      </c>
      <c r="O1896" s="16" t="s">
        <v>235</v>
      </c>
      <c r="P1896" s="16" t="s">
        <v>162</v>
      </c>
      <c r="Q1896" s="16" t="s">
        <v>157</v>
      </c>
    </row>
    <row r="1897" spans="3:17">
      <c r="C1897" s="15">
        <v>38315</v>
      </c>
      <c r="D1897" s="16">
        <v>10342</v>
      </c>
      <c r="E1897" s="16">
        <v>10</v>
      </c>
      <c r="F1897" s="16" t="s">
        <v>380</v>
      </c>
      <c r="G1897" s="16">
        <v>48</v>
      </c>
      <c r="H1897" s="17">
        <v>62.45</v>
      </c>
      <c r="I1897" s="17">
        <v>2997.6</v>
      </c>
      <c r="J1897" s="16" t="s">
        <v>18</v>
      </c>
      <c r="K1897" s="16"/>
      <c r="L1897" s="16" t="s">
        <v>86</v>
      </c>
      <c r="M1897" s="16" t="s">
        <v>212</v>
      </c>
      <c r="N1897" s="16" t="s">
        <v>223</v>
      </c>
      <c r="O1897" s="16" t="s">
        <v>224</v>
      </c>
      <c r="P1897" s="16" t="s">
        <v>85</v>
      </c>
      <c r="Q1897" s="16" t="s">
        <v>84</v>
      </c>
    </row>
    <row r="1898" spans="3:17">
      <c r="C1898" s="15">
        <v>38328</v>
      </c>
      <c r="D1898" s="16">
        <v>10355</v>
      </c>
      <c r="E1898" s="16">
        <v>6</v>
      </c>
      <c r="F1898" s="16" t="s">
        <v>380</v>
      </c>
      <c r="G1898" s="16">
        <v>44</v>
      </c>
      <c r="H1898" s="17">
        <v>62.45</v>
      </c>
      <c r="I1898" s="17">
        <v>2747.8</v>
      </c>
      <c r="J1898" s="16" t="s">
        <v>18</v>
      </c>
      <c r="K1898" s="16"/>
      <c r="L1898" s="16" t="s">
        <v>135</v>
      </c>
      <c r="M1898" s="16" t="s">
        <v>212</v>
      </c>
      <c r="N1898" s="16" t="s">
        <v>242</v>
      </c>
      <c r="O1898" s="16"/>
      <c r="P1898" s="16" t="s">
        <v>134</v>
      </c>
      <c r="Q1898" s="16" t="s">
        <v>93</v>
      </c>
    </row>
    <row r="1899" spans="3:17">
      <c r="C1899" s="15">
        <v>38358</v>
      </c>
      <c r="D1899" s="16">
        <v>10363</v>
      </c>
      <c r="E1899" s="16">
        <v>15</v>
      </c>
      <c r="F1899" s="16" t="s">
        <v>380</v>
      </c>
      <c r="G1899" s="16">
        <v>21</v>
      </c>
      <c r="H1899" s="17">
        <v>100</v>
      </c>
      <c r="I1899" s="17">
        <v>2447.7600000000002</v>
      </c>
      <c r="J1899" s="16" t="s">
        <v>18</v>
      </c>
      <c r="K1899" s="16"/>
      <c r="L1899" s="16" t="s">
        <v>104</v>
      </c>
      <c r="M1899" s="16" t="s">
        <v>212</v>
      </c>
      <c r="N1899" s="16" t="s">
        <v>296</v>
      </c>
      <c r="O1899" s="16"/>
      <c r="P1899" s="16" t="s">
        <v>103</v>
      </c>
      <c r="Q1899" s="16" t="s">
        <v>93</v>
      </c>
    </row>
    <row r="1900" spans="3:17">
      <c r="C1900" s="15">
        <v>38393</v>
      </c>
      <c r="D1900" s="16">
        <v>10378</v>
      </c>
      <c r="E1900" s="16">
        <v>6</v>
      </c>
      <c r="F1900" s="16" t="s">
        <v>380</v>
      </c>
      <c r="G1900" s="16">
        <v>46</v>
      </c>
      <c r="H1900" s="17">
        <v>41.54</v>
      </c>
      <c r="I1900" s="17">
        <v>1910.84</v>
      </c>
      <c r="J1900" s="16" t="s">
        <v>18</v>
      </c>
      <c r="K1900" s="16"/>
      <c r="L1900" s="16" t="s">
        <v>135</v>
      </c>
      <c r="M1900" s="16" t="s">
        <v>212</v>
      </c>
      <c r="N1900" s="16" t="s">
        <v>242</v>
      </c>
      <c r="O1900" s="16"/>
      <c r="P1900" s="16" t="s">
        <v>134</v>
      </c>
      <c r="Q1900" s="16" t="s">
        <v>93</v>
      </c>
    </row>
    <row r="1901" spans="3:17">
      <c r="C1901" s="15">
        <v>38415</v>
      </c>
      <c r="D1901" s="16">
        <v>10390</v>
      </c>
      <c r="E1901" s="16">
        <v>6</v>
      </c>
      <c r="F1901" s="16" t="s">
        <v>380</v>
      </c>
      <c r="G1901" s="16">
        <v>46</v>
      </c>
      <c r="H1901" s="17">
        <v>52.84</v>
      </c>
      <c r="I1901" s="17">
        <v>2430.64</v>
      </c>
      <c r="J1901" s="16" t="s">
        <v>18</v>
      </c>
      <c r="K1901" s="16"/>
      <c r="L1901" s="16" t="s">
        <v>163</v>
      </c>
      <c r="M1901" s="16" t="s">
        <v>212</v>
      </c>
      <c r="N1901" s="16" t="s">
        <v>258</v>
      </c>
      <c r="O1901" s="16" t="s">
        <v>218</v>
      </c>
      <c r="P1901" s="16" t="s">
        <v>162</v>
      </c>
      <c r="Q1901" s="16" t="s">
        <v>157</v>
      </c>
    </row>
    <row r="1902" spans="3:17">
      <c r="C1902" s="15">
        <v>38489</v>
      </c>
      <c r="D1902" s="16">
        <v>10419</v>
      </c>
      <c r="E1902" s="16">
        <v>12</v>
      </c>
      <c r="F1902" s="16" t="s">
        <v>380</v>
      </c>
      <c r="G1902" s="16">
        <v>55</v>
      </c>
      <c r="H1902" s="17">
        <v>52.66</v>
      </c>
      <c r="I1902" s="17">
        <v>2896.3</v>
      </c>
      <c r="J1902" s="16" t="s">
        <v>18</v>
      </c>
      <c r="K1902" s="16"/>
      <c r="L1902" s="16" t="s">
        <v>95</v>
      </c>
      <c r="M1902" s="16" t="s">
        <v>212</v>
      </c>
      <c r="N1902" s="16" t="s">
        <v>236</v>
      </c>
      <c r="O1902" s="16"/>
      <c r="P1902" s="16" t="s">
        <v>94</v>
      </c>
      <c r="Q1902" s="16" t="s">
        <v>93</v>
      </c>
    </row>
    <row r="1903" spans="3:17">
      <c r="C1903" s="15">
        <v>37669</v>
      </c>
      <c r="D1903" s="16">
        <v>10106</v>
      </c>
      <c r="E1903" s="16">
        <v>14</v>
      </c>
      <c r="F1903" s="16" t="s">
        <v>381</v>
      </c>
      <c r="G1903" s="16">
        <v>31</v>
      </c>
      <c r="H1903" s="17">
        <v>52.6</v>
      </c>
      <c r="I1903" s="17">
        <v>1630.6</v>
      </c>
      <c r="J1903" s="16" t="s">
        <v>19</v>
      </c>
      <c r="K1903" s="16"/>
      <c r="L1903" s="16" t="s">
        <v>128</v>
      </c>
      <c r="M1903" s="16" t="s">
        <v>212</v>
      </c>
      <c r="N1903" s="16" t="s">
        <v>320</v>
      </c>
      <c r="O1903" s="16"/>
      <c r="P1903" s="16" t="s">
        <v>126</v>
      </c>
      <c r="Q1903" s="16" t="s">
        <v>93</v>
      </c>
    </row>
    <row r="1904" spans="3:17">
      <c r="C1904" s="15">
        <v>37739</v>
      </c>
      <c r="D1904" s="16">
        <v>10119</v>
      </c>
      <c r="E1904" s="16">
        <v>5</v>
      </c>
      <c r="F1904" s="16" t="s">
        <v>381</v>
      </c>
      <c r="G1904" s="16">
        <v>20</v>
      </c>
      <c r="H1904" s="17">
        <v>72.98</v>
      </c>
      <c r="I1904" s="17">
        <v>1459.6</v>
      </c>
      <c r="J1904" s="16" t="s">
        <v>19</v>
      </c>
      <c r="K1904" s="16"/>
      <c r="L1904" s="16" t="s">
        <v>95</v>
      </c>
      <c r="M1904" s="16" t="s">
        <v>212</v>
      </c>
      <c r="N1904" s="16" t="s">
        <v>236</v>
      </c>
      <c r="O1904" s="16"/>
      <c r="P1904" s="16" t="s">
        <v>94</v>
      </c>
      <c r="Q1904" s="16" t="s">
        <v>93</v>
      </c>
    </row>
    <row r="1905" spans="3:17">
      <c r="C1905" s="15">
        <v>37788</v>
      </c>
      <c r="D1905" s="16">
        <v>10131</v>
      </c>
      <c r="E1905" s="16">
        <v>6</v>
      </c>
      <c r="F1905" s="16" t="s">
        <v>381</v>
      </c>
      <c r="G1905" s="16">
        <v>29</v>
      </c>
      <c r="H1905" s="17">
        <v>59.18</v>
      </c>
      <c r="I1905" s="17">
        <v>1716.22</v>
      </c>
      <c r="J1905" s="16" t="s">
        <v>19</v>
      </c>
      <c r="K1905" s="16"/>
      <c r="L1905" s="16" t="s">
        <v>189</v>
      </c>
      <c r="M1905" s="16" t="s">
        <v>212</v>
      </c>
      <c r="N1905" s="16" t="s">
        <v>306</v>
      </c>
      <c r="O1905" s="16" t="s">
        <v>228</v>
      </c>
      <c r="P1905" s="16" t="s">
        <v>162</v>
      </c>
      <c r="Q1905" s="16" t="s">
        <v>157</v>
      </c>
    </row>
    <row r="1906" spans="3:17">
      <c r="C1906" s="15">
        <v>37843</v>
      </c>
      <c r="D1906" s="16">
        <v>10143</v>
      </c>
      <c r="E1906" s="16">
        <v>9</v>
      </c>
      <c r="F1906" s="16" t="s">
        <v>381</v>
      </c>
      <c r="G1906" s="16">
        <v>33</v>
      </c>
      <c r="H1906" s="17">
        <v>77.59</v>
      </c>
      <c r="I1906" s="17">
        <v>2560.4699999999998</v>
      </c>
      <c r="J1906" s="16" t="s">
        <v>19</v>
      </c>
      <c r="K1906" s="16"/>
      <c r="L1906" s="16" t="s">
        <v>171</v>
      </c>
      <c r="M1906" s="16" t="s">
        <v>212</v>
      </c>
      <c r="N1906" s="16" t="s">
        <v>239</v>
      </c>
      <c r="O1906" s="16" t="s">
        <v>231</v>
      </c>
      <c r="P1906" s="16" t="s">
        <v>162</v>
      </c>
      <c r="Q1906" s="16" t="s">
        <v>157</v>
      </c>
    </row>
    <row r="1907" spans="3:17">
      <c r="C1907" s="15">
        <v>37900</v>
      </c>
      <c r="D1907" s="16">
        <v>10155</v>
      </c>
      <c r="E1907" s="16">
        <v>7</v>
      </c>
      <c r="F1907" s="16" t="s">
        <v>381</v>
      </c>
      <c r="G1907" s="16">
        <v>34</v>
      </c>
      <c r="H1907" s="17">
        <v>55.89</v>
      </c>
      <c r="I1907" s="17">
        <v>1900.26</v>
      </c>
      <c r="J1907" s="16" t="s">
        <v>19</v>
      </c>
      <c r="K1907" s="16"/>
      <c r="L1907" s="16" t="s">
        <v>105</v>
      </c>
      <c r="M1907" s="16" t="s">
        <v>212</v>
      </c>
      <c r="N1907" s="16" t="s">
        <v>232</v>
      </c>
      <c r="O1907" s="16"/>
      <c r="P1907" s="16" t="s">
        <v>103</v>
      </c>
      <c r="Q1907" s="16" t="s">
        <v>93</v>
      </c>
    </row>
    <row r="1908" spans="3:17">
      <c r="C1908" s="15">
        <v>37917</v>
      </c>
      <c r="D1908" s="16">
        <v>10167</v>
      </c>
      <c r="E1908" s="16">
        <v>3</v>
      </c>
      <c r="F1908" s="16" t="s">
        <v>381</v>
      </c>
      <c r="G1908" s="16">
        <v>32</v>
      </c>
      <c r="H1908" s="17">
        <v>63.12</v>
      </c>
      <c r="I1908" s="17">
        <v>2019.84</v>
      </c>
      <c r="J1908" s="16" t="s">
        <v>19</v>
      </c>
      <c r="K1908" s="16"/>
      <c r="L1908" s="16" t="s">
        <v>141</v>
      </c>
      <c r="M1908" s="16" t="s">
        <v>273</v>
      </c>
      <c r="N1908" s="16" t="s">
        <v>256</v>
      </c>
      <c r="O1908" s="16"/>
      <c r="P1908" s="16" t="s">
        <v>140</v>
      </c>
      <c r="Q1908" s="16" t="s">
        <v>93</v>
      </c>
    </row>
    <row r="1909" spans="3:17">
      <c r="C1909" s="15">
        <v>37933</v>
      </c>
      <c r="D1909" s="16">
        <v>10178</v>
      </c>
      <c r="E1909" s="16">
        <v>6</v>
      </c>
      <c r="F1909" s="16" t="s">
        <v>381</v>
      </c>
      <c r="G1909" s="16">
        <v>27</v>
      </c>
      <c r="H1909" s="17">
        <v>73.64</v>
      </c>
      <c r="I1909" s="17">
        <v>1988.28</v>
      </c>
      <c r="J1909" s="16" t="s">
        <v>19</v>
      </c>
      <c r="K1909" s="16"/>
      <c r="L1909" s="16" t="s">
        <v>116</v>
      </c>
      <c r="M1909" s="16" t="s">
        <v>212</v>
      </c>
      <c r="N1909" s="16" t="s">
        <v>274</v>
      </c>
      <c r="O1909" s="16"/>
      <c r="P1909" s="16" t="s">
        <v>107</v>
      </c>
      <c r="Q1909" s="16" t="s">
        <v>93</v>
      </c>
    </row>
    <row r="1910" spans="3:17">
      <c r="C1910" s="15">
        <v>37939</v>
      </c>
      <c r="D1910" s="16">
        <v>10186</v>
      </c>
      <c r="E1910" s="16">
        <v>3</v>
      </c>
      <c r="F1910" s="16" t="s">
        <v>381</v>
      </c>
      <c r="G1910" s="16">
        <v>21</v>
      </c>
      <c r="H1910" s="17">
        <v>69.040000000000006</v>
      </c>
      <c r="I1910" s="17">
        <v>1449.84</v>
      </c>
      <c r="J1910" s="16" t="s">
        <v>19</v>
      </c>
      <c r="K1910" s="16"/>
      <c r="L1910" s="16" t="s">
        <v>150</v>
      </c>
      <c r="M1910" s="16" t="s">
        <v>212</v>
      </c>
      <c r="N1910" s="16" t="s">
        <v>272</v>
      </c>
      <c r="O1910" s="16"/>
      <c r="P1910" s="16" t="s">
        <v>145</v>
      </c>
      <c r="Q1910" s="16" t="s">
        <v>93</v>
      </c>
    </row>
    <row r="1911" spans="3:17">
      <c r="C1911" s="15">
        <v>37952</v>
      </c>
      <c r="D1911" s="16">
        <v>10198</v>
      </c>
      <c r="E1911" s="16">
        <v>6</v>
      </c>
      <c r="F1911" s="16" t="s">
        <v>381</v>
      </c>
      <c r="G1911" s="16">
        <v>27</v>
      </c>
      <c r="H1911" s="17">
        <v>71.67</v>
      </c>
      <c r="I1911" s="17">
        <v>1935.09</v>
      </c>
      <c r="J1911" s="16" t="s">
        <v>19</v>
      </c>
      <c r="K1911" s="16"/>
      <c r="L1911" s="16" t="s">
        <v>155</v>
      </c>
      <c r="M1911" s="16" t="s">
        <v>212</v>
      </c>
      <c r="N1911" s="16" t="s">
        <v>290</v>
      </c>
      <c r="O1911" s="16"/>
      <c r="P1911" s="16" t="s">
        <v>154</v>
      </c>
      <c r="Q1911" s="16" t="s">
        <v>151</v>
      </c>
    </row>
    <row r="1912" spans="3:17">
      <c r="C1912" s="15">
        <v>37995</v>
      </c>
      <c r="D1912" s="16">
        <v>10209</v>
      </c>
      <c r="E1912" s="16">
        <v>2</v>
      </c>
      <c r="F1912" s="16" t="s">
        <v>381</v>
      </c>
      <c r="G1912" s="16">
        <v>36</v>
      </c>
      <c r="H1912" s="17">
        <v>77.59</v>
      </c>
      <c r="I1912" s="17">
        <v>2793.24</v>
      </c>
      <c r="J1912" s="16" t="s">
        <v>19</v>
      </c>
      <c r="K1912" s="16"/>
      <c r="L1912" s="16" t="s">
        <v>192</v>
      </c>
      <c r="M1912" s="16" t="s">
        <v>212</v>
      </c>
      <c r="N1912" s="16" t="s">
        <v>276</v>
      </c>
      <c r="O1912" s="16" t="s">
        <v>218</v>
      </c>
      <c r="P1912" s="16" t="s">
        <v>162</v>
      </c>
      <c r="Q1912" s="16" t="s">
        <v>157</v>
      </c>
    </row>
    <row r="1913" spans="3:17">
      <c r="C1913" s="15">
        <v>38036</v>
      </c>
      <c r="D1913" s="16">
        <v>10222</v>
      </c>
      <c r="E1913" s="16">
        <v>6</v>
      </c>
      <c r="F1913" s="16" t="s">
        <v>381</v>
      </c>
      <c r="G1913" s="16">
        <v>43</v>
      </c>
      <c r="H1913" s="17">
        <v>70.349999999999994</v>
      </c>
      <c r="I1913" s="17">
        <v>3025.05</v>
      </c>
      <c r="J1913" s="16" t="s">
        <v>19</v>
      </c>
      <c r="K1913" s="16"/>
      <c r="L1913" s="16" t="s">
        <v>177</v>
      </c>
      <c r="M1913" s="16" t="s">
        <v>212</v>
      </c>
      <c r="N1913" s="16" t="s">
        <v>277</v>
      </c>
      <c r="O1913" s="16" t="s">
        <v>218</v>
      </c>
      <c r="P1913" s="16" t="s">
        <v>162</v>
      </c>
      <c r="Q1913" s="16" t="s">
        <v>157</v>
      </c>
    </row>
    <row r="1914" spans="3:17">
      <c r="C1914" s="15">
        <v>38115</v>
      </c>
      <c r="D1914" s="16">
        <v>10249</v>
      </c>
      <c r="E1914" s="16">
        <v>2</v>
      </c>
      <c r="F1914" s="16" t="s">
        <v>381</v>
      </c>
      <c r="G1914" s="16">
        <v>25</v>
      </c>
      <c r="H1914" s="17">
        <v>69.7</v>
      </c>
      <c r="I1914" s="17">
        <v>1742.5</v>
      </c>
      <c r="J1914" s="16" t="s">
        <v>19</v>
      </c>
      <c r="K1914" s="16"/>
      <c r="L1914" s="16" t="s">
        <v>194</v>
      </c>
      <c r="M1914" s="16" t="s">
        <v>212</v>
      </c>
      <c r="N1914" s="16" t="s">
        <v>230</v>
      </c>
      <c r="O1914" s="16" t="s">
        <v>231</v>
      </c>
      <c r="P1914" s="16" t="s">
        <v>162</v>
      </c>
      <c r="Q1914" s="16" t="s">
        <v>157</v>
      </c>
    </row>
    <row r="1915" spans="3:17">
      <c r="C1915" s="15">
        <v>38162</v>
      </c>
      <c r="D1915" s="16">
        <v>10262</v>
      </c>
      <c r="E1915" s="16">
        <v>11</v>
      </c>
      <c r="F1915" s="16" t="s">
        <v>381</v>
      </c>
      <c r="G1915" s="16">
        <v>46</v>
      </c>
      <c r="H1915" s="17">
        <v>70.349999999999994</v>
      </c>
      <c r="I1915" s="17">
        <v>3236.1</v>
      </c>
      <c r="J1915" s="16" t="s">
        <v>19</v>
      </c>
      <c r="K1915" s="16"/>
      <c r="L1915" s="16" t="s">
        <v>135</v>
      </c>
      <c r="M1915" s="16" t="s">
        <v>273</v>
      </c>
      <c r="N1915" s="16" t="s">
        <v>242</v>
      </c>
      <c r="O1915" s="16"/>
      <c r="P1915" s="16" t="s">
        <v>134</v>
      </c>
      <c r="Q1915" s="16" t="s">
        <v>93</v>
      </c>
    </row>
    <row r="1916" spans="3:17">
      <c r="C1916" s="15">
        <v>38189</v>
      </c>
      <c r="D1916" s="16">
        <v>10274</v>
      </c>
      <c r="E1916" s="16">
        <v>3</v>
      </c>
      <c r="F1916" s="16" t="s">
        <v>381</v>
      </c>
      <c r="G1916" s="16">
        <v>24</v>
      </c>
      <c r="H1916" s="17">
        <v>72.33</v>
      </c>
      <c r="I1916" s="17">
        <v>1735.92</v>
      </c>
      <c r="J1916" s="16" t="s">
        <v>19</v>
      </c>
      <c r="K1916" s="16"/>
      <c r="L1916" s="16" t="s">
        <v>183</v>
      </c>
      <c r="M1916" s="16" t="s">
        <v>212</v>
      </c>
      <c r="N1916" s="16" t="s">
        <v>261</v>
      </c>
      <c r="O1916" s="16" t="s">
        <v>231</v>
      </c>
      <c r="P1916" s="16" t="s">
        <v>162</v>
      </c>
      <c r="Q1916" s="16" t="s">
        <v>157</v>
      </c>
    </row>
    <row r="1917" spans="3:17">
      <c r="C1917" s="15">
        <v>38220</v>
      </c>
      <c r="D1917" s="16">
        <v>10284</v>
      </c>
      <c r="E1917" s="16">
        <v>13</v>
      </c>
      <c r="F1917" s="16" t="s">
        <v>381</v>
      </c>
      <c r="G1917" s="16">
        <v>39</v>
      </c>
      <c r="H1917" s="17">
        <v>71.67</v>
      </c>
      <c r="I1917" s="17">
        <v>2795.13</v>
      </c>
      <c r="J1917" s="16" t="s">
        <v>19</v>
      </c>
      <c r="K1917" s="16"/>
      <c r="L1917" s="16" t="s">
        <v>133</v>
      </c>
      <c r="M1917" s="16" t="s">
        <v>212</v>
      </c>
      <c r="N1917" s="16" t="s">
        <v>318</v>
      </c>
      <c r="O1917" s="16"/>
      <c r="P1917" s="16" t="s">
        <v>130</v>
      </c>
      <c r="Q1917" s="16" t="s">
        <v>93</v>
      </c>
    </row>
    <row r="1918" spans="3:17">
      <c r="C1918" s="15">
        <v>38245</v>
      </c>
      <c r="D1918" s="16">
        <v>10296</v>
      </c>
      <c r="E1918" s="16">
        <v>9</v>
      </c>
      <c r="F1918" s="16" t="s">
        <v>381</v>
      </c>
      <c r="G1918" s="16">
        <v>31</v>
      </c>
      <c r="H1918" s="17">
        <v>53.92</v>
      </c>
      <c r="I1918" s="17">
        <v>1671.52</v>
      </c>
      <c r="J1918" s="16" t="s">
        <v>19</v>
      </c>
      <c r="K1918" s="16"/>
      <c r="L1918" s="16" t="s">
        <v>123</v>
      </c>
      <c r="M1918" s="16" t="s">
        <v>212</v>
      </c>
      <c r="N1918" s="16" t="s">
        <v>326</v>
      </c>
      <c r="O1918" s="16"/>
      <c r="P1918" s="16" t="s">
        <v>120</v>
      </c>
      <c r="Q1918" s="16" t="s">
        <v>93</v>
      </c>
    </row>
    <row r="1919" spans="3:17">
      <c r="C1919" s="15">
        <v>38274</v>
      </c>
      <c r="D1919" s="16">
        <v>10307</v>
      </c>
      <c r="E1919" s="16">
        <v>3</v>
      </c>
      <c r="F1919" s="16" t="s">
        <v>381</v>
      </c>
      <c r="G1919" s="16">
        <v>22</v>
      </c>
      <c r="H1919" s="17">
        <v>71.67</v>
      </c>
      <c r="I1919" s="17">
        <v>1576.74</v>
      </c>
      <c r="J1919" s="16" t="s">
        <v>19</v>
      </c>
      <c r="K1919" s="16"/>
      <c r="L1919" s="16" t="s">
        <v>188</v>
      </c>
      <c r="M1919" s="16" t="s">
        <v>212</v>
      </c>
      <c r="N1919" s="16" t="s">
        <v>247</v>
      </c>
      <c r="O1919" s="16" t="s">
        <v>235</v>
      </c>
      <c r="P1919" s="16" t="s">
        <v>162</v>
      </c>
      <c r="Q1919" s="16" t="s">
        <v>157</v>
      </c>
    </row>
    <row r="1920" spans="3:17">
      <c r="C1920" s="15">
        <v>38292</v>
      </c>
      <c r="D1920" s="16">
        <v>10316</v>
      </c>
      <c r="E1920" s="16">
        <v>11</v>
      </c>
      <c r="F1920" s="16" t="s">
        <v>381</v>
      </c>
      <c r="G1920" s="16">
        <v>47</v>
      </c>
      <c r="H1920" s="17">
        <v>76.930000000000007</v>
      </c>
      <c r="I1920" s="17">
        <v>3615.71</v>
      </c>
      <c r="J1920" s="16" t="s">
        <v>19</v>
      </c>
      <c r="K1920" s="16"/>
      <c r="L1920" s="16" t="s">
        <v>149</v>
      </c>
      <c r="M1920" s="16" t="s">
        <v>212</v>
      </c>
      <c r="N1920" s="16" t="s">
        <v>281</v>
      </c>
      <c r="O1920" s="16" t="s">
        <v>282</v>
      </c>
      <c r="P1920" s="16" t="s">
        <v>145</v>
      </c>
      <c r="Q1920" s="16" t="s">
        <v>93</v>
      </c>
    </row>
    <row r="1921" spans="3:17">
      <c r="C1921" s="15">
        <v>38303</v>
      </c>
      <c r="D1921" s="16">
        <v>10328</v>
      </c>
      <c r="E1921" s="16">
        <v>2</v>
      </c>
      <c r="F1921" s="16" t="s">
        <v>381</v>
      </c>
      <c r="G1921" s="16">
        <v>20</v>
      </c>
      <c r="H1921" s="17">
        <v>72.98</v>
      </c>
      <c r="I1921" s="17">
        <v>1459.6</v>
      </c>
      <c r="J1921" s="16" t="s">
        <v>19</v>
      </c>
      <c r="K1921" s="16"/>
      <c r="L1921" s="16" t="s">
        <v>128</v>
      </c>
      <c r="M1921" s="16" t="s">
        <v>212</v>
      </c>
      <c r="N1921" s="16" t="s">
        <v>320</v>
      </c>
      <c r="O1921" s="16"/>
      <c r="P1921" s="16" t="s">
        <v>126</v>
      </c>
      <c r="Q1921" s="16" t="s">
        <v>93</v>
      </c>
    </row>
    <row r="1922" spans="3:17">
      <c r="C1922" s="15">
        <v>38314</v>
      </c>
      <c r="D1922" s="16">
        <v>10339</v>
      </c>
      <c r="E1922" s="16">
        <v>14</v>
      </c>
      <c r="F1922" s="16" t="s">
        <v>381</v>
      </c>
      <c r="G1922" s="16">
        <v>29</v>
      </c>
      <c r="H1922" s="17">
        <v>99.69</v>
      </c>
      <c r="I1922" s="17">
        <v>2891.01</v>
      </c>
      <c r="J1922" s="16" t="s">
        <v>19</v>
      </c>
      <c r="K1922" s="16"/>
      <c r="L1922" s="16" t="s">
        <v>152</v>
      </c>
      <c r="M1922" s="16" t="s">
        <v>212</v>
      </c>
      <c r="N1922" s="16" t="s">
        <v>253</v>
      </c>
      <c r="O1922" s="16" t="s">
        <v>254</v>
      </c>
      <c r="P1922" s="16" t="s">
        <v>151</v>
      </c>
      <c r="Q1922" s="16" t="s">
        <v>151</v>
      </c>
    </row>
    <row r="1923" spans="3:17">
      <c r="C1923" s="15">
        <v>38324</v>
      </c>
      <c r="D1923" s="16">
        <v>10351</v>
      </c>
      <c r="E1923" s="16">
        <v>4</v>
      </c>
      <c r="F1923" s="16" t="s">
        <v>381</v>
      </c>
      <c r="G1923" s="16">
        <v>38</v>
      </c>
      <c r="H1923" s="17">
        <v>68.38</v>
      </c>
      <c r="I1923" s="17">
        <v>2598.44</v>
      </c>
      <c r="J1923" s="16" t="s">
        <v>19</v>
      </c>
      <c r="K1923" s="16"/>
      <c r="L1923" s="16" t="s">
        <v>148</v>
      </c>
      <c r="M1923" s="16" t="s">
        <v>212</v>
      </c>
      <c r="N1923" s="16" t="s">
        <v>272</v>
      </c>
      <c r="O1923" s="16"/>
      <c r="P1923" s="16" t="s">
        <v>145</v>
      </c>
      <c r="Q1923" s="16" t="s">
        <v>93</v>
      </c>
    </row>
    <row r="1924" spans="3:17">
      <c r="C1924" s="15">
        <v>38338</v>
      </c>
      <c r="D1924" s="16">
        <v>10361</v>
      </c>
      <c r="E1924" s="16">
        <v>6</v>
      </c>
      <c r="F1924" s="16" t="s">
        <v>381</v>
      </c>
      <c r="G1924" s="16">
        <v>34</v>
      </c>
      <c r="H1924" s="17">
        <v>100</v>
      </c>
      <c r="I1924" s="17">
        <v>3871.92</v>
      </c>
      <c r="J1924" s="16" t="s">
        <v>19</v>
      </c>
      <c r="K1924" s="16"/>
      <c r="L1924" s="16" t="s">
        <v>88</v>
      </c>
      <c r="M1924" s="16" t="s">
        <v>212</v>
      </c>
      <c r="N1924" s="16" t="s">
        <v>237</v>
      </c>
      <c r="O1924" s="16" t="s">
        <v>238</v>
      </c>
      <c r="P1924" s="16" t="s">
        <v>85</v>
      </c>
      <c r="Q1924" s="16" t="s">
        <v>84</v>
      </c>
    </row>
    <row r="1925" spans="3:17">
      <c r="C1925" s="15">
        <v>38383</v>
      </c>
      <c r="D1925" s="16">
        <v>10373</v>
      </c>
      <c r="E1925" s="16">
        <v>11</v>
      </c>
      <c r="F1925" s="16" t="s">
        <v>381</v>
      </c>
      <c r="G1925" s="16">
        <v>46</v>
      </c>
      <c r="H1925" s="17">
        <v>66</v>
      </c>
      <c r="I1925" s="17">
        <v>3036</v>
      </c>
      <c r="J1925" s="16" t="s">
        <v>19</v>
      </c>
      <c r="K1925" s="16"/>
      <c r="L1925" s="16" t="s">
        <v>106</v>
      </c>
      <c r="M1925" s="16" t="s">
        <v>212</v>
      </c>
      <c r="N1925" s="16" t="s">
        <v>283</v>
      </c>
      <c r="O1925" s="16"/>
      <c r="P1925" s="16" t="s">
        <v>103</v>
      </c>
      <c r="Q1925" s="16" t="s">
        <v>93</v>
      </c>
    </row>
    <row r="1926" spans="3:17">
      <c r="C1926" s="15">
        <v>38412</v>
      </c>
      <c r="D1926" s="16">
        <v>10386</v>
      </c>
      <c r="E1926" s="16">
        <v>9</v>
      </c>
      <c r="F1926" s="16" t="s">
        <v>381</v>
      </c>
      <c r="G1926" s="16">
        <v>35</v>
      </c>
      <c r="H1926" s="17">
        <v>63.76</v>
      </c>
      <c r="I1926" s="17">
        <v>2231.6</v>
      </c>
      <c r="J1926" s="16" t="s">
        <v>19</v>
      </c>
      <c r="K1926" s="16"/>
      <c r="L1926" s="16" t="s">
        <v>135</v>
      </c>
      <c r="M1926" s="16" t="s">
        <v>287</v>
      </c>
      <c r="N1926" s="16" t="s">
        <v>242</v>
      </c>
      <c r="O1926" s="16"/>
      <c r="P1926" s="16" t="s">
        <v>134</v>
      </c>
      <c r="Q1926" s="16" t="s">
        <v>93</v>
      </c>
    </row>
    <row r="1927" spans="3:17">
      <c r="C1927" s="15">
        <v>38441</v>
      </c>
      <c r="D1927" s="16">
        <v>10398</v>
      </c>
      <c r="E1927" s="16">
        <v>13</v>
      </c>
      <c r="F1927" s="16" t="s">
        <v>381</v>
      </c>
      <c r="G1927" s="16">
        <v>34</v>
      </c>
      <c r="H1927" s="17">
        <v>71.67</v>
      </c>
      <c r="I1927" s="17">
        <v>2436.7800000000002</v>
      </c>
      <c r="J1927" s="16" t="s">
        <v>19</v>
      </c>
      <c r="K1927" s="16"/>
      <c r="L1927" s="16" t="s">
        <v>110</v>
      </c>
      <c r="M1927" s="16" t="s">
        <v>212</v>
      </c>
      <c r="N1927" s="16" t="s">
        <v>215</v>
      </c>
      <c r="O1927" s="16"/>
      <c r="P1927" s="16" t="s">
        <v>107</v>
      </c>
      <c r="Q1927" s="16" t="s">
        <v>93</v>
      </c>
    </row>
    <row r="1928" spans="3:17">
      <c r="C1928" s="15">
        <v>38443</v>
      </c>
      <c r="D1928" s="16">
        <v>10400</v>
      </c>
      <c r="E1928" s="16">
        <v>3</v>
      </c>
      <c r="F1928" s="16" t="s">
        <v>381</v>
      </c>
      <c r="G1928" s="16">
        <v>38</v>
      </c>
      <c r="H1928" s="17">
        <v>57.2</v>
      </c>
      <c r="I1928" s="17">
        <v>2173.6</v>
      </c>
      <c r="J1928" s="16" t="s">
        <v>19</v>
      </c>
      <c r="K1928" s="16"/>
      <c r="L1928" s="16" t="s">
        <v>166</v>
      </c>
      <c r="M1928" s="16" t="s">
        <v>212</v>
      </c>
      <c r="N1928" s="16" t="s">
        <v>284</v>
      </c>
      <c r="O1928" s="16" t="s">
        <v>218</v>
      </c>
      <c r="P1928" s="16" t="s">
        <v>162</v>
      </c>
      <c r="Q1928" s="16" t="s">
        <v>157</v>
      </c>
    </row>
    <row r="1929" spans="3:17">
      <c r="C1929" s="15">
        <v>38481</v>
      </c>
      <c r="D1929" s="16">
        <v>10415</v>
      </c>
      <c r="E1929" s="16">
        <v>2</v>
      </c>
      <c r="F1929" s="16" t="s">
        <v>381</v>
      </c>
      <c r="G1929" s="16">
        <v>18</v>
      </c>
      <c r="H1929" s="17">
        <v>69.7</v>
      </c>
      <c r="I1929" s="17">
        <v>1254.5999999999999</v>
      </c>
      <c r="J1929" s="16" t="s">
        <v>19</v>
      </c>
      <c r="K1929" s="16"/>
      <c r="L1929" s="16" t="s">
        <v>89</v>
      </c>
      <c r="M1929" s="16" t="s">
        <v>241</v>
      </c>
      <c r="N1929" s="16" t="s">
        <v>321</v>
      </c>
      <c r="O1929" s="16" t="s">
        <v>224</v>
      </c>
      <c r="P1929" s="16" t="s">
        <v>85</v>
      </c>
      <c r="Q1929" s="16" t="s">
        <v>84</v>
      </c>
    </row>
    <row r="1930" spans="3:17">
      <c r="C1930" s="15">
        <v>37698</v>
      </c>
      <c r="D1930" s="16">
        <v>10110</v>
      </c>
      <c r="E1930" s="16">
        <v>14</v>
      </c>
      <c r="F1930" s="16" t="s">
        <v>382</v>
      </c>
      <c r="G1930" s="16">
        <v>37</v>
      </c>
      <c r="H1930" s="17">
        <v>100</v>
      </c>
      <c r="I1930" s="17">
        <v>3724.42</v>
      </c>
      <c r="J1930" s="16" t="s">
        <v>18</v>
      </c>
      <c r="K1930" s="16"/>
      <c r="L1930" s="16" t="s">
        <v>146</v>
      </c>
      <c r="M1930" s="16" t="s">
        <v>212</v>
      </c>
      <c r="N1930" s="16" t="s">
        <v>299</v>
      </c>
      <c r="O1930" s="16"/>
      <c r="P1930" s="16" t="s">
        <v>145</v>
      </c>
      <c r="Q1930" s="16" t="s">
        <v>93</v>
      </c>
    </row>
    <row r="1931" spans="3:17">
      <c r="C1931" s="15">
        <v>37762</v>
      </c>
      <c r="D1931" s="16">
        <v>10124</v>
      </c>
      <c r="E1931" s="16">
        <v>13</v>
      </c>
      <c r="F1931" s="16" t="s">
        <v>382</v>
      </c>
      <c r="G1931" s="16">
        <v>43</v>
      </c>
      <c r="H1931" s="17">
        <v>100</v>
      </c>
      <c r="I1931" s="17">
        <v>5203</v>
      </c>
      <c r="J1931" s="16" t="s">
        <v>18</v>
      </c>
      <c r="K1931" s="16"/>
      <c r="L1931" s="16" t="s">
        <v>182</v>
      </c>
      <c r="M1931" s="16" t="s">
        <v>212</v>
      </c>
      <c r="N1931" s="16" t="s">
        <v>316</v>
      </c>
      <c r="O1931" s="16" t="s">
        <v>317</v>
      </c>
      <c r="P1931" s="16" t="s">
        <v>162</v>
      </c>
      <c r="Q1931" s="16" t="s">
        <v>157</v>
      </c>
    </row>
    <row r="1932" spans="3:17">
      <c r="C1932" s="15">
        <v>37875</v>
      </c>
      <c r="D1932" s="16">
        <v>10148</v>
      </c>
      <c r="E1932" s="16">
        <v>7</v>
      </c>
      <c r="F1932" s="16" t="s">
        <v>382</v>
      </c>
      <c r="G1932" s="16">
        <v>27</v>
      </c>
      <c r="H1932" s="17">
        <v>100</v>
      </c>
      <c r="I1932" s="17">
        <v>3469.5</v>
      </c>
      <c r="J1932" s="16" t="s">
        <v>18</v>
      </c>
      <c r="K1932" s="16"/>
      <c r="L1932" s="16" t="s">
        <v>87</v>
      </c>
      <c r="M1932" s="16" t="s">
        <v>212</v>
      </c>
      <c r="N1932" s="16" t="s">
        <v>262</v>
      </c>
      <c r="O1932" s="16" t="s">
        <v>238</v>
      </c>
      <c r="P1932" s="16" t="s">
        <v>85</v>
      </c>
      <c r="Q1932" s="16" t="s">
        <v>84</v>
      </c>
    </row>
    <row r="1933" spans="3:17">
      <c r="C1933" s="15">
        <v>37911</v>
      </c>
      <c r="D1933" s="16">
        <v>10161</v>
      </c>
      <c r="E1933" s="16">
        <v>6</v>
      </c>
      <c r="F1933" s="16" t="s">
        <v>382</v>
      </c>
      <c r="G1933" s="16">
        <v>30</v>
      </c>
      <c r="H1933" s="17">
        <v>100</v>
      </c>
      <c r="I1933" s="17">
        <v>3148.2</v>
      </c>
      <c r="J1933" s="16" t="s">
        <v>18</v>
      </c>
      <c r="K1933" s="16"/>
      <c r="L1933" s="16" t="s">
        <v>102</v>
      </c>
      <c r="M1933" s="16" t="s">
        <v>212</v>
      </c>
      <c r="N1933" s="16" t="s">
        <v>300</v>
      </c>
      <c r="O1933" s="16"/>
      <c r="P1933" s="16" t="s">
        <v>100</v>
      </c>
      <c r="Q1933" s="16" t="s">
        <v>93</v>
      </c>
    </row>
    <row r="1934" spans="3:17">
      <c r="C1934" s="15">
        <v>37930</v>
      </c>
      <c r="D1934" s="16">
        <v>10172</v>
      </c>
      <c r="E1934" s="16">
        <v>4</v>
      </c>
      <c r="F1934" s="16" t="s">
        <v>382</v>
      </c>
      <c r="G1934" s="16">
        <v>22</v>
      </c>
      <c r="H1934" s="17">
        <v>98.51</v>
      </c>
      <c r="I1934" s="17">
        <v>2167.2199999999998</v>
      </c>
      <c r="J1934" s="16" t="s">
        <v>18</v>
      </c>
      <c r="K1934" s="16"/>
      <c r="L1934" s="16" t="s">
        <v>174</v>
      </c>
      <c r="M1934" s="16" t="s">
        <v>212</v>
      </c>
      <c r="N1934" s="16" t="s">
        <v>227</v>
      </c>
      <c r="O1934" s="16" t="s">
        <v>228</v>
      </c>
      <c r="P1934" s="16" t="s">
        <v>162</v>
      </c>
      <c r="Q1934" s="16" t="s">
        <v>157</v>
      </c>
    </row>
    <row r="1935" spans="3:17">
      <c r="C1935" s="15">
        <v>37937</v>
      </c>
      <c r="D1935" s="16">
        <v>10182</v>
      </c>
      <c r="E1935" s="16">
        <v>17</v>
      </c>
      <c r="F1935" s="16" t="s">
        <v>382</v>
      </c>
      <c r="G1935" s="16">
        <v>49</v>
      </c>
      <c r="H1935" s="17">
        <v>100</v>
      </c>
      <c r="I1935" s="17">
        <v>6244.07</v>
      </c>
      <c r="J1935" s="16" t="s">
        <v>18</v>
      </c>
      <c r="K1935" s="16"/>
      <c r="L1935" s="16" t="s">
        <v>163</v>
      </c>
      <c r="M1935" s="16" t="s">
        <v>212</v>
      </c>
      <c r="N1935" s="16" t="s">
        <v>258</v>
      </c>
      <c r="O1935" s="16" t="s">
        <v>218</v>
      </c>
      <c r="P1935" s="16" t="s">
        <v>162</v>
      </c>
      <c r="Q1935" s="16" t="s">
        <v>157</v>
      </c>
    </row>
    <row r="1936" spans="3:17">
      <c r="C1936" s="15">
        <v>37945</v>
      </c>
      <c r="D1936" s="16">
        <v>10192</v>
      </c>
      <c r="E1936" s="16">
        <v>5</v>
      </c>
      <c r="F1936" s="16" t="s">
        <v>382</v>
      </c>
      <c r="G1936" s="16">
        <v>46</v>
      </c>
      <c r="H1936" s="17">
        <v>100</v>
      </c>
      <c r="I1936" s="17">
        <v>5566</v>
      </c>
      <c r="J1936" s="16" t="s">
        <v>18</v>
      </c>
      <c r="K1936" s="16"/>
      <c r="L1936" s="16" t="s">
        <v>168</v>
      </c>
      <c r="M1936" s="16" t="s">
        <v>212</v>
      </c>
      <c r="N1936" s="16" t="s">
        <v>259</v>
      </c>
      <c r="O1936" s="16" t="s">
        <v>260</v>
      </c>
      <c r="P1936" s="16" t="s">
        <v>162</v>
      </c>
      <c r="Q1936" s="16" t="s">
        <v>157</v>
      </c>
    </row>
    <row r="1937" spans="3:17">
      <c r="C1937" s="15">
        <v>37957</v>
      </c>
      <c r="D1937" s="16">
        <v>10204</v>
      </c>
      <c r="E1937" s="16">
        <v>11</v>
      </c>
      <c r="F1937" s="16" t="s">
        <v>382</v>
      </c>
      <c r="G1937" s="16">
        <v>48</v>
      </c>
      <c r="H1937" s="17">
        <v>91.02</v>
      </c>
      <c r="I1937" s="17">
        <v>4368.96</v>
      </c>
      <c r="J1937" s="16" t="s">
        <v>18</v>
      </c>
      <c r="K1937" s="16"/>
      <c r="L1937" s="16" t="s">
        <v>164</v>
      </c>
      <c r="M1937" s="16" t="s">
        <v>212</v>
      </c>
      <c r="N1937" s="16" t="s">
        <v>213</v>
      </c>
      <c r="O1937" s="16" t="s">
        <v>214</v>
      </c>
      <c r="P1937" s="16" t="s">
        <v>162</v>
      </c>
      <c r="Q1937" s="16" t="s">
        <v>157</v>
      </c>
    </row>
    <row r="1938" spans="3:17">
      <c r="C1938" s="15">
        <v>38002</v>
      </c>
      <c r="D1938" s="16">
        <v>10212</v>
      </c>
      <c r="E1938" s="16">
        <v>4</v>
      </c>
      <c r="F1938" s="16" t="s">
        <v>382</v>
      </c>
      <c r="G1938" s="16">
        <v>46</v>
      </c>
      <c r="H1938" s="17">
        <v>87.81</v>
      </c>
      <c r="I1938" s="17">
        <v>4039.26</v>
      </c>
      <c r="J1938" s="16" t="s">
        <v>18</v>
      </c>
      <c r="K1938" s="16"/>
      <c r="L1938" s="16" t="s">
        <v>135</v>
      </c>
      <c r="M1938" s="16" t="s">
        <v>212</v>
      </c>
      <c r="N1938" s="16" t="s">
        <v>242</v>
      </c>
      <c r="O1938" s="16"/>
      <c r="P1938" s="16" t="s">
        <v>134</v>
      </c>
      <c r="Q1938" s="16" t="s">
        <v>93</v>
      </c>
    </row>
    <row r="1939" spans="3:17">
      <c r="C1939" s="15">
        <v>38043</v>
      </c>
      <c r="D1939" s="16">
        <v>10226</v>
      </c>
      <c r="E1939" s="16">
        <v>2</v>
      </c>
      <c r="F1939" s="16" t="s">
        <v>382</v>
      </c>
      <c r="G1939" s="16">
        <v>48</v>
      </c>
      <c r="H1939" s="17">
        <v>92.09</v>
      </c>
      <c r="I1939" s="17">
        <v>4420.32</v>
      </c>
      <c r="J1939" s="16" t="s">
        <v>18</v>
      </c>
      <c r="K1939" s="16"/>
      <c r="L1939" s="16" t="s">
        <v>177</v>
      </c>
      <c r="M1939" s="16" t="s">
        <v>212</v>
      </c>
      <c r="N1939" s="16" t="s">
        <v>277</v>
      </c>
      <c r="O1939" s="16" t="s">
        <v>218</v>
      </c>
      <c r="P1939" s="16" t="s">
        <v>162</v>
      </c>
      <c r="Q1939" s="16" t="s">
        <v>157</v>
      </c>
    </row>
    <row r="1940" spans="3:17">
      <c r="C1940" s="15">
        <v>38090</v>
      </c>
      <c r="D1940" s="16">
        <v>10241</v>
      </c>
      <c r="E1940" s="16">
        <v>9</v>
      </c>
      <c r="F1940" s="16" t="s">
        <v>382</v>
      </c>
      <c r="G1940" s="16">
        <v>27</v>
      </c>
      <c r="H1940" s="17">
        <v>86.73</v>
      </c>
      <c r="I1940" s="17">
        <v>2341.71</v>
      </c>
      <c r="J1940" s="16" t="s">
        <v>18</v>
      </c>
      <c r="K1940" s="16"/>
      <c r="L1940" s="16" t="s">
        <v>113</v>
      </c>
      <c r="M1940" s="16" t="s">
        <v>212</v>
      </c>
      <c r="N1940" s="16" t="s">
        <v>313</v>
      </c>
      <c r="O1940" s="16"/>
      <c r="P1940" s="16" t="s">
        <v>107</v>
      </c>
      <c r="Q1940" s="16" t="s">
        <v>93</v>
      </c>
    </row>
    <row r="1941" spans="3:17">
      <c r="C1941" s="15">
        <v>38175</v>
      </c>
      <c r="D1941" s="16">
        <v>10267</v>
      </c>
      <c r="E1941" s="16">
        <v>6</v>
      </c>
      <c r="F1941" s="16" t="s">
        <v>382</v>
      </c>
      <c r="G1941" s="16">
        <v>43</v>
      </c>
      <c r="H1941" s="17">
        <v>100</v>
      </c>
      <c r="I1941" s="17">
        <v>5110.9799999999996</v>
      </c>
      <c r="J1941" s="16" t="s">
        <v>18</v>
      </c>
      <c r="K1941" s="16"/>
      <c r="L1941" s="16" t="s">
        <v>164</v>
      </c>
      <c r="M1941" s="16" t="s">
        <v>212</v>
      </c>
      <c r="N1941" s="16" t="s">
        <v>213</v>
      </c>
      <c r="O1941" s="16" t="s">
        <v>214</v>
      </c>
      <c r="P1941" s="16" t="s">
        <v>162</v>
      </c>
      <c r="Q1941" s="16" t="s">
        <v>157</v>
      </c>
    </row>
    <row r="1942" spans="3:17">
      <c r="C1942" s="15">
        <v>38208</v>
      </c>
      <c r="D1942" s="16">
        <v>10279</v>
      </c>
      <c r="E1942" s="16">
        <v>6</v>
      </c>
      <c r="F1942" s="16" t="s">
        <v>382</v>
      </c>
      <c r="G1942" s="16">
        <v>48</v>
      </c>
      <c r="H1942" s="17">
        <v>100</v>
      </c>
      <c r="I1942" s="17">
        <v>6168</v>
      </c>
      <c r="J1942" s="16" t="s">
        <v>18</v>
      </c>
      <c r="K1942" s="16"/>
      <c r="L1942" s="16" t="s">
        <v>135</v>
      </c>
      <c r="M1942" s="16" t="s">
        <v>212</v>
      </c>
      <c r="N1942" s="16" t="s">
        <v>242</v>
      </c>
      <c r="O1942" s="16"/>
      <c r="P1942" s="16" t="s">
        <v>134</v>
      </c>
      <c r="Q1942" s="16" t="s">
        <v>93</v>
      </c>
    </row>
    <row r="1943" spans="3:17">
      <c r="C1943" s="15">
        <v>38231</v>
      </c>
      <c r="D1943" s="16">
        <v>10288</v>
      </c>
      <c r="E1943" s="16">
        <v>12</v>
      </c>
      <c r="F1943" s="16" t="s">
        <v>382</v>
      </c>
      <c r="G1943" s="16">
        <v>41</v>
      </c>
      <c r="H1943" s="17">
        <v>100</v>
      </c>
      <c r="I1943" s="17">
        <v>4873.26</v>
      </c>
      <c r="J1943" s="16" t="s">
        <v>18</v>
      </c>
      <c r="K1943" s="16"/>
      <c r="L1943" s="16" t="s">
        <v>92</v>
      </c>
      <c r="M1943" s="16" t="s">
        <v>212</v>
      </c>
      <c r="N1943" s="16" t="s">
        <v>91</v>
      </c>
      <c r="O1943" s="16"/>
      <c r="P1943" s="16" t="s">
        <v>91</v>
      </c>
      <c r="Q1943" s="16" t="s">
        <v>84</v>
      </c>
    </row>
    <row r="1944" spans="3:17">
      <c r="C1944" s="15">
        <v>37899</v>
      </c>
      <c r="D1944" s="16">
        <v>10301</v>
      </c>
      <c r="E1944" s="16">
        <v>2</v>
      </c>
      <c r="F1944" s="16" t="s">
        <v>382</v>
      </c>
      <c r="G1944" s="16">
        <v>22</v>
      </c>
      <c r="H1944" s="17">
        <v>96.37</v>
      </c>
      <c r="I1944" s="17">
        <v>2120.14</v>
      </c>
      <c r="J1944" s="16" t="s">
        <v>18</v>
      </c>
      <c r="K1944" s="16"/>
      <c r="L1944" s="16" t="s">
        <v>133</v>
      </c>
      <c r="M1944" s="16" t="s">
        <v>212</v>
      </c>
      <c r="N1944" s="16" t="s">
        <v>318</v>
      </c>
      <c r="O1944" s="16"/>
      <c r="P1944" s="16" t="s">
        <v>130</v>
      </c>
      <c r="Q1944" s="16" t="s">
        <v>93</v>
      </c>
    </row>
    <row r="1945" spans="3:17">
      <c r="C1945" s="15">
        <v>38276</v>
      </c>
      <c r="D1945" s="16">
        <v>10311</v>
      </c>
      <c r="E1945" s="16">
        <v>7</v>
      </c>
      <c r="F1945" s="16" t="s">
        <v>382</v>
      </c>
      <c r="G1945" s="16">
        <v>46</v>
      </c>
      <c r="H1945" s="17">
        <v>92.09</v>
      </c>
      <c r="I1945" s="17">
        <v>4236.1400000000003</v>
      </c>
      <c r="J1945" s="16" t="s">
        <v>18</v>
      </c>
      <c r="K1945" s="16"/>
      <c r="L1945" s="16" t="s">
        <v>135</v>
      </c>
      <c r="M1945" s="16" t="s">
        <v>212</v>
      </c>
      <c r="N1945" s="16" t="s">
        <v>242</v>
      </c>
      <c r="O1945" s="16"/>
      <c r="P1945" s="16" t="s">
        <v>134</v>
      </c>
      <c r="Q1945" s="16" t="s">
        <v>93</v>
      </c>
    </row>
    <row r="1946" spans="3:17">
      <c r="C1946" s="15">
        <v>38295</v>
      </c>
      <c r="D1946" s="16">
        <v>10321</v>
      </c>
      <c r="E1946" s="16">
        <v>4</v>
      </c>
      <c r="F1946" s="16" t="s">
        <v>382</v>
      </c>
      <c r="G1946" s="16">
        <v>21</v>
      </c>
      <c r="H1946" s="17">
        <v>89.95</v>
      </c>
      <c r="I1946" s="17">
        <v>1888.95</v>
      </c>
      <c r="J1946" s="16" t="s">
        <v>18</v>
      </c>
      <c r="K1946" s="16"/>
      <c r="L1946" s="16" t="s">
        <v>175</v>
      </c>
      <c r="M1946" s="16" t="s">
        <v>212</v>
      </c>
      <c r="N1946" s="16" t="s">
        <v>239</v>
      </c>
      <c r="O1946" s="16" t="s">
        <v>231</v>
      </c>
      <c r="P1946" s="16" t="s">
        <v>162</v>
      </c>
      <c r="Q1946" s="16" t="s">
        <v>157</v>
      </c>
    </row>
    <row r="1947" spans="3:17">
      <c r="C1947" s="15">
        <v>38308</v>
      </c>
      <c r="D1947" s="16">
        <v>10332</v>
      </c>
      <c r="E1947" s="16">
        <v>13</v>
      </c>
      <c r="F1947" s="16" t="s">
        <v>382</v>
      </c>
      <c r="G1947" s="16">
        <v>31</v>
      </c>
      <c r="H1947" s="17">
        <v>37.18</v>
      </c>
      <c r="I1947" s="17">
        <v>1152.58</v>
      </c>
      <c r="J1947" s="16" t="s">
        <v>18</v>
      </c>
      <c r="K1947" s="16"/>
      <c r="L1947" s="16" t="s">
        <v>146</v>
      </c>
      <c r="M1947" s="16" t="s">
        <v>212</v>
      </c>
      <c r="N1947" s="16" t="s">
        <v>299</v>
      </c>
      <c r="O1947" s="16"/>
      <c r="P1947" s="16" t="s">
        <v>145</v>
      </c>
      <c r="Q1947" s="16" t="s">
        <v>93</v>
      </c>
    </row>
    <row r="1948" spans="3:17">
      <c r="C1948" s="15">
        <v>38320</v>
      </c>
      <c r="D1948" s="16">
        <v>10346</v>
      </c>
      <c r="E1948" s="16">
        <v>6</v>
      </c>
      <c r="F1948" s="16" t="s">
        <v>382</v>
      </c>
      <c r="G1948" s="16">
        <v>26</v>
      </c>
      <c r="H1948" s="17">
        <v>95.88</v>
      </c>
      <c r="I1948" s="17">
        <v>2492.88</v>
      </c>
      <c r="J1948" s="16" t="s">
        <v>18</v>
      </c>
      <c r="K1948" s="16"/>
      <c r="L1948" s="16" t="s">
        <v>182</v>
      </c>
      <c r="M1948" s="16" t="s">
        <v>212</v>
      </c>
      <c r="N1948" s="16" t="s">
        <v>316</v>
      </c>
      <c r="O1948" s="16" t="s">
        <v>317</v>
      </c>
      <c r="P1948" s="16" t="s">
        <v>162</v>
      </c>
      <c r="Q1948" s="16" t="s">
        <v>157</v>
      </c>
    </row>
    <row r="1949" spans="3:17">
      <c r="C1949" s="15">
        <v>38371</v>
      </c>
      <c r="D1949" s="16">
        <v>10368</v>
      </c>
      <c r="E1949" s="16">
        <v>4</v>
      </c>
      <c r="F1949" s="16" t="s">
        <v>382</v>
      </c>
      <c r="G1949" s="16">
        <v>20</v>
      </c>
      <c r="H1949" s="17">
        <v>99.58</v>
      </c>
      <c r="I1949" s="17">
        <v>1991.6</v>
      </c>
      <c r="J1949" s="16" t="s">
        <v>18</v>
      </c>
      <c r="K1949" s="16"/>
      <c r="L1949" s="16" t="s">
        <v>163</v>
      </c>
      <c r="M1949" s="16" t="s">
        <v>212</v>
      </c>
      <c r="N1949" s="16" t="s">
        <v>258</v>
      </c>
      <c r="O1949" s="16" t="s">
        <v>218</v>
      </c>
      <c r="P1949" s="16" t="s">
        <v>162</v>
      </c>
      <c r="Q1949" s="16" t="s">
        <v>157</v>
      </c>
    </row>
    <row r="1950" spans="3:17">
      <c r="C1950" s="15">
        <v>38399</v>
      </c>
      <c r="D1950" s="16">
        <v>10380</v>
      </c>
      <c r="E1950" s="16">
        <v>11</v>
      </c>
      <c r="F1950" s="16" t="s">
        <v>382</v>
      </c>
      <c r="G1950" s="16">
        <v>34</v>
      </c>
      <c r="H1950" s="17">
        <v>100</v>
      </c>
      <c r="I1950" s="17">
        <v>3953.18</v>
      </c>
      <c r="J1950" s="16" t="s">
        <v>18</v>
      </c>
      <c r="K1950" s="16"/>
      <c r="L1950" s="16" t="s">
        <v>135</v>
      </c>
      <c r="M1950" s="16" t="s">
        <v>212</v>
      </c>
      <c r="N1950" s="16" t="s">
        <v>242</v>
      </c>
      <c r="O1950" s="16"/>
      <c r="P1950" s="16" t="s">
        <v>134</v>
      </c>
      <c r="Q1950" s="16" t="s">
        <v>93</v>
      </c>
    </row>
    <row r="1951" spans="3:17">
      <c r="C1951" s="15">
        <v>38464</v>
      </c>
      <c r="D1951" s="16">
        <v>10407</v>
      </c>
      <c r="E1951" s="16">
        <v>9</v>
      </c>
      <c r="F1951" s="16" t="s">
        <v>382</v>
      </c>
      <c r="G1951" s="16">
        <v>43</v>
      </c>
      <c r="H1951" s="17">
        <v>86.73</v>
      </c>
      <c r="I1951" s="17">
        <v>3729.39</v>
      </c>
      <c r="J1951" s="16" t="s">
        <v>18</v>
      </c>
      <c r="K1951" s="16"/>
      <c r="L1951" s="16" t="s">
        <v>166</v>
      </c>
      <c r="M1951" s="16" t="s">
        <v>285</v>
      </c>
      <c r="N1951" s="16" t="s">
        <v>284</v>
      </c>
      <c r="O1951" s="16" t="s">
        <v>218</v>
      </c>
      <c r="P1951" s="16" t="s">
        <v>162</v>
      </c>
      <c r="Q1951" s="16" t="s">
        <v>157</v>
      </c>
    </row>
    <row r="1952" spans="3:17">
      <c r="C1952" s="15">
        <v>38501</v>
      </c>
      <c r="D1952" s="16">
        <v>10420</v>
      </c>
      <c r="E1952" s="16">
        <v>12</v>
      </c>
      <c r="F1952" s="16" t="s">
        <v>382</v>
      </c>
      <c r="G1952" s="16">
        <v>26</v>
      </c>
      <c r="H1952" s="17">
        <v>100</v>
      </c>
      <c r="I1952" s="17">
        <v>2617.16</v>
      </c>
      <c r="J1952" s="16" t="s">
        <v>18</v>
      </c>
      <c r="K1952" s="16"/>
      <c r="L1952" s="16" t="s">
        <v>88</v>
      </c>
      <c r="M1952" s="16" t="s">
        <v>265</v>
      </c>
      <c r="N1952" s="16" t="s">
        <v>237</v>
      </c>
      <c r="O1952" s="16" t="s">
        <v>238</v>
      </c>
      <c r="P1952" s="16" t="s">
        <v>85</v>
      </c>
      <c r="Q1952" s="16" t="s">
        <v>84</v>
      </c>
    </row>
    <row r="1953" spans="3:17">
      <c r="C1953" s="15">
        <v>37663</v>
      </c>
      <c r="D1953" s="16">
        <v>10105</v>
      </c>
      <c r="E1953" s="16">
        <v>1</v>
      </c>
      <c r="F1953" s="16" t="s">
        <v>383</v>
      </c>
      <c r="G1953" s="16">
        <v>50</v>
      </c>
      <c r="H1953" s="17">
        <v>79.67</v>
      </c>
      <c r="I1953" s="17">
        <v>3983.5</v>
      </c>
      <c r="J1953" s="16" t="s">
        <v>19</v>
      </c>
      <c r="K1953" s="16"/>
      <c r="L1953" s="16" t="s">
        <v>101</v>
      </c>
      <c r="M1953" s="16" t="s">
        <v>212</v>
      </c>
      <c r="N1953" s="16" t="s">
        <v>271</v>
      </c>
      <c r="O1953" s="16"/>
      <c r="P1953" s="16" t="s">
        <v>100</v>
      </c>
      <c r="Q1953" s="16" t="s">
        <v>93</v>
      </c>
    </row>
    <row r="1954" spans="3:17">
      <c r="C1954" s="15">
        <v>37739</v>
      </c>
      <c r="D1954" s="16">
        <v>10119</v>
      </c>
      <c r="E1954" s="16">
        <v>10</v>
      </c>
      <c r="F1954" s="16" t="s">
        <v>383</v>
      </c>
      <c r="G1954" s="16">
        <v>35</v>
      </c>
      <c r="H1954" s="17">
        <v>90.57</v>
      </c>
      <c r="I1954" s="17">
        <v>3169.95</v>
      </c>
      <c r="J1954" s="16" t="s">
        <v>19</v>
      </c>
      <c r="K1954" s="16"/>
      <c r="L1954" s="16" t="s">
        <v>95</v>
      </c>
      <c r="M1954" s="16" t="s">
        <v>212</v>
      </c>
      <c r="N1954" s="16" t="s">
        <v>236</v>
      </c>
      <c r="O1954" s="16"/>
      <c r="P1954" s="16" t="s">
        <v>94</v>
      </c>
      <c r="Q1954" s="16" t="s">
        <v>93</v>
      </c>
    </row>
    <row r="1955" spans="3:17">
      <c r="C1955" s="15">
        <v>37784</v>
      </c>
      <c r="D1955" s="16">
        <v>10129</v>
      </c>
      <c r="E1955" s="16">
        <v>1</v>
      </c>
      <c r="F1955" s="16" t="s">
        <v>383</v>
      </c>
      <c r="G1955" s="16">
        <v>50</v>
      </c>
      <c r="H1955" s="17">
        <v>77.989999999999995</v>
      </c>
      <c r="I1955" s="17">
        <v>3899.5</v>
      </c>
      <c r="J1955" s="16" t="s">
        <v>19</v>
      </c>
      <c r="K1955" s="16"/>
      <c r="L1955" s="16" t="s">
        <v>148</v>
      </c>
      <c r="M1955" s="16" t="s">
        <v>212</v>
      </c>
      <c r="N1955" s="16" t="s">
        <v>272</v>
      </c>
      <c r="O1955" s="16"/>
      <c r="P1955" s="16" t="s">
        <v>145</v>
      </c>
      <c r="Q1955" s="16" t="s">
        <v>93</v>
      </c>
    </row>
    <row r="1956" spans="3:17">
      <c r="C1956" s="15">
        <v>37843</v>
      </c>
      <c r="D1956" s="16">
        <v>10143</v>
      </c>
      <c r="E1956" s="16">
        <v>14</v>
      </c>
      <c r="F1956" s="16" t="s">
        <v>383</v>
      </c>
      <c r="G1956" s="16">
        <v>23</v>
      </c>
      <c r="H1956" s="17">
        <v>80.510000000000005</v>
      </c>
      <c r="I1956" s="17">
        <v>1851.73</v>
      </c>
      <c r="J1956" s="16" t="s">
        <v>19</v>
      </c>
      <c r="K1956" s="16"/>
      <c r="L1956" s="16" t="s">
        <v>171</v>
      </c>
      <c r="M1956" s="16" t="s">
        <v>212</v>
      </c>
      <c r="N1956" s="16" t="s">
        <v>239</v>
      </c>
      <c r="O1956" s="16" t="s">
        <v>231</v>
      </c>
      <c r="P1956" s="16" t="s">
        <v>162</v>
      </c>
      <c r="Q1956" s="16" t="s">
        <v>157</v>
      </c>
    </row>
    <row r="1957" spans="3:17">
      <c r="C1957" s="15">
        <v>37900</v>
      </c>
      <c r="D1957" s="16">
        <v>10155</v>
      </c>
      <c r="E1957" s="16">
        <v>12</v>
      </c>
      <c r="F1957" s="16" t="s">
        <v>383</v>
      </c>
      <c r="G1957" s="16">
        <v>37</v>
      </c>
      <c r="H1957" s="17">
        <v>67.930000000000007</v>
      </c>
      <c r="I1957" s="17">
        <v>2513.41</v>
      </c>
      <c r="J1957" s="16" t="s">
        <v>19</v>
      </c>
      <c r="K1957" s="16"/>
      <c r="L1957" s="16" t="s">
        <v>105</v>
      </c>
      <c r="M1957" s="16" t="s">
        <v>212</v>
      </c>
      <c r="N1957" s="16" t="s">
        <v>232</v>
      </c>
      <c r="O1957" s="16"/>
      <c r="P1957" s="16" t="s">
        <v>103</v>
      </c>
      <c r="Q1957" s="16" t="s">
        <v>93</v>
      </c>
    </row>
    <row r="1958" spans="3:17">
      <c r="C1958" s="15">
        <v>37917</v>
      </c>
      <c r="D1958" s="16">
        <v>10167</v>
      </c>
      <c r="E1958" s="16">
        <v>8</v>
      </c>
      <c r="F1958" s="16" t="s">
        <v>383</v>
      </c>
      <c r="G1958" s="16">
        <v>29</v>
      </c>
      <c r="H1958" s="17">
        <v>83.86</v>
      </c>
      <c r="I1958" s="17">
        <v>2431.94</v>
      </c>
      <c r="J1958" s="16" t="s">
        <v>19</v>
      </c>
      <c r="K1958" s="16"/>
      <c r="L1958" s="16" t="s">
        <v>141</v>
      </c>
      <c r="M1958" s="16" t="s">
        <v>273</v>
      </c>
      <c r="N1958" s="16" t="s">
        <v>256</v>
      </c>
      <c r="O1958" s="16"/>
      <c r="P1958" s="16" t="s">
        <v>140</v>
      </c>
      <c r="Q1958" s="16" t="s">
        <v>93</v>
      </c>
    </row>
    <row r="1959" spans="3:17">
      <c r="C1959" s="15">
        <v>37933</v>
      </c>
      <c r="D1959" s="16">
        <v>10178</v>
      </c>
      <c r="E1959" s="16">
        <v>11</v>
      </c>
      <c r="F1959" s="16" t="s">
        <v>383</v>
      </c>
      <c r="G1959" s="16">
        <v>21</v>
      </c>
      <c r="H1959" s="17">
        <v>72.12</v>
      </c>
      <c r="I1959" s="17">
        <v>1514.52</v>
      </c>
      <c r="J1959" s="16" t="s">
        <v>19</v>
      </c>
      <c r="K1959" s="16"/>
      <c r="L1959" s="16" t="s">
        <v>116</v>
      </c>
      <c r="M1959" s="16" t="s">
        <v>212</v>
      </c>
      <c r="N1959" s="16" t="s">
        <v>274</v>
      </c>
      <c r="O1959" s="16"/>
      <c r="P1959" s="16" t="s">
        <v>107</v>
      </c>
      <c r="Q1959" s="16" t="s">
        <v>93</v>
      </c>
    </row>
    <row r="1960" spans="3:17">
      <c r="C1960" s="15">
        <v>37939</v>
      </c>
      <c r="D1960" s="16">
        <v>10186</v>
      </c>
      <c r="E1960" s="16">
        <v>8</v>
      </c>
      <c r="F1960" s="16" t="s">
        <v>383</v>
      </c>
      <c r="G1960" s="16">
        <v>36</v>
      </c>
      <c r="H1960" s="17">
        <v>85.54</v>
      </c>
      <c r="I1960" s="17">
        <v>3079.44</v>
      </c>
      <c r="J1960" s="16" t="s">
        <v>19</v>
      </c>
      <c r="K1960" s="16"/>
      <c r="L1960" s="16" t="s">
        <v>150</v>
      </c>
      <c r="M1960" s="16" t="s">
        <v>212</v>
      </c>
      <c r="N1960" s="16" t="s">
        <v>272</v>
      </c>
      <c r="O1960" s="16"/>
      <c r="P1960" s="16" t="s">
        <v>145</v>
      </c>
      <c r="Q1960" s="16" t="s">
        <v>93</v>
      </c>
    </row>
    <row r="1961" spans="3:17">
      <c r="C1961" s="15">
        <v>37951</v>
      </c>
      <c r="D1961" s="16">
        <v>10197</v>
      </c>
      <c r="E1961" s="16">
        <v>5</v>
      </c>
      <c r="F1961" s="16" t="s">
        <v>383</v>
      </c>
      <c r="G1961" s="16">
        <v>22</v>
      </c>
      <c r="H1961" s="17">
        <v>86.38</v>
      </c>
      <c r="I1961" s="17">
        <v>1900.36</v>
      </c>
      <c r="J1961" s="16" t="s">
        <v>19</v>
      </c>
      <c r="K1961" s="16"/>
      <c r="L1961" s="16" t="s">
        <v>137</v>
      </c>
      <c r="M1961" s="16" t="s">
        <v>212</v>
      </c>
      <c r="N1961" s="16" t="s">
        <v>275</v>
      </c>
      <c r="O1961" s="16"/>
      <c r="P1961" s="16" t="s">
        <v>134</v>
      </c>
      <c r="Q1961" s="16" t="s">
        <v>93</v>
      </c>
    </row>
    <row r="1962" spans="3:17">
      <c r="C1962" s="15">
        <v>37995</v>
      </c>
      <c r="D1962" s="16">
        <v>10209</v>
      </c>
      <c r="E1962" s="16">
        <v>7</v>
      </c>
      <c r="F1962" s="16" t="s">
        <v>383</v>
      </c>
      <c r="G1962" s="16">
        <v>22</v>
      </c>
      <c r="H1962" s="17">
        <v>89.73</v>
      </c>
      <c r="I1962" s="17">
        <v>1974.06</v>
      </c>
      <c r="J1962" s="16" t="s">
        <v>19</v>
      </c>
      <c r="K1962" s="16"/>
      <c r="L1962" s="16" t="s">
        <v>192</v>
      </c>
      <c r="M1962" s="16" t="s">
        <v>212</v>
      </c>
      <c r="N1962" s="16" t="s">
        <v>276</v>
      </c>
      <c r="O1962" s="16" t="s">
        <v>218</v>
      </c>
      <c r="P1962" s="16" t="s">
        <v>162</v>
      </c>
      <c r="Q1962" s="16" t="s">
        <v>157</v>
      </c>
    </row>
    <row r="1963" spans="3:17">
      <c r="C1963" s="15">
        <v>38036</v>
      </c>
      <c r="D1963" s="16">
        <v>10222</v>
      </c>
      <c r="E1963" s="16">
        <v>11</v>
      </c>
      <c r="F1963" s="16" t="s">
        <v>383</v>
      </c>
      <c r="G1963" s="16">
        <v>46</v>
      </c>
      <c r="H1963" s="17">
        <v>80.510000000000005</v>
      </c>
      <c r="I1963" s="17">
        <v>3703.46</v>
      </c>
      <c r="J1963" s="16" t="s">
        <v>19</v>
      </c>
      <c r="K1963" s="16"/>
      <c r="L1963" s="16" t="s">
        <v>177</v>
      </c>
      <c r="M1963" s="16" t="s">
        <v>212</v>
      </c>
      <c r="N1963" s="16" t="s">
        <v>277</v>
      </c>
      <c r="O1963" s="16" t="s">
        <v>218</v>
      </c>
      <c r="P1963" s="16" t="s">
        <v>162</v>
      </c>
      <c r="Q1963" s="16" t="s">
        <v>157</v>
      </c>
    </row>
    <row r="1964" spans="3:17">
      <c r="C1964" s="15">
        <v>38114</v>
      </c>
      <c r="D1964" s="16">
        <v>10248</v>
      </c>
      <c r="E1964" s="16">
        <v>2</v>
      </c>
      <c r="F1964" s="16" t="s">
        <v>383</v>
      </c>
      <c r="G1964" s="16">
        <v>23</v>
      </c>
      <c r="H1964" s="17">
        <v>76.31</v>
      </c>
      <c r="I1964" s="17">
        <v>1755.13</v>
      </c>
      <c r="J1964" s="16" t="s">
        <v>19</v>
      </c>
      <c r="K1964" s="16"/>
      <c r="L1964" s="16" t="s">
        <v>165</v>
      </c>
      <c r="M1964" s="16" t="s">
        <v>273</v>
      </c>
      <c r="N1964" s="16" t="s">
        <v>213</v>
      </c>
      <c r="O1964" s="16" t="s">
        <v>214</v>
      </c>
      <c r="P1964" s="16" t="s">
        <v>162</v>
      </c>
      <c r="Q1964" s="16" t="s">
        <v>157</v>
      </c>
    </row>
    <row r="1965" spans="3:17">
      <c r="C1965" s="15">
        <v>38162</v>
      </c>
      <c r="D1965" s="16">
        <v>10262</v>
      </c>
      <c r="E1965" s="16">
        <v>16</v>
      </c>
      <c r="F1965" s="16" t="s">
        <v>383</v>
      </c>
      <c r="G1965" s="16">
        <v>49</v>
      </c>
      <c r="H1965" s="17">
        <v>87.21</v>
      </c>
      <c r="I1965" s="17">
        <v>4273.29</v>
      </c>
      <c r="J1965" s="16" t="s">
        <v>19</v>
      </c>
      <c r="K1965" s="16"/>
      <c r="L1965" s="16" t="s">
        <v>135</v>
      </c>
      <c r="M1965" s="16" t="s">
        <v>273</v>
      </c>
      <c r="N1965" s="16" t="s">
        <v>242</v>
      </c>
      <c r="O1965" s="16"/>
      <c r="P1965" s="16" t="s">
        <v>134</v>
      </c>
      <c r="Q1965" s="16" t="s">
        <v>93</v>
      </c>
    </row>
    <row r="1966" spans="3:17">
      <c r="C1966" s="15">
        <v>38189</v>
      </c>
      <c r="D1966" s="16">
        <v>10273</v>
      </c>
      <c r="E1966" s="16">
        <v>3</v>
      </c>
      <c r="F1966" s="16" t="s">
        <v>383</v>
      </c>
      <c r="G1966" s="16">
        <v>48</v>
      </c>
      <c r="H1966" s="17">
        <v>83.02</v>
      </c>
      <c r="I1966" s="17">
        <v>3984.96</v>
      </c>
      <c r="J1966" s="16" t="s">
        <v>19</v>
      </c>
      <c r="K1966" s="16"/>
      <c r="L1966" s="16" t="s">
        <v>98</v>
      </c>
      <c r="M1966" s="16" t="s">
        <v>212</v>
      </c>
      <c r="N1966" s="16" t="s">
        <v>278</v>
      </c>
      <c r="O1966" s="16"/>
      <c r="P1966" s="16" t="s">
        <v>97</v>
      </c>
      <c r="Q1966" s="16" t="s">
        <v>93</v>
      </c>
    </row>
    <row r="1967" spans="3:17">
      <c r="C1967" s="15">
        <v>38219</v>
      </c>
      <c r="D1967" s="16">
        <v>10283</v>
      </c>
      <c r="E1967" s="16">
        <v>5</v>
      </c>
      <c r="F1967" s="16" t="s">
        <v>383</v>
      </c>
      <c r="G1967" s="16">
        <v>33</v>
      </c>
      <c r="H1967" s="17">
        <v>72.959999999999994</v>
      </c>
      <c r="I1967" s="17">
        <v>2407.6799999999998</v>
      </c>
      <c r="J1967" s="16" t="s">
        <v>19</v>
      </c>
      <c r="K1967" s="16"/>
      <c r="L1967" s="16" t="s">
        <v>160</v>
      </c>
      <c r="M1967" s="16" t="s">
        <v>212</v>
      </c>
      <c r="N1967" s="16" t="s">
        <v>279</v>
      </c>
      <c r="O1967" s="16" t="s">
        <v>250</v>
      </c>
      <c r="P1967" s="16" t="s">
        <v>158</v>
      </c>
      <c r="Q1967" s="16" t="s">
        <v>157</v>
      </c>
    </row>
    <row r="1968" spans="3:17">
      <c r="C1968" s="15">
        <v>38245</v>
      </c>
      <c r="D1968" s="16">
        <v>10296</v>
      </c>
      <c r="E1968" s="16">
        <v>14</v>
      </c>
      <c r="F1968" s="16" t="s">
        <v>383</v>
      </c>
      <c r="G1968" s="16">
        <v>22</v>
      </c>
      <c r="H1968" s="17">
        <v>77.150000000000006</v>
      </c>
      <c r="I1968" s="17">
        <v>1697.3</v>
      </c>
      <c r="J1968" s="16" t="s">
        <v>19</v>
      </c>
      <c r="K1968" s="16"/>
      <c r="L1968" s="16" t="s">
        <v>123</v>
      </c>
      <c r="M1968" s="16" t="s">
        <v>212</v>
      </c>
      <c r="N1968" s="16" t="s">
        <v>326</v>
      </c>
      <c r="O1968" s="16"/>
      <c r="P1968" s="16" t="s">
        <v>120</v>
      </c>
      <c r="Q1968" s="16" t="s">
        <v>93</v>
      </c>
    </row>
    <row r="1969" spans="3:17">
      <c r="C1969" s="15">
        <v>38274</v>
      </c>
      <c r="D1969" s="16">
        <v>10307</v>
      </c>
      <c r="E1969" s="16">
        <v>8</v>
      </c>
      <c r="F1969" s="16" t="s">
        <v>383</v>
      </c>
      <c r="G1969" s="16">
        <v>22</v>
      </c>
      <c r="H1969" s="17">
        <v>91.41</v>
      </c>
      <c r="I1969" s="17">
        <v>2011.02</v>
      </c>
      <c r="J1969" s="16" t="s">
        <v>19</v>
      </c>
      <c r="K1969" s="16"/>
      <c r="L1969" s="16" t="s">
        <v>188</v>
      </c>
      <c r="M1969" s="16" t="s">
        <v>212</v>
      </c>
      <c r="N1969" s="16" t="s">
        <v>247</v>
      </c>
      <c r="O1969" s="16" t="s">
        <v>235</v>
      </c>
      <c r="P1969" s="16" t="s">
        <v>162</v>
      </c>
      <c r="Q1969" s="16" t="s">
        <v>157</v>
      </c>
    </row>
    <row r="1970" spans="3:17">
      <c r="C1970" s="15">
        <v>38292</v>
      </c>
      <c r="D1970" s="16">
        <v>10316</v>
      </c>
      <c r="E1970" s="16">
        <v>16</v>
      </c>
      <c r="F1970" s="16" t="s">
        <v>383</v>
      </c>
      <c r="G1970" s="16">
        <v>25</v>
      </c>
      <c r="H1970" s="17">
        <v>92.25</v>
      </c>
      <c r="I1970" s="17">
        <v>2306.25</v>
      </c>
      <c r="J1970" s="16" t="s">
        <v>19</v>
      </c>
      <c r="K1970" s="16"/>
      <c r="L1970" s="16" t="s">
        <v>149</v>
      </c>
      <c r="M1970" s="16" t="s">
        <v>212</v>
      </c>
      <c r="N1970" s="16" t="s">
        <v>281</v>
      </c>
      <c r="O1970" s="16" t="s">
        <v>282</v>
      </c>
      <c r="P1970" s="16" t="s">
        <v>145</v>
      </c>
      <c r="Q1970" s="16" t="s">
        <v>93</v>
      </c>
    </row>
    <row r="1971" spans="3:17">
      <c r="C1971" s="15">
        <v>38300</v>
      </c>
      <c r="D1971" s="16">
        <v>10326</v>
      </c>
      <c r="E1971" s="16">
        <v>2</v>
      </c>
      <c r="F1971" s="16" t="s">
        <v>383</v>
      </c>
      <c r="G1971" s="16">
        <v>20</v>
      </c>
      <c r="H1971" s="17">
        <v>92.25</v>
      </c>
      <c r="I1971" s="17">
        <v>1845</v>
      </c>
      <c r="J1971" s="16" t="s">
        <v>19</v>
      </c>
      <c r="K1971" s="16"/>
      <c r="L1971" s="16" t="s">
        <v>142</v>
      </c>
      <c r="M1971" s="16" t="s">
        <v>212</v>
      </c>
      <c r="N1971" s="16" t="s">
        <v>244</v>
      </c>
      <c r="O1971" s="16"/>
      <c r="P1971" s="16" t="s">
        <v>140</v>
      </c>
      <c r="Q1971" s="16" t="s">
        <v>93</v>
      </c>
    </row>
    <row r="1972" spans="3:17">
      <c r="C1972" s="15">
        <v>38314</v>
      </c>
      <c r="D1972" s="16">
        <v>10339</v>
      </c>
      <c r="E1972" s="16">
        <v>16</v>
      </c>
      <c r="F1972" s="16" t="s">
        <v>383</v>
      </c>
      <c r="G1972" s="16">
        <v>42</v>
      </c>
      <c r="H1972" s="17">
        <v>59.36</v>
      </c>
      <c r="I1972" s="17">
        <v>2493.12</v>
      </c>
      <c r="J1972" s="16" t="s">
        <v>19</v>
      </c>
      <c r="K1972" s="16"/>
      <c r="L1972" s="16" t="s">
        <v>152</v>
      </c>
      <c r="M1972" s="16" t="s">
        <v>212</v>
      </c>
      <c r="N1972" s="16" t="s">
        <v>253</v>
      </c>
      <c r="O1972" s="16" t="s">
        <v>254</v>
      </c>
      <c r="P1972" s="16" t="s">
        <v>151</v>
      </c>
      <c r="Q1972" s="16" t="s">
        <v>151</v>
      </c>
    </row>
    <row r="1973" spans="3:17">
      <c r="C1973" s="15">
        <v>38323</v>
      </c>
      <c r="D1973" s="16">
        <v>10350</v>
      </c>
      <c r="E1973" s="16">
        <v>10</v>
      </c>
      <c r="F1973" s="16" t="s">
        <v>383</v>
      </c>
      <c r="G1973" s="16">
        <v>25</v>
      </c>
      <c r="H1973" s="17">
        <v>60.34</v>
      </c>
      <c r="I1973" s="17">
        <v>1508.5</v>
      </c>
      <c r="J1973" s="16" t="s">
        <v>19</v>
      </c>
      <c r="K1973" s="16"/>
      <c r="L1973" s="16" t="s">
        <v>135</v>
      </c>
      <c r="M1973" s="16" t="s">
        <v>212</v>
      </c>
      <c r="N1973" s="16" t="s">
        <v>242</v>
      </c>
      <c r="O1973" s="16"/>
      <c r="P1973" s="16" t="s">
        <v>134</v>
      </c>
      <c r="Q1973" s="16" t="s">
        <v>93</v>
      </c>
    </row>
    <row r="1974" spans="3:17">
      <c r="C1974" s="15">
        <v>38383</v>
      </c>
      <c r="D1974" s="16">
        <v>10373</v>
      </c>
      <c r="E1974" s="16">
        <v>10</v>
      </c>
      <c r="F1974" s="16" t="s">
        <v>383</v>
      </c>
      <c r="G1974" s="16">
        <v>23</v>
      </c>
      <c r="H1974" s="17">
        <v>100</v>
      </c>
      <c r="I1974" s="17">
        <v>2394.3000000000002</v>
      </c>
      <c r="J1974" s="16" t="s">
        <v>19</v>
      </c>
      <c r="K1974" s="16"/>
      <c r="L1974" s="16" t="s">
        <v>106</v>
      </c>
      <c r="M1974" s="16" t="s">
        <v>212</v>
      </c>
      <c r="N1974" s="16" t="s">
        <v>283</v>
      </c>
      <c r="O1974" s="16"/>
      <c r="P1974" s="16" t="s">
        <v>103</v>
      </c>
      <c r="Q1974" s="16" t="s">
        <v>93</v>
      </c>
    </row>
    <row r="1975" spans="3:17">
      <c r="C1975" s="15">
        <v>38411</v>
      </c>
      <c r="D1975" s="16">
        <v>10385</v>
      </c>
      <c r="E1975" s="16">
        <v>2</v>
      </c>
      <c r="F1975" s="16" t="s">
        <v>383</v>
      </c>
      <c r="G1975" s="16">
        <v>37</v>
      </c>
      <c r="H1975" s="17">
        <v>85.54</v>
      </c>
      <c r="I1975" s="17">
        <v>3164.98</v>
      </c>
      <c r="J1975" s="16" t="s">
        <v>19</v>
      </c>
      <c r="K1975" s="16"/>
      <c r="L1975" s="16" t="s">
        <v>163</v>
      </c>
      <c r="M1975" s="16" t="s">
        <v>212</v>
      </c>
      <c r="N1975" s="16" t="s">
        <v>258</v>
      </c>
      <c r="O1975" s="16" t="s">
        <v>218</v>
      </c>
      <c r="P1975" s="16" t="s">
        <v>162</v>
      </c>
      <c r="Q1975" s="16" t="s">
        <v>157</v>
      </c>
    </row>
    <row r="1976" spans="3:17">
      <c r="C1976" s="15">
        <v>38434</v>
      </c>
      <c r="D1976" s="16">
        <v>10396</v>
      </c>
      <c r="E1976" s="16">
        <v>8</v>
      </c>
      <c r="F1976" s="16" t="s">
        <v>383</v>
      </c>
      <c r="G1976" s="16">
        <v>37</v>
      </c>
      <c r="H1976" s="17">
        <v>90.57</v>
      </c>
      <c r="I1976" s="17">
        <v>3351.09</v>
      </c>
      <c r="J1976" s="16" t="s">
        <v>19</v>
      </c>
      <c r="K1976" s="16"/>
      <c r="L1976" s="16" t="s">
        <v>163</v>
      </c>
      <c r="M1976" s="16" t="s">
        <v>212</v>
      </c>
      <c r="N1976" s="16" t="s">
        <v>258</v>
      </c>
      <c r="O1976" s="16" t="s">
        <v>218</v>
      </c>
      <c r="P1976" s="16" t="s">
        <v>162</v>
      </c>
      <c r="Q1976" s="16" t="s">
        <v>157</v>
      </c>
    </row>
    <row r="1977" spans="3:17">
      <c r="C1977" s="15">
        <v>38443</v>
      </c>
      <c r="D1977" s="16">
        <v>10400</v>
      </c>
      <c r="E1977" s="16">
        <v>8</v>
      </c>
      <c r="F1977" s="16" t="s">
        <v>383</v>
      </c>
      <c r="G1977" s="16">
        <v>42</v>
      </c>
      <c r="H1977" s="17">
        <v>72.959999999999994</v>
      </c>
      <c r="I1977" s="17">
        <v>3064.32</v>
      </c>
      <c r="J1977" s="16" t="s">
        <v>19</v>
      </c>
      <c r="K1977" s="16"/>
      <c r="L1977" s="16" t="s">
        <v>166</v>
      </c>
      <c r="M1977" s="16" t="s">
        <v>212</v>
      </c>
      <c r="N1977" s="16" t="s">
        <v>284</v>
      </c>
      <c r="O1977" s="16" t="s">
        <v>218</v>
      </c>
      <c r="P1977" s="16" t="s">
        <v>162</v>
      </c>
      <c r="Q1977" s="16" t="s">
        <v>157</v>
      </c>
    </row>
    <row r="1978" spans="3:17">
      <c r="C1978" s="15">
        <v>38478</v>
      </c>
      <c r="D1978" s="16">
        <v>10414</v>
      </c>
      <c r="E1978" s="16">
        <v>2</v>
      </c>
      <c r="F1978" s="16" t="s">
        <v>383</v>
      </c>
      <c r="G1978" s="16">
        <v>51</v>
      </c>
      <c r="H1978" s="17">
        <v>76.31</v>
      </c>
      <c r="I1978" s="17">
        <v>3891.81</v>
      </c>
      <c r="J1978" s="16" t="s">
        <v>19</v>
      </c>
      <c r="K1978" s="16"/>
      <c r="L1978" s="16" t="s">
        <v>181</v>
      </c>
      <c r="M1978" s="16" t="s">
        <v>285</v>
      </c>
      <c r="N1978" s="16" t="s">
        <v>280</v>
      </c>
      <c r="O1978" s="16" t="s">
        <v>231</v>
      </c>
      <c r="P1978" s="16" t="s">
        <v>162</v>
      </c>
      <c r="Q1978" s="16" t="s">
        <v>157</v>
      </c>
    </row>
    <row r="1979" spans="3:17">
      <c r="C1979" s="15">
        <v>37683</v>
      </c>
      <c r="D1979" s="16">
        <v>10108</v>
      </c>
      <c r="E1979" s="16">
        <v>1</v>
      </c>
      <c r="F1979" s="16" t="s">
        <v>384</v>
      </c>
      <c r="G1979" s="16">
        <v>40</v>
      </c>
      <c r="H1979" s="17">
        <v>100</v>
      </c>
      <c r="I1979" s="17">
        <v>5448.8</v>
      </c>
      <c r="J1979" s="16" t="s">
        <v>18</v>
      </c>
      <c r="K1979" s="16"/>
      <c r="L1979" s="16" t="s">
        <v>155</v>
      </c>
      <c r="M1979" s="16" t="s">
        <v>212</v>
      </c>
      <c r="N1979" s="16" t="s">
        <v>290</v>
      </c>
      <c r="O1979" s="16"/>
      <c r="P1979" s="16" t="s">
        <v>154</v>
      </c>
      <c r="Q1979" s="16" t="s">
        <v>151</v>
      </c>
    </row>
    <row r="1980" spans="3:17">
      <c r="C1980" s="15">
        <v>37749</v>
      </c>
      <c r="D1980" s="16">
        <v>10122</v>
      </c>
      <c r="E1980" s="16">
        <v>5</v>
      </c>
      <c r="F1980" s="16" t="s">
        <v>384</v>
      </c>
      <c r="G1980" s="16">
        <v>43</v>
      </c>
      <c r="H1980" s="17">
        <v>100</v>
      </c>
      <c r="I1980" s="17">
        <v>5494.97</v>
      </c>
      <c r="J1980" s="16" t="s">
        <v>18</v>
      </c>
      <c r="K1980" s="16"/>
      <c r="L1980" s="16" t="s">
        <v>115</v>
      </c>
      <c r="M1980" s="16" t="s">
        <v>212</v>
      </c>
      <c r="N1980" s="16" t="s">
        <v>291</v>
      </c>
      <c r="O1980" s="16"/>
      <c r="P1980" s="16" t="s">
        <v>107</v>
      </c>
      <c r="Q1980" s="16" t="s">
        <v>93</v>
      </c>
    </row>
    <row r="1981" spans="3:17">
      <c r="C1981" s="15">
        <v>37804</v>
      </c>
      <c r="D1981" s="16">
        <v>10135</v>
      </c>
      <c r="E1981" s="16">
        <v>2</v>
      </c>
      <c r="F1981" s="16" t="s">
        <v>384</v>
      </c>
      <c r="G1981" s="16">
        <v>47</v>
      </c>
      <c r="H1981" s="17">
        <v>100</v>
      </c>
      <c r="I1981" s="17">
        <v>6336.07</v>
      </c>
      <c r="J1981" s="16" t="s">
        <v>18</v>
      </c>
      <c r="K1981" s="16"/>
      <c r="L1981" s="16" t="s">
        <v>163</v>
      </c>
      <c r="M1981" s="16" t="s">
        <v>212</v>
      </c>
      <c r="N1981" s="16" t="s">
        <v>258</v>
      </c>
      <c r="O1981" s="16" t="s">
        <v>218</v>
      </c>
      <c r="P1981" s="16" t="s">
        <v>162</v>
      </c>
      <c r="Q1981" s="16" t="s">
        <v>157</v>
      </c>
    </row>
    <row r="1982" spans="3:17">
      <c r="C1982" s="15">
        <v>37869</v>
      </c>
      <c r="D1982" s="16">
        <v>10147</v>
      </c>
      <c r="E1982" s="16">
        <v>2</v>
      </c>
      <c r="F1982" s="16" t="s">
        <v>384</v>
      </c>
      <c r="G1982" s="16">
        <v>23</v>
      </c>
      <c r="H1982" s="17">
        <v>100</v>
      </c>
      <c r="I1982" s="17">
        <v>2906.97</v>
      </c>
      <c r="J1982" s="16" t="s">
        <v>18</v>
      </c>
      <c r="K1982" s="16"/>
      <c r="L1982" s="16" t="s">
        <v>183</v>
      </c>
      <c r="M1982" s="16" t="s">
        <v>212</v>
      </c>
      <c r="N1982" s="16" t="s">
        <v>261</v>
      </c>
      <c r="O1982" s="16" t="s">
        <v>231</v>
      </c>
      <c r="P1982" s="16" t="s">
        <v>162</v>
      </c>
      <c r="Q1982" s="16" t="s">
        <v>157</v>
      </c>
    </row>
    <row r="1983" spans="3:17">
      <c r="C1983" s="15">
        <v>37905</v>
      </c>
      <c r="D1983" s="16">
        <v>10160</v>
      </c>
      <c r="E1983" s="16">
        <v>3</v>
      </c>
      <c r="F1983" s="16" t="s">
        <v>384</v>
      </c>
      <c r="G1983" s="16">
        <v>35</v>
      </c>
      <c r="H1983" s="17">
        <v>100</v>
      </c>
      <c r="I1983" s="17">
        <v>4767.7</v>
      </c>
      <c r="J1983" s="16" t="s">
        <v>18</v>
      </c>
      <c r="K1983" s="16"/>
      <c r="L1983" s="16" t="s">
        <v>192</v>
      </c>
      <c r="M1983" s="16" t="s">
        <v>212</v>
      </c>
      <c r="N1983" s="16" t="s">
        <v>276</v>
      </c>
      <c r="O1983" s="16" t="s">
        <v>218</v>
      </c>
      <c r="P1983" s="16" t="s">
        <v>162</v>
      </c>
      <c r="Q1983" s="16" t="s">
        <v>157</v>
      </c>
    </row>
    <row r="1984" spans="3:17">
      <c r="C1984" s="15">
        <v>37929</v>
      </c>
      <c r="D1984" s="16">
        <v>10170</v>
      </c>
      <c r="E1984" s="16">
        <v>1</v>
      </c>
      <c r="F1984" s="16" t="s">
        <v>384</v>
      </c>
      <c r="G1984" s="16">
        <v>34</v>
      </c>
      <c r="H1984" s="17">
        <v>100</v>
      </c>
      <c r="I1984" s="17">
        <v>3819.56</v>
      </c>
      <c r="J1984" s="16" t="s">
        <v>18</v>
      </c>
      <c r="K1984" s="16"/>
      <c r="L1984" s="16" t="s">
        <v>96</v>
      </c>
      <c r="M1984" s="16" t="s">
        <v>212</v>
      </c>
      <c r="N1984" s="16" t="s">
        <v>288</v>
      </c>
      <c r="O1984" s="16"/>
      <c r="P1984" s="16" t="s">
        <v>94</v>
      </c>
      <c r="Q1984" s="16" t="s">
        <v>93</v>
      </c>
    </row>
    <row r="1985" spans="3:17">
      <c r="C1985" s="15">
        <v>37937</v>
      </c>
      <c r="D1985" s="16">
        <v>10181</v>
      </c>
      <c r="E1985" s="16">
        <v>9</v>
      </c>
      <c r="F1985" s="16" t="s">
        <v>384</v>
      </c>
      <c r="G1985" s="16">
        <v>25</v>
      </c>
      <c r="H1985" s="17">
        <v>100</v>
      </c>
      <c r="I1985" s="17">
        <v>3861.75</v>
      </c>
      <c r="J1985" s="16" t="s">
        <v>18</v>
      </c>
      <c r="K1985" s="16"/>
      <c r="L1985" s="16" t="s">
        <v>132</v>
      </c>
      <c r="M1985" s="16" t="s">
        <v>212</v>
      </c>
      <c r="N1985" s="16" t="s">
        <v>222</v>
      </c>
      <c r="O1985" s="16"/>
      <c r="P1985" s="16" t="s">
        <v>130</v>
      </c>
      <c r="Q1985" s="16" t="s">
        <v>93</v>
      </c>
    </row>
    <row r="1986" spans="3:17">
      <c r="C1986" s="15">
        <v>37945</v>
      </c>
      <c r="D1986" s="16">
        <v>10192</v>
      </c>
      <c r="E1986" s="16">
        <v>14</v>
      </c>
      <c r="F1986" s="16" t="s">
        <v>384</v>
      </c>
      <c r="G1986" s="16">
        <v>45</v>
      </c>
      <c r="H1986" s="17">
        <v>100</v>
      </c>
      <c r="I1986" s="17">
        <v>6319.35</v>
      </c>
      <c r="J1986" s="16" t="s">
        <v>18</v>
      </c>
      <c r="K1986" s="16"/>
      <c r="L1986" s="16" t="s">
        <v>168</v>
      </c>
      <c r="M1986" s="16" t="s">
        <v>212</v>
      </c>
      <c r="N1986" s="16" t="s">
        <v>259</v>
      </c>
      <c r="O1986" s="16" t="s">
        <v>260</v>
      </c>
      <c r="P1986" s="16" t="s">
        <v>162</v>
      </c>
      <c r="Q1986" s="16" t="s">
        <v>157</v>
      </c>
    </row>
    <row r="1987" spans="3:17">
      <c r="C1987" s="15">
        <v>37957</v>
      </c>
      <c r="D1987" s="16">
        <v>10203</v>
      </c>
      <c r="E1987" s="16">
        <v>3</v>
      </c>
      <c r="F1987" s="16" t="s">
        <v>384</v>
      </c>
      <c r="G1987" s="16">
        <v>47</v>
      </c>
      <c r="H1987" s="17">
        <v>100</v>
      </c>
      <c r="I1987" s="17">
        <v>6996.42</v>
      </c>
      <c r="J1987" s="16" t="s">
        <v>18</v>
      </c>
      <c r="K1987" s="16"/>
      <c r="L1987" s="16" t="s">
        <v>135</v>
      </c>
      <c r="M1987" s="16" t="s">
        <v>212</v>
      </c>
      <c r="N1987" s="16" t="s">
        <v>242</v>
      </c>
      <c r="O1987" s="16"/>
      <c r="P1987" s="16" t="s">
        <v>134</v>
      </c>
      <c r="Q1987" s="16" t="s">
        <v>93</v>
      </c>
    </row>
    <row r="1988" spans="3:17">
      <c r="C1988" s="15">
        <v>38002</v>
      </c>
      <c r="D1988" s="16">
        <v>10212</v>
      </c>
      <c r="E1988" s="16">
        <v>13</v>
      </c>
      <c r="F1988" s="16" t="s">
        <v>384</v>
      </c>
      <c r="G1988" s="16">
        <v>49</v>
      </c>
      <c r="H1988" s="17">
        <v>100</v>
      </c>
      <c r="I1988" s="17">
        <v>6949.67</v>
      </c>
      <c r="J1988" s="16" t="s">
        <v>18</v>
      </c>
      <c r="K1988" s="16"/>
      <c r="L1988" s="16" t="s">
        <v>135</v>
      </c>
      <c r="M1988" s="16" t="s">
        <v>212</v>
      </c>
      <c r="N1988" s="16" t="s">
        <v>242</v>
      </c>
      <c r="O1988" s="16"/>
      <c r="P1988" s="16" t="s">
        <v>134</v>
      </c>
      <c r="Q1988" s="16" t="s">
        <v>93</v>
      </c>
    </row>
    <row r="1989" spans="3:17">
      <c r="C1989" s="15">
        <v>38039</v>
      </c>
      <c r="D1989" s="16">
        <v>10225</v>
      </c>
      <c r="E1989" s="16">
        <v>4</v>
      </c>
      <c r="F1989" s="16" t="s">
        <v>384</v>
      </c>
      <c r="G1989" s="16">
        <v>40</v>
      </c>
      <c r="H1989" s="17">
        <v>100</v>
      </c>
      <c r="I1989" s="17">
        <v>4550</v>
      </c>
      <c r="J1989" s="16" t="s">
        <v>18</v>
      </c>
      <c r="K1989" s="16"/>
      <c r="L1989" s="16" t="s">
        <v>144</v>
      </c>
      <c r="M1989" s="16" t="s">
        <v>212</v>
      </c>
      <c r="N1989" s="16" t="s">
        <v>293</v>
      </c>
      <c r="O1989" s="16"/>
      <c r="P1989" s="16" t="s">
        <v>143</v>
      </c>
      <c r="Q1989" s="16" t="s">
        <v>93</v>
      </c>
    </row>
    <row r="1990" spans="3:17">
      <c r="C1990" s="15">
        <v>38089</v>
      </c>
      <c r="D1990" s="16">
        <v>10239</v>
      </c>
      <c r="E1990" s="16">
        <v>3</v>
      </c>
      <c r="F1990" s="16" t="s">
        <v>384</v>
      </c>
      <c r="G1990" s="16">
        <v>29</v>
      </c>
      <c r="H1990" s="17">
        <v>100</v>
      </c>
      <c r="I1990" s="17">
        <v>4479.63</v>
      </c>
      <c r="J1990" s="16" t="s">
        <v>18</v>
      </c>
      <c r="K1990" s="16"/>
      <c r="L1990" s="16" t="s">
        <v>106</v>
      </c>
      <c r="M1990" s="16" t="s">
        <v>212</v>
      </c>
      <c r="N1990" s="16" t="s">
        <v>283</v>
      </c>
      <c r="O1990" s="16"/>
      <c r="P1990" s="16" t="s">
        <v>103</v>
      </c>
      <c r="Q1990" s="16" t="s">
        <v>93</v>
      </c>
    </row>
    <row r="1991" spans="3:17">
      <c r="C1991" s="15">
        <v>38139</v>
      </c>
      <c r="D1991" s="16">
        <v>10253</v>
      </c>
      <c r="E1991" s="16">
        <v>8</v>
      </c>
      <c r="F1991" s="16" t="s">
        <v>384</v>
      </c>
      <c r="G1991" s="16">
        <v>39</v>
      </c>
      <c r="H1991" s="17">
        <v>100</v>
      </c>
      <c r="I1991" s="17">
        <v>5148</v>
      </c>
      <c r="J1991" s="16" t="s">
        <v>18</v>
      </c>
      <c r="K1991" s="16"/>
      <c r="L1991" s="16" t="s">
        <v>147</v>
      </c>
      <c r="M1991" s="16" t="s">
        <v>273</v>
      </c>
      <c r="N1991" s="16" t="s">
        <v>240</v>
      </c>
      <c r="O1991" s="16"/>
      <c r="P1991" s="16" t="s">
        <v>145</v>
      </c>
      <c r="Q1991" s="16" t="s">
        <v>93</v>
      </c>
    </row>
    <row r="1992" spans="3:17">
      <c r="C1992" s="15">
        <v>38174</v>
      </c>
      <c r="D1992" s="16">
        <v>10266</v>
      </c>
      <c r="E1992" s="16">
        <v>9</v>
      </c>
      <c r="F1992" s="16" t="s">
        <v>384</v>
      </c>
      <c r="G1992" s="16">
        <v>24</v>
      </c>
      <c r="H1992" s="17">
        <v>100</v>
      </c>
      <c r="I1992" s="17">
        <v>2932.08</v>
      </c>
      <c r="J1992" s="16" t="s">
        <v>18</v>
      </c>
      <c r="K1992" s="16"/>
      <c r="L1992" s="16" t="s">
        <v>127</v>
      </c>
      <c r="M1992" s="16" t="s">
        <v>212</v>
      </c>
      <c r="N1992" s="16" t="s">
        <v>294</v>
      </c>
      <c r="O1992" s="16"/>
      <c r="P1992" s="16" t="s">
        <v>126</v>
      </c>
      <c r="Q1992" s="16" t="s">
        <v>93</v>
      </c>
    </row>
    <row r="1993" spans="3:17">
      <c r="C1993" s="15">
        <v>38205</v>
      </c>
      <c r="D1993" s="16">
        <v>10278</v>
      </c>
      <c r="E1993" s="16">
        <v>9</v>
      </c>
      <c r="F1993" s="16" t="s">
        <v>384</v>
      </c>
      <c r="G1993" s="16">
        <v>25</v>
      </c>
      <c r="H1993" s="17">
        <v>100</v>
      </c>
      <c r="I1993" s="17">
        <v>3159.75</v>
      </c>
      <c r="J1993" s="16" t="s">
        <v>18</v>
      </c>
      <c r="K1993" s="16"/>
      <c r="L1993" s="16" t="s">
        <v>182</v>
      </c>
      <c r="M1993" s="16" t="s">
        <v>212</v>
      </c>
      <c r="N1993" s="16" t="s">
        <v>316</v>
      </c>
      <c r="O1993" s="16" t="s">
        <v>317</v>
      </c>
      <c r="P1993" s="16" t="s">
        <v>162</v>
      </c>
      <c r="Q1993" s="16" t="s">
        <v>157</v>
      </c>
    </row>
    <row r="1994" spans="3:17">
      <c r="C1994" s="15">
        <v>38229</v>
      </c>
      <c r="D1994" s="16">
        <v>10287</v>
      </c>
      <c r="E1994" s="16">
        <v>7</v>
      </c>
      <c r="F1994" s="16" t="s">
        <v>384</v>
      </c>
      <c r="G1994" s="16">
        <v>36</v>
      </c>
      <c r="H1994" s="17">
        <v>100</v>
      </c>
      <c r="I1994" s="17">
        <v>4297.32</v>
      </c>
      <c r="J1994" s="16" t="s">
        <v>18</v>
      </c>
      <c r="K1994" s="16"/>
      <c r="L1994" s="16" t="s">
        <v>144</v>
      </c>
      <c r="M1994" s="16" t="s">
        <v>212</v>
      </c>
      <c r="N1994" s="16" t="s">
        <v>293</v>
      </c>
      <c r="O1994" s="16"/>
      <c r="P1994" s="16" t="s">
        <v>143</v>
      </c>
      <c r="Q1994" s="16" t="s">
        <v>93</v>
      </c>
    </row>
    <row r="1995" spans="3:17">
      <c r="C1995" s="15">
        <v>37899</v>
      </c>
      <c r="D1995" s="16">
        <v>10301</v>
      </c>
      <c r="E1995" s="16">
        <v>11</v>
      </c>
      <c r="F1995" s="16" t="s">
        <v>384</v>
      </c>
      <c r="G1995" s="16">
        <v>50</v>
      </c>
      <c r="H1995" s="17">
        <v>100</v>
      </c>
      <c r="I1995" s="17">
        <v>7723.5</v>
      </c>
      <c r="J1995" s="16" t="s">
        <v>18</v>
      </c>
      <c r="K1995" s="16"/>
      <c r="L1995" s="16" t="s">
        <v>133</v>
      </c>
      <c r="M1995" s="16" t="s">
        <v>212</v>
      </c>
      <c r="N1995" s="16" t="s">
        <v>318</v>
      </c>
      <c r="O1995" s="16"/>
      <c r="P1995" s="16" t="s">
        <v>130</v>
      </c>
      <c r="Q1995" s="16" t="s">
        <v>93</v>
      </c>
    </row>
    <row r="1996" spans="3:17">
      <c r="C1996" s="15">
        <v>38276</v>
      </c>
      <c r="D1996" s="16">
        <v>10310</v>
      </c>
      <c r="E1996" s="16">
        <v>5</v>
      </c>
      <c r="F1996" s="16" t="s">
        <v>384</v>
      </c>
      <c r="G1996" s="16">
        <v>45</v>
      </c>
      <c r="H1996" s="17">
        <v>100</v>
      </c>
      <c r="I1996" s="17">
        <v>5497.65</v>
      </c>
      <c r="J1996" s="16" t="s">
        <v>18</v>
      </c>
      <c r="K1996" s="16"/>
      <c r="L1996" s="16" t="s">
        <v>121</v>
      </c>
      <c r="M1996" s="16" t="s">
        <v>212</v>
      </c>
      <c r="N1996" s="16" t="s">
        <v>292</v>
      </c>
      <c r="O1996" s="16"/>
      <c r="P1996" s="16" t="s">
        <v>120</v>
      </c>
      <c r="Q1996" s="16" t="s">
        <v>93</v>
      </c>
    </row>
    <row r="1997" spans="3:17">
      <c r="C1997" s="15">
        <v>38295</v>
      </c>
      <c r="D1997" s="16">
        <v>10321</v>
      </c>
      <c r="E1997" s="16">
        <v>13</v>
      </c>
      <c r="F1997" s="16" t="s">
        <v>384</v>
      </c>
      <c r="G1997" s="16">
        <v>26</v>
      </c>
      <c r="H1997" s="17">
        <v>100</v>
      </c>
      <c r="I1997" s="17">
        <v>4052.88</v>
      </c>
      <c r="J1997" s="16" t="s">
        <v>18</v>
      </c>
      <c r="K1997" s="16"/>
      <c r="L1997" s="16" t="s">
        <v>175</v>
      </c>
      <c r="M1997" s="16" t="s">
        <v>212</v>
      </c>
      <c r="N1997" s="16" t="s">
        <v>239</v>
      </c>
      <c r="O1997" s="16" t="s">
        <v>231</v>
      </c>
      <c r="P1997" s="16" t="s">
        <v>162</v>
      </c>
      <c r="Q1997" s="16" t="s">
        <v>157</v>
      </c>
    </row>
    <row r="1998" spans="3:17">
      <c r="C1998" s="15">
        <v>38308</v>
      </c>
      <c r="D1998" s="16">
        <v>10331</v>
      </c>
      <c r="E1998" s="16">
        <v>1</v>
      </c>
      <c r="F1998" s="16" t="s">
        <v>384</v>
      </c>
      <c r="G1998" s="16">
        <v>21</v>
      </c>
      <c r="H1998" s="17">
        <v>100</v>
      </c>
      <c r="I1998" s="17">
        <v>3135.93</v>
      </c>
      <c r="J1998" s="16" t="s">
        <v>18</v>
      </c>
      <c r="K1998" s="16"/>
      <c r="L1998" s="16" t="s">
        <v>179</v>
      </c>
      <c r="M1998" s="16" t="s">
        <v>212</v>
      </c>
      <c r="N1998" s="16" t="s">
        <v>247</v>
      </c>
      <c r="O1998" s="16" t="s">
        <v>235</v>
      </c>
      <c r="P1998" s="16" t="s">
        <v>162</v>
      </c>
      <c r="Q1998" s="16" t="s">
        <v>157</v>
      </c>
    </row>
    <row r="1999" spans="3:17">
      <c r="C1999" s="15">
        <v>38315</v>
      </c>
      <c r="D1999" s="16">
        <v>10342</v>
      </c>
      <c r="E1999" s="16">
        <v>6</v>
      </c>
      <c r="F1999" s="16" t="s">
        <v>384</v>
      </c>
      <c r="G1999" s="16">
        <v>42</v>
      </c>
      <c r="H1999" s="17">
        <v>100</v>
      </c>
      <c r="I1999" s="17">
        <v>5013.54</v>
      </c>
      <c r="J1999" s="16" t="s">
        <v>18</v>
      </c>
      <c r="K1999" s="16"/>
      <c r="L1999" s="16" t="s">
        <v>86</v>
      </c>
      <c r="M1999" s="16" t="s">
        <v>212</v>
      </c>
      <c r="N1999" s="16" t="s">
        <v>223</v>
      </c>
      <c r="O1999" s="16" t="s">
        <v>224</v>
      </c>
      <c r="P1999" s="16" t="s">
        <v>85</v>
      </c>
      <c r="Q1999" s="16" t="s">
        <v>84</v>
      </c>
    </row>
    <row r="2000" spans="3:17">
      <c r="C2000" s="15">
        <v>38328</v>
      </c>
      <c r="D2000" s="16">
        <v>10355</v>
      </c>
      <c r="E2000" s="16">
        <v>8</v>
      </c>
      <c r="F2000" s="16" t="s">
        <v>384</v>
      </c>
      <c r="G2000" s="16">
        <v>32</v>
      </c>
      <c r="H2000" s="17">
        <v>100</v>
      </c>
      <c r="I2000" s="17">
        <v>5302.72</v>
      </c>
      <c r="J2000" s="16" t="s">
        <v>18</v>
      </c>
      <c r="K2000" s="16"/>
      <c r="L2000" s="16" t="s">
        <v>135</v>
      </c>
      <c r="M2000" s="16" t="s">
        <v>212</v>
      </c>
      <c r="N2000" s="16" t="s">
        <v>242</v>
      </c>
      <c r="O2000" s="16"/>
      <c r="P2000" s="16" t="s">
        <v>134</v>
      </c>
      <c r="Q2000" s="16" t="s">
        <v>93</v>
      </c>
    </row>
    <row r="2001" spans="3:17">
      <c r="C2001" s="15">
        <v>38358</v>
      </c>
      <c r="D2001" s="16">
        <v>10363</v>
      </c>
      <c r="E2001" s="16">
        <v>1</v>
      </c>
      <c r="F2001" s="16" t="s">
        <v>384</v>
      </c>
      <c r="G2001" s="16">
        <v>31</v>
      </c>
      <c r="H2001" s="17">
        <v>94.58</v>
      </c>
      <c r="I2001" s="17">
        <v>2931.98</v>
      </c>
      <c r="J2001" s="16" t="s">
        <v>18</v>
      </c>
      <c r="K2001" s="16"/>
      <c r="L2001" s="16" t="s">
        <v>104</v>
      </c>
      <c r="M2001" s="16" t="s">
        <v>212</v>
      </c>
      <c r="N2001" s="16" t="s">
        <v>296</v>
      </c>
      <c r="O2001" s="16"/>
      <c r="P2001" s="16" t="s">
        <v>103</v>
      </c>
      <c r="Q2001" s="16" t="s">
        <v>93</v>
      </c>
    </row>
    <row r="2002" spans="3:17">
      <c r="C2002" s="15">
        <v>38393</v>
      </c>
      <c r="D2002" s="16">
        <v>10378</v>
      </c>
      <c r="E2002" s="16">
        <v>3</v>
      </c>
      <c r="F2002" s="16" t="s">
        <v>384</v>
      </c>
      <c r="G2002" s="16">
        <v>33</v>
      </c>
      <c r="H2002" s="17">
        <v>53.27</v>
      </c>
      <c r="I2002" s="17">
        <v>1757.91</v>
      </c>
      <c r="J2002" s="16" t="s">
        <v>18</v>
      </c>
      <c r="K2002" s="16"/>
      <c r="L2002" s="16" t="s">
        <v>135</v>
      </c>
      <c r="M2002" s="16" t="s">
        <v>212</v>
      </c>
      <c r="N2002" s="16" t="s">
        <v>242</v>
      </c>
      <c r="O2002" s="16"/>
      <c r="P2002" s="16" t="s">
        <v>134</v>
      </c>
      <c r="Q2002" s="16" t="s">
        <v>93</v>
      </c>
    </row>
    <row r="2003" spans="3:17">
      <c r="C2003" s="15">
        <v>38415</v>
      </c>
      <c r="D2003" s="16">
        <v>10390</v>
      </c>
      <c r="E2003" s="16">
        <v>8</v>
      </c>
      <c r="F2003" s="16" t="s">
        <v>384</v>
      </c>
      <c r="G2003" s="16">
        <v>45</v>
      </c>
      <c r="H2003" s="17">
        <v>100</v>
      </c>
      <c r="I2003" s="17">
        <v>6763.05</v>
      </c>
      <c r="J2003" s="16" t="s">
        <v>18</v>
      </c>
      <c r="K2003" s="16"/>
      <c r="L2003" s="16" t="s">
        <v>163</v>
      </c>
      <c r="M2003" s="16" t="s">
        <v>212</v>
      </c>
      <c r="N2003" s="16" t="s">
        <v>258</v>
      </c>
      <c r="O2003" s="16" t="s">
        <v>218</v>
      </c>
      <c r="P2003" s="16" t="s">
        <v>162</v>
      </c>
      <c r="Q2003" s="16" t="s">
        <v>157</v>
      </c>
    </row>
    <row r="2004" spans="3:17">
      <c r="C2004" s="15">
        <v>38456</v>
      </c>
      <c r="D2004" s="16">
        <v>10405</v>
      </c>
      <c r="E2004" s="16">
        <v>3</v>
      </c>
      <c r="F2004" s="16" t="s">
        <v>384</v>
      </c>
      <c r="G2004" s="16">
        <v>76</v>
      </c>
      <c r="H2004" s="17">
        <v>100</v>
      </c>
      <c r="I2004" s="17">
        <v>11739.7</v>
      </c>
      <c r="J2004" s="16" t="s">
        <v>18</v>
      </c>
      <c r="K2004" s="16"/>
      <c r="L2004" s="16" t="s">
        <v>113</v>
      </c>
      <c r="M2004" s="16" t="s">
        <v>212</v>
      </c>
      <c r="N2004" s="16" t="s">
        <v>313</v>
      </c>
      <c r="O2004" s="16"/>
      <c r="P2004" s="16" t="s">
        <v>107</v>
      </c>
      <c r="Q2004" s="16" t="s">
        <v>93</v>
      </c>
    </row>
    <row r="2005" spans="3:17">
      <c r="C2005" s="15">
        <v>38489</v>
      </c>
      <c r="D2005" s="16">
        <v>10419</v>
      </c>
      <c r="E2005" s="16">
        <v>8</v>
      </c>
      <c r="F2005" s="16" t="s">
        <v>384</v>
      </c>
      <c r="G2005" s="16">
        <v>70</v>
      </c>
      <c r="H2005" s="17">
        <v>100</v>
      </c>
      <c r="I2005" s="17">
        <v>9240</v>
      </c>
      <c r="J2005" s="16" t="s">
        <v>18</v>
      </c>
      <c r="K2005" s="16"/>
      <c r="L2005" s="16" t="s">
        <v>95</v>
      </c>
      <c r="M2005" s="16" t="s">
        <v>212</v>
      </c>
      <c r="N2005" s="16" t="s">
        <v>236</v>
      </c>
      <c r="O2005" s="16"/>
      <c r="P2005" s="16" t="s">
        <v>94</v>
      </c>
      <c r="Q2005" s="16" t="s">
        <v>93</v>
      </c>
    </row>
    <row r="2006" spans="3:17">
      <c r="C2006" s="15">
        <v>37669</v>
      </c>
      <c r="D2006" s="16">
        <v>10106</v>
      </c>
      <c r="E2006" s="16">
        <v>11</v>
      </c>
      <c r="F2006" s="16" t="s">
        <v>385</v>
      </c>
      <c r="G2006" s="16">
        <v>50</v>
      </c>
      <c r="H2006" s="17">
        <v>64.83</v>
      </c>
      <c r="I2006" s="17">
        <v>3241.5</v>
      </c>
      <c r="J2006" s="16" t="s">
        <v>325</v>
      </c>
      <c r="K2006" s="16"/>
      <c r="L2006" s="16" t="s">
        <v>128</v>
      </c>
      <c r="M2006" s="16" t="s">
        <v>212</v>
      </c>
      <c r="N2006" s="16" t="s">
        <v>320</v>
      </c>
      <c r="O2006" s="16"/>
      <c r="P2006" s="16" t="s">
        <v>126</v>
      </c>
      <c r="Q2006" s="16" t="s">
        <v>93</v>
      </c>
    </row>
    <row r="2007" spans="3:17">
      <c r="C2007" s="15">
        <v>37739</v>
      </c>
      <c r="D2007" s="16">
        <v>10119</v>
      </c>
      <c r="E2007" s="16">
        <v>2</v>
      </c>
      <c r="F2007" s="16" t="s">
        <v>385</v>
      </c>
      <c r="G2007" s="16">
        <v>28</v>
      </c>
      <c r="H2007" s="17">
        <v>70.290000000000006</v>
      </c>
      <c r="I2007" s="17">
        <v>1968.12</v>
      </c>
      <c r="J2007" s="16" t="s">
        <v>325</v>
      </c>
      <c r="K2007" s="16"/>
      <c r="L2007" s="16" t="s">
        <v>95</v>
      </c>
      <c r="M2007" s="16" t="s">
        <v>212</v>
      </c>
      <c r="N2007" s="16" t="s">
        <v>236</v>
      </c>
      <c r="O2007" s="16"/>
      <c r="P2007" s="16" t="s">
        <v>94</v>
      </c>
      <c r="Q2007" s="16" t="s">
        <v>93</v>
      </c>
    </row>
    <row r="2008" spans="3:17">
      <c r="C2008" s="15">
        <v>37788</v>
      </c>
      <c r="D2008" s="16">
        <v>10131</v>
      </c>
      <c r="E2008" s="16">
        <v>3</v>
      </c>
      <c r="F2008" s="16" t="s">
        <v>385</v>
      </c>
      <c r="G2008" s="16">
        <v>50</v>
      </c>
      <c r="H2008" s="17">
        <v>81.89</v>
      </c>
      <c r="I2008" s="17">
        <v>4094.5</v>
      </c>
      <c r="J2008" s="16" t="s">
        <v>325</v>
      </c>
      <c r="K2008" s="16"/>
      <c r="L2008" s="16" t="s">
        <v>189</v>
      </c>
      <c r="M2008" s="16" t="s">
        <v>212</v>
      </c>
      <c r="N2008" s="16" t="s">
        <v>306</v>
      </c>
      <c r="O2008" s="16" t="s">
        <v>228</v>
      </c>
      <c r="P2008" s="16" t="s">
        <v>162</v>
      </c>
      <c r="Q2008" s="16" t="s">
        <v>157</v>
      </c>
    </row>
    <row r="2009" spans="3:17">
      <c r="C2009" s="15">
        <v>37843</v>
      </c>
      <c r="D2009" s="16">
        <v>10143</v>
      </c>
      <c r="E2009" s="16">
        <v>6</v>
      </c>
      <c r="F2009" s="16" t="s">
        <v>385</v>
      </c>
      <c r="G2009" s="16">
        <v>28</v>
      </c>
      <c r="H2009" s="17">
        <v>66.19</v>
      </c>
      <c r="I2009" s="17">
        <v>1853.32</v>
      </c>
      <c r="J2009" s="16" t="s">
        <v>325</v>
      </c>
      <c r="K2009" s="16"/>
      <c r="L2009" s="16" t="s">
        <v>171</v>
      </c>
      <c r="M2009" s="16" t="s">
        <v>212</v>
      </c>
      <c r="N2009" s="16" t="s">
        <v>239</v>
      </c>
      <c r="O2009" s="16" t="s">
        <v>231</v>
      </c>
      <c r="P2009" s="16" t="s">
        <v>162</v>
      </c>
      <c r="Q2009" s="16" t="s">
        <v>157</v>
      </c>
    </row>
    <row r="2010" spans="3:17">
      <c r="C2010" s="15">
        <v>37900</v>
      </c>
      <c r="D2010" s="16">
        <v>10155</v>
      </c>
      <c r="E2010" s="16">
        <v>4</v>
      </c>
      <c r="F2010" s="16" t="s">
        <v>385</v>
      </c>
      <c r="G2010" s="16">
        <v>44</v>
      </c>
      <c r="H2010" s="17">
        <v>77.11</v>
      </c>
      <c r="I2010" s="17">
        <v>3392.84</v>
      </c>
      <c r="J2010" s="16" t="s">
        <v>325</v>
      </c>
      <c r="K2010" s="16"/>
      <c r="L2010" s="16" t="s">
        <v>105</v>
      </c>
      <c r="M2010" s="16" t="s">
        <v>212</v>
      </c>
      <c r="N2010" s="16" t="s">
        <v>232</v>
      </c>
      <c r="O2010" s="16"/>
      <c r="P2010" s="16" t="s">
        <v>103</v>
      </c>
      <c r="Q2010" s="16" t="s">
        <v>93</v>
      </c>
    </row>
    <row r="2011" spans="3:17">
      <c r="C2011" s="15">
        <v>37922</v>
      </c>
      <c r="D2011" s="16">
        <v>10168</v>
      </c>
      <c r="E2011" s="16">
        <v>18</v>
      </c>
      <c r="F2011" s="16" t="s">
        <v>385</v>
      </c>
      <c r="G2011" s="16">
        <v>27</v>
      </c>
      <c r="H2011" s="17">
        <v>73.02</v>
      </c>
      <c r="I2011" s="17">
        <v>1971.54</v>
      </c>
      <c r="J2011" s="16" t="s">
        <v>325</v>
      </c>
      <c r="K2011" s="16"/>
      <c r="L2011" s="16" t="s">
        <v>170</v>
      </c>
      <c r="M2011" s="16" t="s">
        <v>212</v>
      </c>
      <c r="N2011" s="16" t="s">
        <v>220</v>
      </c>
      <c r="O2011" s="16" t="s">
        <v>218</v>
      </c>
      <c r="P2011" s="16" t="s">
        <v>162</v>
      </c>
      <c r="Q2011" s="16" t="s">
        <v>157</v>
      </c>
    </row>
    <row r="2012" spans="3:17">
      <c r="C2012" s="15">
        <v>37933</v>
      </c>
      <c r="D2012" s="16">
        <v>10178</v>
      </c>
      <c r="E2012" s="16">
        <v>3</v>
      </c>
      <c r="F2012" s="16" t="s">
        <v>385</v>
      </c>
      <c r="G2012" s="16">
        <v>30</v>
      </c>
      <c r="H2012" s="17">
        <v>72.33</v>
      </c>
      <c r="I2012" s="17">
        <v>2169.9</v>
      </c>
      <c r="J2012" s="16" t="s">
        <v>325</v>
      </c>
      <c r="K2012" s="16"/>
      <c r="L2012" s="16" t="s">
        <v>116</v>
      </c>
      <c r="M2012" s="16" t="s">
        <v>212</v>
      </c>
      <c r="N2012" s="16" t="s">
        <v>274</v>
      </c>
      <c r="O2012" s="16"/>
      <c r="P2012" s="16" t="s">
        <v>107</v>
      </c>
      <c r="Q2012" s="16" t="s">
        <v>93</v>
      </c>
    </row>
    <row r="2013" spans="3:17">
      <c r="C2013" s="15">
        <v>37952</v>
      </c>
      <c r="D2013" s="16">
        <v>10198</v>
      </c>
      <c r="E2013" s="16">
        <v>3</v>
      </c>
      <c r="F2013" s="16" t="s">
        <v>385</v>
      </c>
      <c r="G2013" s="16">
        <v>43</v>
      </c>
      <c r="H2013" s="17">
        <v>66.19</v>
      </c>
      <c r="I2013" s="17">
        <v>2846.17</v>
      </c>
      <c r="J2013" s="16" t="s">
        <v>325</v>
      </c>
      <c r="K2013" s="16"/>
      <c r="L2013" s="16" t="s">
        <v>155</v>
      </c>
      <c r="M2013" s="16" t="s">
        <v>212</v>
      </c>
      <c r="N2013" s="16" t="s">
        <v>290</v>
      </c>
      <c r="O2013" s="16"/>
      <c r="P2013" s="16" t="s">
        <v>154</v>
      </c>
      <c r="Q2013" s="16" t="s">
        <v>151</v>
      </c>
    </row>
    <row r="2014" spans="3:17">
      <c r="C2014" s="15">
        <v>37998</v>
      </c>
      <c r="D2014" s="16">
        <v>10210</v>
      </c>
      <c r="E2014" s="16">
        <v>16</v>
      </c>
      <c r="F2014" s="16" t="s">
        <v>385</v>
      </c>
      <c r="G2014" s="16">
        <v>29</v>
      </c>
      <c r="H2014" s="17">
        <v>69.599999999999994</v>
      </c>
      <c r="I2014" s="17">
        <v>2018.4</v>
      </c>
      <c r="J2014" s="16" t="s">
        <v>325</v>
      </c>
      <c r="K2014" s="16"/>
      <c r="L2014" s="16" t="s">
        <v>153</v>
      </c>
      <c r="M2014" s="16" t="s">
        <v>212</v>
      </c>
      <c r="N2014" s="16" t="s">
        <v>267</v>
      </c>
      <c r="O2014" s="16" t="s">
        <v>267</v>
      </c>
      <c r="P2014" s="16" t="s">
        <v>151</v>
      </c>
      <c r="Q2014" s="16" t="s">
        <v>151</v>
      </c>
    </row>
    <row r="2015" spans="3:17">
      <c r="C2015" s="15">
        <v>38036</v>
      </c>
      <c r="D2015" s="16">
        <v>10222</v>
      </c>
      <c r="E2015" s="16">
        <v>3</v>
      </c>
      <c r="F2015" s="16" t="s">
        <v>385</v>
      </c>
      <c r="G2015" s="16">
        <v>48</v>
      </c>
      <c r="H2015" s="17">
        <v>56.64</v>
      </c>
      <c r="I2015" s="17">
        <v>2718.72</v>
      </c>
      <c r="J2015" s="16" t="s">
        <v>325</v>
      </c>
      <c r="K2015" s="16"/>
      <c r="L2015" s="16" t="s">
        <v>177</v>
      </c>
      <c r="M2015" s="16" t="s">
        <v>212</v>
      </c>
      <c r="N2015" s="16" t="s">
        <v>277</v>
      </c>
      <c r="O2015" s="16" t="s">
        <v>218</v>
      </c>
      <c r="P2015" s="16" t="s">
        <v>162</v>
      </c>
      <c r="Q2015" s="16" t="s">
        <v>157</v>
      </c>
    </row>
    <row r="2016" spans="3:17">
      <c r="C2016" s="15">
        <v>38079</v>
      </c>
      <c r="D2016" s="16">
        <v>10235</v>
      </c>
      <c r="E2016" s="16">
        <v>12</v>
      </c>
      <c r="F2016" s="16" t="s">
        <v>385</v>
      </c>
      <c r="G2016" s="16">
        <v>33</v>
      </c>
      <c r="H2016" s="17">
        <v>60.05</v>
      </c>
      <c r="I2016" s="17">
        <v>1981.65</v>
      </c>
      <c r="J2016" s="16" t="s">
        <v>325</v>
      </c>
      <c r="K2016" s="16"/>
      <c r="L2016" s="16" t="s">
        <v>160</v>
      </c>
      <c r="M2016" s="16" t="s">
        <v>212</v>
      </c>
      <c r="N2016" s="16" t="s">
        <v>279</v>
      </c>
      <c r="O2016" s="16" t="s">
        <v>250</v>
      </c>
      <c r="P2016" s="16" t="s">
        <v>158</v>
      </c>
      <c r="Q2016" s="16" t="s">
        <v>157</v>
      </c>
    </row>
    <row r="2017" spans="3:17">
      <c r="C2017" s="15">
        <v>38118</v>
      </c>
      <c r="D2017" s="16">
        <v>10250</v>
      </c>
      <c r="E2017" s="16">
        <v>13</v>
      </c>
      <c r="F2017" s="16" t="s">
        <v>385</v>
      </c>
      <c r="G2017" s="16">
        <v>40</v>
      </c>
      <c r="H2017" s="17">
        <v>75.06</v>
      </c>
      <c r="I2017" s="17">
        <v>3002.4</v>
      </c>
      <c r="J2017" s="16" t="s">
        <v>325</v>
      </c>
      <c r="K2017" s="16"/>
      <c r="L2017" s="16" t="s">
        <v>166</v>
      </c>
      <c r="M2017" s="16" t="s">
        <v>212</v>
      </c>
      <c r="N2017" s="16" t="s">
        <v>284</v>
      </c>
      <c r="O2017" s="16" t="s">
        <v>218</v>
      </c>
      <c r="P2017" s="16" t="s">
        <v>162</v>
      </c>
      <c r="Q2017" s="16" t="s">
        <v>157</v>
      </c>
    </row>
    <row r="2018" spans="3:17">
      <c r="C2018" s="15">
        <v>38162</v>
      </c>
      <c r="D2018" s="16">
        <v>10262</v>
      </c>
      <c r="E2018" s="16">
        <v>8</v>
      </c>
      <c r="F2018" s="16" t="s">
        <v>385</v>
      </c>
      <c r="G2018" s="16">
        <v>48</v>
      </c>
      <c r="H2018" s="17">
        <v>61.42</v>
      </c>
      <c r="I2018" s="17">
        <v>2948.16</v>
      </c>
      <c r="J2018" s="16" t="s">
        <v>325</v>
      </c>
      <c r="K2018" s="16"/>
      <c r="L2018" s="16" t="s">
        <v>135</v>
      </c>
      <c r="M2018" s="16" t="s">
        <v>273</v>
      </c>
      <c r="N2018" s="16" t="s">
        <v>242</v>
      </c>
      <c r="O2018" s="16"/>
      <c r="P2018" s="16" t="s">
        <v>134</v>
      </c>
      <c r="Q2018" s="16" t="s">
        <v>93</v>
      </c>
    </row>
    <row r="2019" spans="3:17">
      <c r="C2019" s="15">
        <v>38191</v>
      </c>
      <c r="D2019" s="16">
        <v>10275</v>
      </c>
      <c r="E2019" s="16">
        <v>18</v>
      </c>
      <c r="F2019" s="16" t="s">
        <v>385</v>
      </c>
      <c r="G2019" s="16">
        <v>41</v>
      </c>
      <c r="H2019" s="17">
        <v>81.89</v>
      </c>
      <c r="I2019" s="17">
        <v>3357.49</v>
      </c>
      <c r="J2019" s="16" t="s">
        <v>325</v>
      </c>
      <c r="K2019" s="16"/>
      <c r="L2019" s="16" t="s">
        <v>108</v>
      </c>
      <c r="M2019" s="16" t="s">
        <v>212</v>
      </c>
      <c r="N2019" s="16" t="s">
        <v>229</v>
      </c>
      <c r="O2019" s="16"/>
      <c r="P2019" s="16" t="s">
        <v>107</v>
      </c>
      <c r="Q2019" s="16" t="s">
        <v>93</v>
      </c>
    </row>
    <row r="2020" spans="3:17">
      <c r="C2020" s="15">
        <v>38220</v>
      </c>
      <c r="D2020" s="16">
        <v>10284</v>
      </c>
      <c r="E2020" s="16">
        <v>10</v>
      </c>
      <c r="F2020" s="16" t="s">
        <v>385</v>
      </c>
      <c r="G2020" s="16">
        <v>21</v>
      </c>
      <c r="H2020" s="17">
        <v>55.96</v>
      </c>
      <c r="I2020" s="17">
        <v>1175.1600000000001</v>
      </c>
      <c r="J2020" s="16" t="s">
        <v>325</v>
      </c>
      <c r="K2020" s="16"/>
      <c r="L2020" s="16" t="s">
        <v>133</v>
      </c>
      <c r="M2020" s="16" t="s">
        <v>212</v>
      </c>
      <c r="N2020" s="16" t="s">
        <v>318</v>
      </c>
      <c r="O2020" s="16"/>
      <c r="P2020" s="16" t="s">
        <v>130</v>
      </c>
      <c r="Q2020" s="16" t="s">
        <v>93</v>
      </c>
    </row>
    <row r="2021" spans="3:17">
      <c r="C2021" s="15">
        <v>38245</v>
      </c>
      <c r="D2021" s="16">
        <v>10296</v>
      </c>
      <c r="E2021" s="16">
        <v>6</v>
      </c>
      <c r="F2021" s="16" t="s">
        <v>385</v>
      </c>
      <c r="G2021" s="16">
        <v>32</v>
      </c>
      <c r="H2021" s="17">
        <v>71.650000000000006</v>
      </c>
      <c r="I2021" s="17">
        <v>2292.8000000000002</v>
      </c>
      <c r="J2021" s="16" t="s">
        <v>325</v>
      </c>
      <c r="K2021" s="16"/>
      <c r="L2021" s="16" t="s">
        <v>123</v>
      </c>
      <c r="M2021" s="16" t="s">
        <v>212</v>
      </c>
      <c r="N2021" s="16" t="s">
        <v>326</v>
      </c>
      <c r="O2021" s="16"/>
      <c r="P2021" s="16" t="s">
        <v>120</v>
      </c>
      <c r="Q2021" s="16" t="s">
        <v>93</v>
      </c>
    </row>
    <row r="2022" spans="3:17">
      <c r="C2022" s="15">
        <v>38275</v>
      </c>
      <c r="D2022" s="16">
        <v>10308</v>
      </c>
      <c r="E2022" s="16">
        <v>16</v>
      </c>
      <c r="F2022" s="16" t="s">
        <v>385</v>
      </c>
      <c r="G2022" s="16">
        <v>43</v>
      </c>
      <c r="H2022" s="17">
        <v>76.430000000000007</v>
      </c>
      <c r="I2022" s="17">
        <v>3286.49</v>
      </c>
      <c r="J2022" s="16" t="s">
        <v>325</v>
      </c>
      <c r="K2022" s="16"/>
      <c r="L2022" s="16" t="s">
        <v>178</v>
      </c>
      <c r="M2022" s="16" t="s">
        <v>212</v>
      </c>
      <c r="N2022" s="16" t="s">
        <v>268</v>
      </c>
      <c r="O2022" s="16" t="s">
        <v>214</v>
      </c>
      <c r="P2022" s="16" t="s">
        <v>162</v>
      </c>
      <c r="Q2022" s="16" t="s">
        <v>157</v>
      </c>
    </row>
    <row r="2023" spans="3:17">
      <c r="C2023" s="15">
        <v>38292</v>
      </c>
      <c r="D2023" s="16">
        <v>10316</v>
      </c>
      <c r="E2023" s="16">
        <v>8</v>
      </c>
      <c r="F2023" s="16" t="s">
        <v>385</v>
      </c>
      <c r="G2023" s="16">
        <v>30</v>
      </c>
      <c r="H2023" s="17">
        <v>77.790000000000006</v>
      </c>
      <c r="I2023" s="17">
        <v>2333.6999999999998</v>
      </c>
      <c r="J2023" s="16" t="s">
        <v>325</v>
      </c>
      <c r="K2023" s="16"/>
      <c r="L2023" s="16" t="s">
        <v>149</v>
      </c>
      <c r="M2023" s="16" t="s">
        <v>212</v>
      </c>
      <c r="N2023" s="16" t="s">
        <v>281</v>
      </c>
      <c r="O2023" s="16" t="s">
        <v>282</v>
      </c>
      <c r="P2023" s="16" t="s">
        <v>145</v>
      </c>
      <c r="Q2023" s="16" t="s">
        <v>93</v>
      </c>
    </row>
    <row r="2024" spans="3:17">
      <c r="C2024" s="15">
        <v>38303</v>
      </c>
      <c r="D2024" s="16">
        <v>10328</v>
      </c>
      <c r="E2024" s="16">
        <v>3</v>
      </c>
      <c r="F2024" s="16" t="s">
        <v>385</v>
      </c>
      <c r="G2024" s="16">
        <v>35</v>
      </c>
      <c r="H2024" s="17">
        <v>76.430000000000007</v>
      </c>
      <c r="I2024" s="17">
        <v>2675.05</v>
      </c>
      <c r="J2024" s="16" t="s">
        <v>325</v>
      </c>
      <c r="K2024" s="16"/>
      <c r="L2024" s="16" t="s">
        <v>128</v>
      </c>
      <c r="M2024" s="16" t="s">
        <v>212</v>
      </c>
      <c r="N2024" s="16" t="s">
        <v>320</v>
      </c>
      <c r="O2024" s="16"/>
      <c r="P2024" s="16" t="s">
        <v>126</v>
      </c>
      <c r="Q2024" s="16" t="s">
        <v>93</v>
      </c>
    </row>
    <row r="2025" spans="3:17">
      <c r="C2025" s="15">
        <v>38314</v>
      </c>
      <c r="D2025" s="16">
        <v>10339</v>
      </c>
      <c r="E2025" s="16">
        <v>11</v>
      </c>
      <c r="F2025" s="16" t="s">
        <v>385</v>
      </c>
      <c r="G2025" s="16">
        <v>45</v>
      </c>
      <c r="H2025" s="17">
        <v>96.92</v>
      </c>
      <c r="I2025" s="17">
        <v>4361.3999999999996</v>
      </c>
      <c r="J2025" s="16" t="s">
        <v>325</v>
      </c>
      <c r="K2025" s="16"/>
      <c r="L2025" s="16" t="s">
        <v>152</v>
      </c>
      <c r="M2025" s="16" t="s">
        <v>212</v>
      </c>
      <c r="N2025" s="16" t="s">
        <v>253</v>
      </c>
      <c r="O2025" s="16" t="s">
        <v>254</v>
      </c>
      <c r="P2025" s="16" t="s">
        <v>151</v>
      </c>
      <c r="Q2025" s="16" t="s">
        <v>151</v>
      </c>
    </row>
    <row r="2026" spans="3:17">
      <c r="C2026" s="15">
        <v>38324</v>
      </c>
      <c r="D2026" s="16">
        <v>10351</v>
      </c>
      <c r="E2026" s="16">
        <v>3</v>
      </c>
      <c r="F2026" s="16" t="s">
        <v>385</v>
      </c>
      <c r="G2026" s="16">
        <v>34</v>
      </c>
      <c r="H2026" s="17">
        <v>59.37</v>
      </c>
      <c r="I2026" s="17">
        <v>2018.58</v>
      </c>
      <c r="J2026" s="16" t="s">
        <v>325</v>
      </c>
      <c r="K2026" s="16"/>
      <c r="L2026" s="16" t="s">
        <v>148</v>
      </c>
      <c r="M2026" s="16" t="s">
        <v>212</v>
      </c>
      <c r="N2026" s="16" t="s">
        <v>272</v>
      </c>
      <c r="O2026" s="16"/>
      <c r="P2026" s="16" t="s">
        <v>145</v>
      </c>
      <c r="Q2026" s="16" t="s">
        <v>93</v>
      </c>
    </row>
    <row r="2027" spans="3:17">
      <c r="C2027" s="15">
        <v>38338</v>
      </c>
      <c r="D2027" s="16">
        <v>10361</v>
      </c>
      <c r="E2027" s="16">
        <v>7</v>
      </c>
      <c r="F2027" s="16" t="s">
        <v>385</v>
      </c>
      <c r="G2027" s="16">
        <v>26</v>
      </c>
      <c r="H2027" s="17">
        <v>100</v>
      </c>
      <c r="I2027" s="17">
        <v>3710.98</v>
      </c>
      <c r="J2027" s="16" t="s">
        <v>325</v>
      </c>
      <c r="K2027" s="16"/>
      <c r="L2027" s="16" t="s">
        <v>88</v>
      </c>
      <c r="M2027" s="16" t="s">
        <v>212</v>
      </c>
      <c r="N2027" s="16" t="s">
        <v>237</v>
      </c>
      <c r="O2027" s="16" t="s">
        <v>238</v>
      </c>
      <c r="P2027" s="16" t="s">
        <v>85</v>
      </c>
      <c r="Q2027" s="16" t="s">
        <v>84</v>
      </c>
    </row>
    <row r="2028" spans="3:17">
      <c r="C2028" s="15">
        <v>38383</v>
      </c>
      <c r="D2028" s="16">
        <v>10373</v>
      </c>
      <c r="E2028" s="16">
        <v>13</v>
      </c>
      <c r="F2028" s="16" t="s">
        <v>385</v>
      </c>
      <c r="G2028" s="16">
        <v>39</v>
      </c>
      <c r="H2028" s="17">
        <v>73</v>
      </c>
      <c r="I2028" s="17">
        <v>2847</v>
      </c>
      <c r="J2028" s="16" t="s">
        <v>325</v>
      </c>
      <c r="K2028" s="16"/>
      <c r="L2028" s="16" t="s">
        <v>106</v>
      </c>
      <c r="M2028" s="16" t="s">
        <v>212</v>
      </c>
      <c r="N2028" s="16" t="s">
        <v>283</v>
      </c>
      <c r="O2028" s="16"/>
      <c r="P2028" s="16" t="s">
        <v>103</v>
      </c>
      <c r="Q2028" s="16" t="s">
        <v>93</v>
      </c>
    </row>
    <row r="2029" spans="3:17">
      <c r="C2029" s="15">
        <v>38412</v>
      </c>
      <c r="D2029" s="16">
        <v>10386</v>
      </c>
      <c r="E2029" s="16">
        <v>12</v>
      </c>
      <c r="F2029" s="16" t="s">
        <v>385</v>
      </c>
      <c r="G2029" s="16">
        <v>41</v>
      </c>
      <c r="H2029" s="17">
        <v>73.319999999999993</v>
      </c>
      <c r="I2029" s="17">
        <v>3006.12</v>
      </c>
      <c r="J2029" s="16" t="s">
        <v>325</v>
      </c>
      <c r="K2029" s="16"/>
      <c r="L2029" s="16" t="s">
        <v>135</v>
      </c>
      <c r="M2029" s="16" t="s">
        <v>287</v>
      </c>
      <c r="N2029" s="16" t="s">
        <v>242</v>
      </c>
      <c r="O2029" s="16"/>
      <c r="P2029" s="16" t="s">
        <v>134</v>
      </c>
      <c r="Q2029" s="16" t="s">
        <v>93</v>
      </c>
    </row>
    <row r="2030" spans="3:17">
      <c r="C2030" s="15">
        <v>38441</v>
      </c>
      <c r="D2030" s="16">
        <v>10398</v>
      </c>
      <c r="E2030" s="16">
        <v>2</v>
      </c>
      <c r="F2030" s="16" t="s">
        <v>385</v>
      </c>
      <c r="G2030" s="16">
        <v>41</v>
      </c>
      <c r="H2030" s="17">
        <v>68.239999999999995</v>
      </c>
      <c r="I2030" s="17">
        <v>2797.84</v>
      </c>
      <c r="J2030" s="16" t="s">
        <v>325</v>
      </c>
      <c r="K2030" s="16"/>
      <c r="L2030" s="16" t="s">
        <v>110</v>
      </c>
      <c r="M2030" s="16" t="s">
        <v>212</v>
      </c>
      <c r="N2030" s="16" t="s">
        <v>215</v>
      </c>
      <c r="O2030" s="16"/>
      <c r="P2030" s="16" t="s">
        <v>107</v>
      </c>
      <c r="Q2030" s="16" t="s">
        <v>93</v>
      </c>
    </row>
    <row r="2031" spans="3:17">
      <c r="C2031" s="15">
        <v>38445</v>
      </c>
      <c r="D2031" s="16">
        <v>10401</v>
      </c>
      <c r="E2031" s="16">
        <v>12</v>
      </c>
      <c r="F2031" s="16" t="s">
        <v>385</v>
      </c>
      <c r="G2031" s="16">
        <v>64</v>
      </c>
      <c r="H2031" s="17">
        <v>60.05</v>
      </c>
      <c r="I2031" s="17">
        <v>3843.2</v>
      </c>
      <c r="J2031" s="16" t="s">
        <v>325</v>
      </c>
      <c r="K2031" s="16"/>
      <c r="L2031" s="16" t="s">
        <v>180</v>
      </c>
      <c r="M2031" s="16" t="s">
        <v>285</v>
      </c>
      <c r="N2031" s="16" t="s">
        <v>225</v>
      </c>
      <c r="O2031" s="16" t="s">
        <v>226</v>
      </c>
      <c r="P2031" s="16" t="s">
        <v>162</v>
      </c>
      <c r="Q2031" s="16" t="s">
        <v>157</v>
      </c>
    </row>
    <row r="2032" spans="3:17">
      <c r="C2032" s="15">
        <v>38482</v>
      </c>
      <c r="D2032" s="16">
        <v>10416</v>
      </c>
      <c r="E2032" s="16">
        <v>13</v>
      </c>
      <c r="F2032" s="16" t="s">
        <v>385</v>
      </c>
      <c r="G2032" s="16">
        <v>18</v>
      </c>
      <c r="H2032" s="17">
        <v>75.06</v>
      </c>
      <c r="I2032" s="17">
        <v>1351.08</v>
      </c>
      <c r="J2032" s="16" t="s">
        <v>325</v>
      </c>
      <c r="K2032" s="16"/>
      <c r="L2032" s="16" t="s">
        <v>127</v>
      </c>
      <c r="M2032" s="16" t="s">
        <v>212</v>
      </c>
      <c r="N2032" s="16" t="s">
        <v>294</v>
      </c>
      <c r="O2032" s="16"/>
      <c r="P2032" s="16" t="s">
        <v>126</v>
      </c>
      <c r="Q2032" s="16" t="s">
        <v>93</v>
      </c>
    </row>
    <row r="2033" spans="3:17">
      <c r="C2033" s="15">
        <v>37627</v>
      </c>
      <c r="D2033" s="16">
        <v>10100</v>
      </c>
      <c r="E2033" s="16">
        <v>1</v>
      </c>
      <c r="F2033" s="16" t="s">
        <v>386</v>
      </c>
      <c r="G2033" s="16">
        <v>49</v>
      </c>
      <c r="H2033" s="17">
        <v>34.47</v>
      </c>
      <c r="I2033" s="17">
        <v>1689.03</v>
      </c>
      <c r="J2033" s="16" t="s">
        <v>19</v>
      </c>
      <c r="K2033" s="16"/>
      <c r="L2033" s="16" t="s">
        <v>168</v>
      </c>
      <c r="M2033" s="16" t="s">
        <v>212</v>
      </c>
      <c r="N2033" s="16" t="s">
        <v>259</v>
      </c>
      <c r="O2033" s="16" t="s">
        <v>260</v>
      </c>
      <c r="P2033" s="16" t="s">
        <v>162</v>
      </c>
      <c r="Q2033" s="16" t="s">
        <v>157</v>
      </c>
    </row>
    <row r="2034" spans="3:17">
      <c r="C2034" s="15">
        <v>37698</v>
      </c>
      <c r="D2034" s="16">
        <v>10110</v>
      </c>
      <c r="E2034" s="16">
        <v>5</v>
      </c>
      <c r="F2034" s="16" t="s">
        <v>386</v>
      </c>
      <c r="G2034" s="16">
        <v>48</v>
      </c>
      <c r="H2034" s="17">
        <v>34.47</v>
      </c>
      <c r="I2034" s="17">
        <v>1654.56</v>
      </c>
      <c r="J2034" s="16" t="s">
        <v>19</v>
      </c>
      <c r="K2034" s="16"/>
      <c r="L2034" s="16" t="s">
        <v>146</v>
      </c>
      <c r="M2034" s="16" t="s">
        <v>212</v>
      </c>
      <c r="N2034" s="16" t="s">
        <v>299</v>
      </c>
      <c r="O2034" s="16"/>
      <c r="P2034" s="16" t="s">
        <v>145</v>
      </c>
      <c r="Q2034" s="16" t="s">
        <v>93</v>
      </c>
    </row>
    <row r="2035" spans="3:17">
      <c r="C2035" s="15">
        <v>37762</v>
      </c>
      <c r="D2035" s="16">
        <v>10124</v>
      </c>
      <c r="E2035" s="16">
        <v>4</v>
      </c>
      <c r="F2035" s="16" t="s">
        <v>386</v>
      </c>
      <c r="G2035" s="16">
        <v>46</v>
      </c>
      <c r="H2035" s="17">
        <v>33.229999999999997</v>
      </c>
      <c r="I2035" s="17">
        <v>1528.58</v>
      </c>
      <c r="J2035" s="16" t="s">
        <v>19</v>
      </c>
      <c r="K2035" s="16"/>
      <c r="L2035" s="16" t="s">
        <v>182</v>
      </c>
      <c r="M2035" s="16" t="s">
        <v>212</v>
      </c>
      <c r="N2035" s="16" t="s">
        <v>316</v>
      </c>
      <c r="O2035" s="16" t="s">
        <v>317</v>
      </c>
      <c r="P2035" s="16" t="s">
        <v>162</v>
      </c>
      <c r="Q2035" s="16" t="s">
        <v>157</v>
      </c>
    </row>
    <row r="2036" spans="3:17">
      <c r="C2036" s="15">
        <v>37876</v>
      </c>
      <c r="D2036" s="16">
        <v>10149</v>
      </c>
      <c r="E2036" s="16">
        <v>9</v>
      </c>
      <c r="F2036" s="16" t="s">
        <v>386</v>
      </c>
      <c r="G2036" s="16">
        <v>26</v>
      </c>
      <c r="H2036" s="17">
        <v>38.979999999999997</v>
      </c>
      <c r="I2036" s="17">
        <v>1013.48</v>
      </c>
      <c r="J2036" s="16" t="s">
        <v>19</v>
      </c>
      <c r="K2036" s="16"/>
      <c r="L2036" s="16" t="s">
        <v>191</v>
      </c>
      <c r="M2036" s="16" t="s">
        <v>212</v>
      </c>
      <c r="N2036" s="16" t="s">
        <v>311</v>
      </c>
      <c r="O2036" s="16" t="s">
        <v>218</v>
      </c>
      <c r="P2036" s="16" t="s">
        <v>162</v>
      </c>
      <c r="Q2036" s="16" t="s">
        <v>157</v>
      </c>
    </row>
    <row r="2037" spans="3:17">
      <c r="C2037" s="15">
        <v>37912</v>
      </c>
      <c r="D2037" s="16">
        <v>10162</v>
      </c>
      <c r="E2037" s="16">
        <v>7</v>
      </c>
      <c r="F2037" s="16" t="s">
        <v>386</v>
      </c>
      <c r="G2037" s="16">
        <v>37</v>
      </c>
      <c r="H2037" s="17">
        <v>38.979999999999997</v>
      </c>
      <c r="I2037" s="17">
        <v>1442.26</v>
      </c>
      <c r="J2037" s="16" t="s">
        <v>19</v>
      </c>
      <c r="K2037" s="16"/>
      <c r="L2037" s="16" t="s">
        <v>167</v>
      </c>
      <c r="M2037" s="16" t="s">
        <v>212</v>
      </c>
      <c r="N2037" s="16" t="s">
        <v>219</v>
      </c>
      <c r="O2037" s="16" t="s">
        <v>218</v>
      </c>
      <c r="P2037" s="16" t="s">
        <v>162</v>
      </c>
      <c r="Q2037" s="16" t="s">
        <v>157</v>
      </c>
    </row>
    <row r="2038" spans="3:17">
      <c r="C2038" s="15">
        <v>37930</v>
      </c>
      <c r="D2038" s="16">
        <v>10173</v>
      </c>
      <c r="E2038" s="16">
        <v>11</v>
      </c>
      <c r="F2038" s="16" t="s">
        <v>386</v>
      </c>
      <c r="G2038" s="16">
        <v>35</v>
      </c>
      <c r="H2038" s="17">
        <v>33.229999999999997</v>
      </c>
      <c r="I2038" s="17">
        <v>1163.05</v>
      </c>
      <c r="J2038" s="16" t="s">
        <v>19</v>
      </c>
      <c r="K2038" s="16"/>
      <c r="L2038" s="16" t="s">
        <v>128</v>
      </c>
      <c r="M2038" s="16" t="s">
        <v>212</v>
      </c>
      <c r="N2038" s="16" t="s">
        <v>320</v>
      </c>
      <c r="O2038" s="16"/>
      <c r="P2038" s="16" t="s">
        <v>126</v>
      </c>
      <c r="Q2038" s="16" t="s">
        <v>93</v>
      </c>
    </row>
    <row r="2039" spans="3:17">
      <c r="C2039" s="15">
        <v>37937</v>
      </c>
      <c r="D2039" s="16">
        <v>10182</v>
      </c>
      <c r="E2039" s="16">
        <v>8</v>
      </c>
      <c r="F2039" s="16" t="s">
        <v>386</v>
      </c>
      <c r="G2039" s="16">
        <v>23</v>
      </c>
      <c r="H2039" s="17">
        <v>42.26</v>
      </c>
      <c r="I2039" s="17">
        <v>971.98</v>
      </c>
      <c r="J2039" s="16" t="s">
        <v>19</v>
      </c>
      <c r="K2039" s="16"/>
      <c r="L2039" s="16" t="s">
        <v>163</v>
      </c>
      <c r="M2039" s="16" t="s">
        <v>212</v>
      </c>
      <c r="N2039" s="16" t="s">
        <v>258</v>
      </c>
      <c r="O2039" s="16" t="s">
        <v>218</v>
      </c>
      <c r="P2039" s="16" t="s">
        <v>162</v>
      </c>
      <c r="Q2039" s="16" t="s">
        <v>157</v>
      </c>
    </row>
    <row r="2040" spans="3:17">
      <c r="C2040" s="15">
        <v>37946</v>
      </c>
      <c r="D2040" s="16">
        <v>10193</v>
      </c>
      <c r="E2040" s="16">
        <v>12</v>
      </c>
      <c r="F2040" s="16" t="s">
        <v>386</v>
      </c>
      <c r="G2040" s="16">
        <v>22</v>
      </c>
      <c r="H2040" s="17">
        <v>41.03</v>
      </c>
      <c r="I2040" s="17">
        <v>902.66</v>
      </c>
      <c r="J2040" s="16" t="s">
        <v>19</v>
      </c>
      <c r="K2040" s="16"/>
      <c r="L2040" s="16" t="s">
        <v>89</v>
      </c>
      <c r="M2040" s="16" t="s">
        <v>212</v>
      </c>
      <c r="N2040" s="16" t="s">
        <v>321</v>
      </c>
      <c r="O2040" s="16" t="s">
        <v>224</v>
      </c>
      <c r="P2040" s="16" t="s">
        <v>85</v>
      </c>
      <c r="Q2040" s="16" t="s">
        <v>84</v>
      </c>
    </row>
    <row r="2041" spans="3:17">
      <c r="C2041" s="15">
        <v>37957</v>
      </c>
      <c r="D2041" s="16">
        <v>10204</v>
      </c>
      <c r="E2041" s="16">
        <v>2</v>
      </c>
      <c r="F2041" s="16" t="s">
        <v>386</v>
      </c>
      <c r="G2041" s="16">
        <v>39</v>
      </c>
      <c r="H2041" s="17">
        <v>33.229999999999997</v>
      </c>
      <c r="I2041" s="17">
        <v>1295.97</v>
      </c>
      <c r="J2041" s="16" t="s">
        <v>19</v>
      </c>
      <c r="K2041" s="16"/>
      <c r="L2041" s="16" t="s">
        <v>164</v>
      </c>
      <c r="M2041" s="16" t="s">
        <v>212</v>
      </c>
      <c r="N2041" s="16" t="s">
        <v>213</v>
      </c>
      <c r="O2041" s="16" t="s">
        <v>214</v>
      </c>
      <c r="P2041" s="16" t="s">
        <v>162</v>
      </c>
      <c r="Q2041" s="16" t="s">
        <v>157</v>
      </c>
    </row>
    <row r="2042" spans="3:17">
      <c r="C2042" s="15">
        <v>38012</v>
      </c>
      <c r="D2042" s="16">
        <v>10214</v>
      </c>
      <c r="E2042" s="16">
        <v>5</v>
      </c>
      <c r="F2042" s="16" t="s">
        <v>386</v>
      </c>
      <c r="G2042" s="16">
        <v>44</v>
      </c>
      <c r="H2042" s="17">
        <v>34.880000000000003</v>
      </c>
      <c r="I2042" s="17">
        <v>1534.72</v>
      </c>
      <c r="J2042" s="16" t="s">
        <v>19</v>
      </c>
      <c r="K2042" s="16"/>
      <c r="L2042" s="16" t="s">
        <v>136</v>
      </c>
      <c r="M2042" s="16" t="s">
        <v>212</v>
      </c>
      <c r="N2042" s="16" t="s">
        <v>242</v>
      </c>
      <c r="O2042" s="16"/>
      <c r="P2042" s="16" t="s">
        <v>134</v>
      </c>
      <c r="Q2042" s="16" t="s">
        <v>93</v>
      </c>
    </row>
    <row r="2043" spans="3:17">
      <c r="C2043" s="15">
        <v>38048</v>
      </c>
      <c r="D2043" s="16">
        <v>10227</v>
      </c>
      <c r="E2043" s="16">
        <v>8</v>
      </c>
      <c r="F2043" s="16" t="s">
        <v>386</v>
      </c>
      <c r="G2043" s="16">
        <v>27</v>
      </c>
      <c r="H2043" s="17">
        <v>43.9</v>
      </c>
      <c r="I2043" s="17">
        <v>1185.3</v>
      </c>
      <c r="J2043" s="16" t="s">
        <v>19</v>
      </c>
      <c r="K2043" s="16"/>
      <c r="L2043" s="16" t="s">
        <v>109</v>
      </c>
      <c r="M2043" s="16" t="s">
        <v>212</v>
      </c>
      <c r="N2043" s="16" t="s">
        <v>248</v>
      </c>
      <c r="O2043" s="16"/>
      <c r="P2043" s="16" t="s">
        <v>107</v>
      </c>
      <c r="Q2043" s="16" t="s">
        <v>93</v>
      </c>
    </row>
    <row r="2044" spans="3:17">
      <c r="C2044" s="15">
        <v>38097</v>
      </c>
      <c r="D2044" s="16">
        <v>10242</v>
      </c>
      <c r="E2044" s="16">
        <v>1</v>
      </c>
      <c r="F2044" s="16" t="s">
        <v>386</v>
      </c>
      <c r="G2044" s="16">
        <v>46</v>
      </c>
      <c r="H2044" s="17">
        <v>36.93</v>
      </c>
      <c r="I2044" s="17">
        <v>1698.78</v>
      </c>
      <c r="J2044" s="16" t="s">
        <v>19</v>
      </c>
      <c r="K2044" s="16"/>
      <c r="L2044" s="16" t="s">
        <v>195</v>
      </c>
      <c r="M2044" s="16" t="s">
        <v>212</v>
      </c>
      <c r="N2044" s="16" t="s">
        <v>213</v>
      </c>
      <c r="O2044" s="16" t="s">
        <v>214</v>
      </c>
      <c r="P2044" s="16" t="s">
        <v>162</v>
      </c>
      <c r="Q2044" s="16" t="s">
        <v>157</v>
      </c>
    </row>
    <row r="2045" spans="3:17">
      <c r="C2045" s="15">
        <v>38216</v>
      </c>
      <c r="D2045" s="16">
        <v>10280</v>
      </c>
      <c r="E2045" s="16">
        <v>14</v>
      </c>
      <c r="F2045" s="16" t="s">
        <v>386</v>
      </c>
      <c r="G2045" s="16">
        <v>33</v>
      </c>
      <c r="H2045" s="17">
        <v>41.85</v>
      </c>
      <c r="I2045" s="17">
        <v>1381.05</v>
      </c>
      <c r="J2045" s="16" t="s">
        <v>19</v>
      </c>
      <c r="K2045" s="16"/>
      <c r="L2045" s="16" t="s">
        <v>129</v>
      </c>
      <c r="M2045" s="16" t="s">
        <v>212</v>
      </c>
      <c r="N2045" s="16" t="s">
        <v>255</v>
      </c>
      <c r="O2045" s="16"/>
      <c r="P2045" s="16" t="s">
        <v>126</v>
      </c>
      <c r="Q2045" s="16" t="s">
        <v>93</v>
      </c>
    </row>
    <row r="2046" spans="3:17">
      <c r="C2046" s="15">
        <v>38231</v>
      </c>
      <c r="D2046" s="16">
        <v>10288</v>
      </c>
      <c r="E2046" s="16">
        <v>3</v>
      </c>
      <c r="F2046" s="16" t="s">
        <v>386</v>
      </c>
      <c r="G2046" s="16">
        <v>33</v>
      </c>
      <c r="H2046" s="17">
        <v>40.619999999999997</v>
      </c>
      <c r="I2046" s="17">
        <v>1340.46</v>
      </c>
      <c r="J2046" s="16" t="s">
        <v>19</v>
      </c>
      <c r="K2046" s="16"/>
      <c r="L2046" s="16" t="s">
        <v>92</v>
      </c>
      <c r="M2046" s="16" t="s">
        <v>212</v>
      </c>
      <c r="N2046" s="16" t="s">
        <v>91</v>
      </c>
      <c r="O2046" s="16"/>
      <c r="P2046" s="16" t="s">
        <v>91</v>
      </c>
      <c r="Q2046" s="16" t="s">
        <v>84</v>
      </c>
    </row>
    <row r="2047" spans="3:17">
      <c r="C2047" s="15">
        <v>38266</v>
      </c>
      <c r="D2047" s="16">
        <v>10303</v>
      </c>
      <c r="E2047" s="16">
        <v>1</v>
      </c>
      <c r="F2047" s="16" t="s">
        <v>386</v>
      </c>
      <c r="G2047" s="16">
        <v>24</v>
      </c>
      <c r="H2047" s="17">
        <v>40.21</v>
      </c>
      <c r="I2047" s="17">
        <v>965.04</v>
      </c>
      <c r="J2047" s="16" t="s">
        <v>19</v>
      </c>
      <c r="K2047" s="16"/>
      <c r="L2047" s="16" t="s">
        <v>138</v>
      </c>
      <c r="M2047" s="16" t="s">
        <v>212</v>
      </c>
      <c r="N2047" s="16" t="s">
        <v>310</v>
      </c>
      <c r="O2047" s="16"/>
      <c r="P2047" s="16" t="s">
        <v>134</v>
      </c>
      <c r="Q2047" s="16" t="s">
        <v>93</v>
      </c>
    </row>
    <row r="2048" spans="3:17">
      <c r="C2048" s="15">
        <v>38281</v>
      </c>
      <c r="D2048" s="16">
        <v>10312</v>
      </c>
      <c r="E2048" s="16">
        <v>15</v>
      </c>
      <c r="F2048" s="16" t="s">
        <v>386</v>
      </c>
      <c r="G2048" s="16">
        <v>31</v>
      </c>
      <c r="H2048" s="17">
        <v>35.29</v>
      </c>
      <c r="I2048" s="17">
        <v>1093.99</v>
      </c>
      <c r="J2048" s="16" t="s">
        <v>19</v>
      </c>
      <c r="K2048" s="16"/>
      <c r="L2048" s="16" t="s">
        <v>163</v>
      </c>
      <c r="M2048" s="16" t="s">
        <v>212</v>
      </c>
      <c r="N2048" s="16" t="s">
        <v>258</v>
      </c>
      <c r="O2048" s="16" t="s">
        <v>218</v>
      </c>
      <c r="P2048" s="16" t="s">
        <v>162</v>
      </c>
      <c r="Q2048" s="16" t="s">
        <v>157</v>
      </c>
    </row>
    <row r="2049" spans="3:17">
      <c r="C2049" s="15">
        <v>38308</v>
      </c>
      <c r="D2049" s="16">
        <v>10332</v>
      </c>
      <c r="E2049" s="16">
        <v>14</v>
      </c>
      <c r="F2049" s="16" t="s">
        <v>386</v>
      </c>
      <c r="G2049" s="16">
        <v>41</v>
      </c>
      <c r="H2049" s="17">
        <v>77.239999999999995</v>
      </c>
      <c r="I2049" s="17">
        <v>3166.84</v>
      </c>
      <c r="J2049" s="16" t="s">
        <v>19</v>
      </c>
      <c r="K2049" s="16"/>
      <c r="L2049" s="16" t="s">
        <v>146</v>
      </c>
      <c r="M2049" s="16" t="s">
        <v>212</v>
      </c>
      <c r="N2049" s="16" t="s">
        <v>299</v>
      </c>
      <c r="O2049" s="16"/>
      <c r="P2049" s="16" t="s">
        <v>145</v>
      </c>
      <c r="Q2049" s="16" t="s">
        <v>93</v>
      </c>
    </row>
    <row r="2050" spans="3:17">
      <c r="C2050" s="15">
        <v>38320</v>
      </c>
      <c r="D2050" s="16">
        <v>10346</v>
      </c>
      <c r="E2050" s="16">
        <v>4</v>
      </c>
      <c r="F2050" s="16" t="s">
        <v>386</v>
      </c>
      <c r="G2050" s="16">
        <v>22</v>
      </c>
      <c r="H2050" s="17">
        <v>97.44</v>
      </c>
      <c r="I2050" s="17">
        <v>2143.6799999999998</v>
      </c>
      <c r="J2050" s="16" t="s">
        <v>19</v>
      </c>
      <c r="K2050" s="16"/>
      <c r="L2050" s="16" t="s">
        <v>182</v>
      </c>
      <c r="M2050" s="16" t="s">
        <v>212</v>
      </c>
      <c r="N2050" s="16" t="s">
        <v>316</v>
      </c>
      <c r="O2050" s="16" t="s">
        <v>317</v>
      </c>
      <c r="P2050" s="16" t="s">
        <v>162</v>
      </c>
      <c r="Q2050" s="16" t="s">
        <v>157</v>
      </c>
    </row>
    <row r="2051" spans="3:17">
      <c r="C2051" s="15">
        <v>38371</v>
      </c>
      <c r="D2051" s="16">
        <v>10368</v>
      </c>
      <c r="E2051" s="16">
        <v>3</v>
      </c>
      <c r="F2051" s="16" t="s">
        <v>386</v>
      </c>
      <c r="G2051" s="16">
        <v>46</v>
      </c>
      <c r="H2051" s="17">
        <v>37.340000000000003</v>
      </c>
      <c r="I2051" s="17">
        <v>1717.64</v>
      </c>
      <c r="J2051" s="16" t="s">
        <v>19</v>
      </c>
      <c r="K2051" s="16"/>
      <c r="L2051" s="16" t="s">
        <v>163</v>
      </c>
      <c r="M2051" s="16" t="s">
        <v>212</v>
      </c>
      <c r="N2051" s="16" t="s">
        <v>258</v>
      </c>
      <c r="O2051" s="16" t="s">
        <v>218</v>
      </c>
      <c r="P2051" s="16" t="s">
        <v>162</v>
      </c>
      <c r="Q2051" s="16" t="s">
        <v>157</v>
      </c>
    </row>
    <row r="2052" spans="3:17">
      <c r="C2052" s="15">
        <v>38399</v>
      </c>
      <c r="D2052" s="16">
        <v>10380</v>
      </c>
      <c r="E2052" s="16">
        <v>12</v>
      </c>
      <c r="F2052" s="16" t="s">
        <v>386</v>
      </c>
      <c r="G2052" s="16">
        <v>43</v>
      </c>
      <c r="H2052" s="17">
        <v>95.03</v>
      </c>
      <c r="I2052" s="17">
        <v>4086.29</v>
      </c>
      <c r="J2052" s="16" t="s">
        <v>19</v>
      </c>
      <c r="K2052" s="16"/>
      <c r="L2052" s="16" t="s">
        <v>135</v>
      </c>
      <c r="M2052" s="16" t="s">
        <v>212</v>
      </c>
      <c r="N2052" s="16" t="s">
        <v>242</v>
      </c>
      <c r="O2052" s="16"/>
      <c r="P2052" s="16" t="s">
        <v>134</v>
      </c>
      <c r="Q2052" s="16" t="s">
        <v>93</v>
      </c>
    </row>
    <row r="2053" spans="3:17">
      <c r="C2053" s="15">
        <v>38464</v>
      </c>
      <c r="D2053" s="16">
        <v>10408</v>
      </c>
      <c r="E2053" s="16">
        <v>1</v>
      </c>
      <c r="F2053" s="16" t="s">
        <v>386</v>
      </c>
      <c r="G2053" s="16">
        <v>15</v>
      </c>
      <c r="H2053" s="17">
        <v>36.93</v>
      </c>
      <c r="I2053" s="17">
        <v>553.95000000000005</v>
      </c>
      <c r="J2053" s="16" t="s">
        <v>19</v>
      </c>
      <c r="K2053" s="16"/>
      <c r="L2053" s="16" t="s">
        <v>152</v>
      </c>
      <c r="M2053" s="16" t="s">
        <v>212</v>
      </c>
      <c r="N2053" s="16" t="s">
        <v>253</v>
      </c>
      <c r="O2053" s="16" t="s">
        <v>254</v>
      </c>
      <c r="P2053" s="16" t="s">
        <v>151</v>
      </c>
      <c r="Q2053" s="16" t="s">
        <v>151</v>
      </c>
    </row>
    <row r="2054" spans="3:17">
      <c r="C2054" s="15">
        <v>38501</v>
      </c>
      <c r="D2054" s="16">
        <v>10420</v>
      </c>
      <c r="E2054" s="16">
        <v>3</v>
      </c>
      <c r="F2054" s="16" t="s">
        <v>386</v>
      </c>
      <c r="G2054" s="16">
        <v>15</v>
      </c>
      <c r="H2054" s="17">
        <v>43.49</v>
      </c>
      <c r="I2054" s="17">
        <v>652.35</v>
      </c>
      <c r="J2054" s="16" t="s">
        <v>19</v>
      </c>
      <c r="K2054" s="16"/>
      <c r="L2054" s="16" t="s">
        <v>88</v>
      </c>
      <c r="M2054" s="16" t="s">
        <v>265</v>
      </c>
      <c r="N2054" s="16" t="s">
        <v>237</v>
      </c>
      <c r="O2054" s="16" t="s">
        <v>238</v>
      </c>
      <c r="P2054" s="16" t="s">
        <v>85</v>
      </c>
      <c r="Q2054" s="16" t="s">
        <v>84</v>
      </c>
    </row>
    <row r="2055" spans="3:17">
      <c r="C2055" s="15">
        <v>37652</v>
      </c>
      <c r="D2055" s="16">
        <v>10104</v>
      </c>
      <c r="E2055" s="16">
        <v>5</v>
      </c>
      <c r="F2055" s="16" t="s">
        <v>387</v>
      </c>
      <c r="G2055" s="16">
        <v>26</v>
      </c>
      <c r="H2055" s="17">
        <v>100</v>
      </c>
      <c r="I2055" s="17">
        <v>2921.62</v>
      </c>
      <c r="J2055" s="16" t="s">
        <v>18</v>
      </c>
      <c r="K2055" s="16"/>
      <c r="L2055" s="16" t="s">
        <v>135</v>
      </c>
      <c r="M2055" s="16" t="s">
        <v>212</v>
      </c>
      <c r="N2055" s="16" t="s">
        <v>242</v>
      </c>
      <c r="O2055" s="16"/>
      <c r="P2055" s="16" t="s">
        <v>134</v>
      </c>
      <c r="Q2055" s="16" t="s">
        <v>93</v>
      </c>
    </row>
    <row r="2056" spans="3:17">
      <c r="C2056" s="15">
        <v>37715</v>
      </c>
      <c r="D2056" s="16">
        <v>10115</v>
      </c>
      <c r="E2056" s="16">
        <v>1</v>
      </c>
      <c r="F2056" s="16" t="s">
        <v>387</v>
      </c>
      <c r="G2056" s="16">
        <v>44</v>
      </c>
      <c r="H2056" s="17">
        <v>100</v>
      </c>
      <c r="I2056" s="17">
        <v>5568.64</v>
      </c>
      <c r="J2056" s="16" t="s">
        <v>18</v>
      </c>
      <c r="K2056" s="16"/>
      <c r="L2056" s="16" t="s">
        <v>185</v>
      </c>
      <c r="M2056" s="16" t="s">
        <v>212</v>
      </c>
      <c r="N2056" s="16" t="s">
        <v>213</v>
      </c>
      <c r="O2056" s="16" t="s">
        <v>214</v>
      </c>
      <c r="P2056" s="16" t="s">
        <v>162</v>
      </c>
      <c r="Q2056" s="16" t="s">
        <v>157</v>
      </c>
    </row>
    <row r="2057" spans="3:17">
      <c r="C2057" s="15">
        <v>37775</v>
      </c>
      <c r="D2057" s="16">
        <v>10127</v>
      </c>
      <c r="E2057" s="16">
        <v>7</v>
      </c>
      <c r="F2057" s="16" t="s">
        <v>387</v>
      </c>
      <c r="G2057" s="16">
        <v>20</v>
      </c>
      <c r="H2057" s="17">
        <v>96.99</v>
      </c>
      <c r="I2057" s="17">
        <v>1939.8</v>
      </c>
      <c r="J2057" s="16" t="s">
        <v>18</v>
      </c>
      <c r="K2057" s="16"/>
      <c r="L2057" s="16" t="s">
        <v>164</v>
      </c>
      <c r="M2057" s="16" t="s">
        <v>212</v>
      </c>
      <c r="N2057" s="16" t="s">
        <v>213</v>
      </c>
      <c r="O2057" s="16" t="s">
        <v>214</v>
      </c>
      <c r="P2057" s="16" t="s">
        <v>162</v>
      </c>
      <c r="Q2057" s="16" t="s">
        <v>157</v>
      </c>
    </row>
    <row r="2058" spans="3:17">
      <c r="C2058" s="15">
        <v>37834</v>
      </c>
      <c r="D2058" s="16">
        <v>10141</v>
      </c>
      <c r="E2058" s="16">
        <v>1</v>
      </c>
      <c r="F2058" s="16" t="s">
        <v>387</v>
      </c>
      <c r="G2058" s="16">
        <v>40</v>
      </c>
      <c r="H2058" s="17">
        <v>94.62</v>
      </c>
      <c r="I2058" s="17">
        <v>3784.8</v>
      </c>
      <c r="J2058" s="16" t="s">
        <v>18</v>
      </c>
      <c r="K2058" s="16"/>
      <c r="L2058" s="16" t="s">
        <v>104</v>
      </c>
      <c r="M2058" s="16" t="s">
        <v>212</v>
      </c>
      <c r="N2058" s="16" t="s">
        <v>296</v>
      </c>
      <c r="O2058" s="16"/>
      <c r="P2058" s="16" t="s">
        <v>103</v>
      </c>
      <c r="Q2058" s="16" t="s">
        <v>93</v>
      </c>
    </row>
    <row r="2059" spans="3:17">
      <c r="C2059" s="15">
        <v>37889</v>
      </c>
      <c r="D2059" s="16">
        <v>10152</v>
      </c>
      <c r="E2059" s="16">
        <v>3</v>
      </c>
      <c r="F2059" s="16" t="s">
        <v>387</v>
      </c>
      <c r="G2059" s="16">
        <v>23</v>
      </c>
      <c r="H2059" s="17">
        <v>100</v>
      </c>
      <c r="I2059" s="17">
        <v>2802.09</v>
      </c>
      <c r="J2059" s="16" t="s">
        <v>18</v>
      </c>
      <c r="K2059" s="16"/>
      <c r="L2059" s="16" t="s">
        <v>90</v>
      </c>
      <c r="M2059" s="16" t="s">
        <v>212</v>
      </c>
      <c r="N2059" s="16" t="s">
        <v>245</v>
      </c>
      <c r="O2059" s="16" t="s">
        <v>246</v>
      </c>
      <c r="P2059" s="16" t="s">
        <v>85</v>
      </c>
      <c r="Q2059" s="16" t="s">
        <v>84</v>
      </c>
    </row>
    <row r="2060" spans="3:17">
      <c r="C2060" s="15">
        <v>37916</v>
      </c>
      <c r="D2060" s="16">
        <v>10165</v>
      </c>
      <c r="E2060" s="16">
        <v>8</v>
      </c>
      <c r="F2060" s="16" t="s">
        <v>387</v>
      </c>
      <c r="G2060" s="16">
        <v>24</v>
      </c>
      <c r="H2060" s="17">
        <v>99.36</v>
      </c>
      <c r="I2060" s="17">
        <v>2384.64</v>
      </c>
      <c r="J2060" s="16" t="s">
        <v>18</v>
      </c>
      <c r="K2060" s="16"/>
      <c r="L2060" s="16" t="s">
        <v>156</v>
      </c>
      <c r="M2060" s="16" t="s">
        <v>212</v>
      </c>
      <c r="N2060" s="16" t="s">
        <v>91</v>
      </c>
      <c r="O2060" s="16"/>
      <c r="P2060" s="16" t="s">
        <v>91</v>
      </c>
      <c r="Q2060" s="16" t="s">
        <v>151</v>
      </c>
    </row>
    <row r="2061" spans="3:17">
      <c r="C2061" s="15">
        <v>37931</v>
      </c>
      <c r="D2061" s="16">
        <v>10176</v>
      </c>
      <c r="E2061" s="16">
        <v>7</v>
      </c>
      <c r="F2061" s="16" t="s">
        <v>387</v>
      </c>
      <c r="G2061" s="16">
        <v>29</v>
      </c>
      <c r="H2061" s="17">
        <v>100</v>
      </c>
      <c r="I2061" s="17">
        <v>2915.66</v>
      </c>
      <c r="J2061" s="16" t="s">
        <v>18</v>
      </c>
      <c r="K2061" s="16"/>
      <c r="L2061" s="16" t="s">
        <v>127</v>
      </c>
      <c r="M2061" s="16" t="s">
        <v>212</v>
      </c>
      <c r="N2061" s="16" t="s">
        <v>294</v>
      </c>
      <c r="O2061" s="16"/>
      <c r="P2061" s="16" t="s">
        <v>126</v>
      </c>
      <c r="Q2061" s="16" t="s">
        <v>93</v>
      </c>
    </row>
    <row r="2062" spans="3:17">
      <c r="C2062" s="15">
        <v>37939</v>
      </c>
      <c r="D2062" s="16">
        <v>10184</v>
      </c>
      <c r="E2062" s="16">
        <v>2</v>
      </c>
      <c r="F2062" s="16" t="s">
        <v>387</v>
      </c>
      <c r="G2062" s="16">
        <v>49</v>
      </c>
      <c r="H2062" s="17">
        <v>100</v>
      </c>
      <c r="I2062" s="17">
        <v>5795.72</v>
      </c>
      <c r="J2062" s="16" t="s">
        <v>18</v>
      </c>
      <c r="K2062" s="16"/>
      <c r="L2062" s="16" t="s">
        <v>138</v>
      </c>
      <c r="M2062" s="16" t="s">
        <v>212</v>
      </c>
      <c r="N2062" s="16" t="s">
        <v>310</v>
      </c>
      <c r="O2062" s="16"/>
      <c r="P2062" s="16" t="s">
        <v>134</v>
      </c>
      <c r="Q2062" s="16" t="s">
        <v>93</v>
      </c>
    </row>
    <row r="2063" spans="3:17">
      <c r="C2063" s="15">
        <v>37950</v>
      </c>
      <c r="D2063" s="16">
        <v>10195</v>
      </c>
      <c r="E2063" s="16">
        <v>2</v>
      </c>
      <c r="F2063" s="16" t="s">
        <v>387</v>
      </c>
      <c r="G2063" s="16">
        <v>34</v>
      </c>
      <c r="H2063" s="17">
        <v>100</v>
      </c>
      <c r="I2063" s="17">
        <v>3699.88</v>
      </c>
      <c r="J2063" s="16" t="s">
        <v>18</v>
      </c>
      <c r="K2063" s="16"/>
      <c r="L2063" s="16" t="s">
        <v>178</v>
      </c>
      <c r="M2063" s="16" t="s">
        <v>212</v>
      </c>
      <c r="N2063" s="16" t="s">
        <v>268</v>
      </c>
      <c r="O2063" s="16" t="s">
        <v>214</v>
      </c>
      <c r="P2063" s="16" t="s">
        <v>162</v>
      </c>
      <c r="Q2063" s="16" t="s">
        <v>157</v>
      </c>
    </row>
    <row r="2064" spans="3:17">
      <c r="C2064" s="15">
        <v>37964</v>
      </c>
      <c r="D2064" s="16">
        <v>10207</v>
      </c>
      <c r="E2064" s="16">
        <v>3</v>
      </c>
      <c r="F2064" s="16" t="s">
        <v>387</v>
      </c>
      <c r="G2064" s="16">
        <v>28</v>
      </c>
      <c r="H2064" s="17">
        <v>100</v>
      </c>
      <c r="I2064" s="17">
        <v>2980.6</v>
      </c>
      <c r="J2064" s="16" t="s">
        <v>18</v>
      </c>
      <c r="K2064" s="16"/>
      <c r="L2064" s="16" t="s">
        <v>187</v>
      </c>
      <c r="M2064" s="16" t="s">
        <v>212</v>
      </c>
      <c r="N2064" s="16" t="s">
        <v>280</v>
      </c>
      <c r="O2064" s="16" t="s">
        <v>231</v>
      </c>
      <c r="P2064" s="16" t="s">
        <v>162</v>
      </c>
      <c r="Q2064" s="16" t="s">
        <v>157</v>
      </c>
    </row>
    <row r="2065" spans="3:17">
      <c r="C2065" s="15">
        <v>38029</v>
      </c>
      <c r="D2065" s="16">
        <v>10220</v>
      </c>
      <c r="E2065" s="16">
        <v>7</v>
      </c>
      <c r="F2065" s="16" t="s">
        <v>387</v>
      </c>
      <c r="G2065" s="16">
        <v>37</v>
      </c>
      <c r="H2065" s="17">
        <v>100</v>
      </c>
      <c r="I2065" s="17">
        <v>5032.74</v>
      </c>
      <c r="J2065" s="16" t="s">
        <v>18</v>
      </c>
      <c r="K2065" s="16"/>
      <c r="L2065" s="16" t="s">
        <v>125</v>
      </c>
      <c r="M2065" s="16" t="s">
        <v>212</v>
      </c>
      <c r="N2065" s="16" t="s">
        <v>298</v>
      </c>
      <c r="O2065" s="16"/>
      <c r="P2065" s="16" t="s">
        <v>124</v>
      </c>
      <c r="Q2065" s="16" t="s">
        <v>93</v>
      </c>
    </row>
    <row r="2066" spans="3:17">
      <c r="C2066" s="15">
        <v>38061</v>
      </c>
      <c r="D2066" s="16">
        <v>10230</v>
      </c>
      <c r="E2066" s="16">
        <v>5</v>
      </c>
      <c r="F2066" s="16" t="s">
        <v>387</v>
      </c>
      <c r="G2066" s="16">
        <v>45</v>
      </c>
      <c r="H2066" s="17">
        <v>100</v>
      </c>
      <c r="I2066" s="17">
        <v>4737.1499999999996</v>
      </c>
      <c r="J2066" s="16" t="s">
        <v>18</v>
      </c>
      <c r="K2066" s="16"/>
      <c r="L2066" s="16" t="s">
        <v>122</v>
      </c>
      <c r="M2066" s="16" t="s">
        <v>212</v>
      </c>
      <c r="N2066" s="16" t="s">
        <v>295</v>
      </c>
      <c r="O2066" s="16"/>
      <c r="P2066" s="16" t="s">
        <v>120</v>
      </c>
      <c r="Q2066" s="16" t="s">
        <v>93</v>
      </c>
    </row>
    <row r="2067" spans="3:17">
      <c r="C2067" s="15">
        <v>38112</v>
      </c>
      <c r="D2067" s="16">
        <v>10246</v>
      </c>
      <c r="E2067" s="16">
        <v>1</v>
      </c>
      <c r="F2067" s="16" t="s">
        <v>387</v>
      </c>
      <c r="G2067" s="16">
        <v>46</v>
      </c>
      <c r="H2067" s="17">
        <v>100</v>
      </c>
      <c r="I2067" s="17">
        <v>6311.2</v>
      </c>
      <c r="J2067" s="16" t="s">
        <v>18</v>
      </c>
      <c r="K2067" s="16"/>
      <c r="L2067" s="16" t="s">
        <v>135</v>
      </c>
      <c r="M2067" s="16" t="s">
        <v>212</v>
      </c>
      <c r="N2067" s="16" t="s">
        <v>242</v>
      </c>
      <c r="O2067" s="16"/>
      <c r="P2067" s="16" t="s">
        <v>134</v>
      </c>
      <c r="Q2067" s="16" t="s">
        <v>93</v>
      </c>
    </row>
    <row r="2068" spans="3:17">
      <c r="C2068" s="15">
        <v>38188</v>
      </c>
      <c r="D2068" s="16">
        <v>10271</v>
      </c>
      <c r="E2068" s="16">
        <v>1</v>
      </c>
      <c r="F2068" s="16" t="s">
        <v>387</v>
      </c>
      <c r="G2068" s="16">
        <v>22</v>
      </c>
      <c r="H2068" s="17">
        <v>100</v>
      </c>
      <c r="I2068" s="17">
        <v>3070.54</v>
      </c>
      <c r="J2068" s="16" t="s">
        <v>18</v>
      </c>
      <c r="K2068" s="16"/>
      <c r="L2068" s="16" t="s">
        <v>163</v>
      </c>
      <c r="M2068" s="16" t="s">
        <v>212</v>
      </c>
      <c r="N2068" s="16" t="s">
        <v>258</v>
      </c>
      <c r="O2068" s="16" t="s">
        <v>218</v>
      </c>
      <c r="P2068" s="16" t="s">
        <v>162</v>
      </c>
      <c r="Q2068" s="16" t="s">
        <v>157</v>
      </c>
    </row>
    <row r="2069" spans="3:17">
      <c r="C2069" s="15">
        <v>38219</v>
      </c>
      <c r="D2069" s="16">
        <v>10282</v>
      </c>
      <c r="E2069" s="16">
        <v>10</v>
      </c>
      <c r="F2069" s="16" t="s">
        <v>387</v>
      </c>
      <c r="G2069" s="16">
        <v>39</v>
      </c>
      <c r="H2069" s="17">
        <v>100</v>
      </c>
      <c r="I2069" s="17">
        <v>4797.3900000000003</v>
      </c>
      <c r="J2069" s="16" t="s">
        <v>18</v>
      </c>
      <c r="K2069" s="16"/>
      <c r="L2069" s="16" t="s">
        <v>163</v>
      </c>
      <c r="M2069" s="16" t="s">
        <v>212</v>
      </c>
      <c r="N2069" s="16" t="s">
        <v>258</v>
      </c>
      <c r="O2069" s="16" t="s">
        <v>218</v>
      </c>
      <c r="P2069" s="16" t="s">
        <v>162</v>
      </c>
      <c r="Q2069" s="16" t="s">
        <v>157</v>
      </c>
    </row>
    <row r="2070" spans="3:17">
      <c r="C2070" s="15">
        <v>38238</v>
      </c>
      <c r="D2070" s="16">
        <v>10292</v>
      </c>
      <c r="E2070" s="16">
        <v>4</v>
      </c>
      <c r="F2070" s="16" t="s">
        <v>387</v>
      </c>
      <c r="G2070" s="16">
        <v>27</v>
      </c>
      <c r="H2070" s="17">
        <v>100</v>
      </c>
      <c r="I2070" s="17">
        <v>3832.38</v>
      </c>
      <c r="J2070" s="16" t="s">
        <v>18</v>
      </c>
      <c r="K2070" s="16"/>
      <c r="L2070" s="16" t="s">
        <v>165</v>
      </c>
      <c r="M2070" s="16" t="s">
        <v>212</v>
      </c>
      <c r="N2070" s="16" t="s">
        <v>213</v>
      </c>
      <c r="O2070" s="16" t="s">
        <v>214</v>
      </c>
      <c r="P2070" s="16" t="s">
        <v>162</v>
      </c>
      <c r="Q2070" s="16" t="s">
        <v>157</v>
      </c>
    </row>
    <row r="2071" spans="3:17">
      <c r="C2071" s="15">
        <v>38273</v>
      </c>
      <c r="D2071" s="16">
        <v>10305</v>
      </c>
      <c r="E2071" s="16">
        <v>1</v>
      </c>
      <c r="F2071" s="16" t="s">
        <v>387</v>
      </c>
      <c r="G2071" s="16">
        <v>36</v>
      </c>
      <c r="H2071" s="17">
        <v>100</v>
      </c>
      <c r="I2071" s="17">
        <v>4641.4799999999996</v>
      </c>
      <c r="J2071" s="16" t="s">
        <v>18</v>
      </c>
      <c r="K2071" s="16"/>
      <c r="L2071" s="16" t="s">
        <v>173</v>
      </c>
      <c r="M2071" s="16" t="s">
        <v>212</v>
      </c>
      <c r="N2071" s="16" t="s">
        <v>230</v>
      </c>
      <c r="O2071" s="16" t="s">
        <v>231</v>
      </c>
      <c r="P2071" s="16" t="s">
        <v>162</v>
      </c>
      <c r="Q2071" s="16" t="s">
        <v>157</v>
      </c>
    </row>
    <row r="2072" spans="3:17">
      <c r="C2072" s="15">
        <v>38282</v>
      </c>
      <c r="D2072" s="16">
        <v>10314</v>
      </c>
      <c r="E2072" s="16">
        <v>10</v>
      </c>
      <c r="F2072" s="16" t="s">
        <v>387</v>
      </c>
      <c r="G2072" s="16">
        <v>38</v>
      </c>
      <c r="H2072" s="17">
        <v>100</v>
      </c>
      <c r="I2072" s="17">
        <v>4000.26</v>
      </c>
      <c r="J2072" s="16" t="s">
        <v>18</v>
      </c>
      <c r="K2072" s="16"/>
      <c r="L2072" s="16" t="s">
        <v>102</v>
      </c>
      <c r="M2072" s="16" t="s">
        <v>212</v>
      </c>
      <c r="N2072" s="16" t="s">
        <v>300</v>
      </c>
      <c r="O2072" s="16"/>
      <c r="P2072" s="16" t="s">
        <v>100</v>
      </c>
      <c r="Q2072" s="16" t="s">
        <v>93</v>
      </c>
    </row>
    <row r="2073" spans="3:17">
      <c r="C2073" s="15">
        <v>38296</v>
      </c>
      <c r="D2073" s="16">
        <v>10325</v>
      </c>
      <c r="E2073" s="16">
        <v>5</v>
      </c>
      <c r="F2073" s="16" t="s">
        <v>387</v>
      </c>
      <c r="G2073" s="16">
        <v>44</v>
      </c>
      <c r="H2073" s="17">
        <v>100</v>
      </c>
      <c r="I2073" s="17">
        <v>5325.76</v>
      </c>
      <c r="J2073" s="16" t="s">
        <v>18</v>
      </c>
      <c r="K2073" s="16"/>
      <c r="L2073" s="16" t="s">
        <v>131</v>
      </c>
      <c r="M2073" s="16" t="s">
        <v>212</v>
      </c>
      <c r="N2073" s="16" t="s">
        <v>233</v>
      </c>
      <c r="O2073" s="16"/>
      <c r="P2073" s="16" t="s">
        <v>130</v>
      </c>
      <c r="Q2073" s="16" t="s">
        <v>93</v>
      </c>
    </row>
    <row r="2074" spans="3:17">
      <c r="C2074" s="15">
        <v>38311</v>
      </c>
      <c r="D2074" s="16">
        <v>10336</v>
      </c>
      <c r="E2074" s="16">
        <v>5</v>
      </c>
      <c r="F2074" s="16" t="s">
        <v>387</v>
      </c>
      <c r="G2074" s="16">
        <v>31</v>
      </c>
      <c r="H2074" s="17">
        <v>100</v>
      </c>
      <c r="I2074" s="17">
        <v>4618.6899999999996</v>
      </c>
      <c r="J2074" s="16" t="s">
        <v>18</v>
      </c>
      <c r="K2074" s="16"/>
      <c r="L2074" s="16" t="s">
        <v>111</v>
      </c>
      <c r="M2074" s="16" t="s">
        <v>212</v>
      </c>
      <c r="N2074" s="16" t="s">
        <v>216</v>
      </c>
      <c r="O2074" s="16"/>
      <c r="P2074" s="16" t="s">
        <v>107</v>
      </c>
      <c r="Q2074" s="16" t="s">
        <v>93</v>
      </c>
    </row>
    <row r="2075" spans="3:17">
      <c r="C2075" s="15">
        <v>38322</v>
      </c>
      <c r="D2075" s="16">
        <v>10349</v>
      </c>
      <c r="E2075" s="16">
        <v>2</v>
      </c>
      <c r="F2075" s="16" t="s">
        <v>387</v>
      </c>
      <c r="G2075" s="16">
        <v>23</v>
      </c>
      <c r="H2075" s="17">
        <v>100</v>
      </c>
      <c r="I2075" s="17">
        <v>3182.97</v>
      </c>
      <c r="J2075" s="16" t="s">
        <v>18</v>
      </c>
      <c r="K2075" s="16"/>
      <c r="L2075" s="16" t="s">
        <v>164</v>
      </c>
      <c r="M2075" s="16" t="s">
        <v>212</v>
      </c>
      <c r="N2075" s="16" t="s">
        <v>213</v>
      </c>
      <c r="O2075" s="16" t="s">
        <v>214</v>
      </c>
      <c r="P2075" s="16" t="s">
        <v>162</v>
      </c>
      <c r="Q2075" s="16" t="s">
        <v>157</v>
      </c>
    </row>
    <row r="2076" spans="3:17">
      <c r="C2076" s="15">
        <v>38336</v>
      </c>
      <c r="D2076" s="16">
        <v>10359</v>
      </c>
      <c r="E2076" s="16">
        <v>7</v>
      </c>
      <c r="F2076" s="16" t="s">
        <v>387</v>
      </c>
      <c r="G2076" s="16">
        <v>22</v>
      </c>
      <c r="H2076" s="17">
        <v>100</v>
      </c>
      <c r="I2076" s="17">
        <v>2603.04</v>
      </c>
      <c r="J2076" s="16" t="s">
        <v>18</v>
      </c>
      <c r="K2076" s="16"/>
      <c r="L2076" s="16" t="s">
        <v>110</v>
      </c>
      <c r="M2076" s="16" t="s">
        <v>212</v>
      </c>
      <c r="N2076" s="16" t="s">
        <v>215</v>
      </c>
      <c r="O2076" s="16"/>
      <c r="P2076" s="16" t="s">
        <v>107</v>
      </c>
      <c r="Q2076" s="16" t="s">
        <v>93</v>
      </c>
    </row>
    <row r="2077" spans="3:17">
      <c r="C2077" s="15">
        <v>38375</v>
      </c>
      <c r="D2077" s="16">
        <v>10371</v>
      </c>
      <c r="E2077" s="16">
        <v>9</v>
      </c>
      <c r="F2077" s="16" t="s">
        <v>387</v>
      </c>
      <c r="G2077" s="16">
        <v>28</v>
      </c>
      <c r="H2077" s="17">
        <v>50.32</v>
      </c>
      <c r="I2077" s="17">
        <v>1408.96</v>
      </c>
      <c r="J2077" s="16" t="s">
        <v>18</v>
      </c>
      <c r="K2077" s="16"/>
      <c r="L2077" s="16" t="s">
        <v>163</v>
      </c>
      <c r="M2077" s="16" t="s">
        <v>212</v>
      </c>
      <c r="N2077" s="16" t="s">
        <v>258</v>
      </c>
      <c r="O2077" s="16" t="s">
        <v>218</v>
      </c>
      <c r="P2077" s="16" t="s">
        <v>162</v>
      </c>
      <c r="Q2077" s="16" t="s">
        <v>157</v>
      </c>
    </row>
    <row r="2078" spans="3:17">
      <c r="C2078" s="15">
        <v>38405</v>
      </c>
      <c r="D2078" s="16">
        <v>10383</v>
      </c>
      <c r="E2078" s="16">
        <v>4</v>
      </c>
      <c r="F2078" s="16" t="s">
        <v>387</v>
      </c>
      <c r="G2078" s="16">
        <v>21</v>
      </c>
      <c r="H2078" s="17">
        <v>93.91</v>
      </c>
      <c r="I2078" s="17">
        <v>1972.11</v>
      </c>
      <c r="J2078" s="16" t="s">
        <v>18</v>
      </c>
      <c r="K2078" s="16"/>
      <c r="L2078" s="16" t="s">
        <v>135</v>
      </c>
      <c r="M2078" s="16" t="s">
        <v>212</v>
      </c>
      <c r="N2078" s="16" t="s">
        <v>242</v>
      </c>
      <c r="O2078" s="16"/>
      <c r="P2078" s="16" t="s">
        <v>134</v>
      </c>
      <c r="Q2078" s="16" t="s">
        <v>93</v>
      </c>
    </row>
    <row r="2079" spans="3:17">
      <c r="C2079" s="15">
        <v>38426</v>
      </c>
      <c r="D2079" s="16">
        <v>10394</v>
      </c>
      <c r="E2079" s="16">
        <v>7</v>
      </c>
      <c r="F2079" s="16" t="s">
        <v>387</v>
      </c>
      <c r="G2079" s="16">
        <v>37</v>
      </c>
      <c r="H2079" s="17">
        <v>100</v>
      </c>
      <c r="I2079" s="17">
        <v>5207.75</v>
      </c>
      <c r="J2079" s="16" t="s">
        <v>18</v>
      </c>
      <c r="K2079" s="16"/>
      <c r="L2079" s="16" t="s">
        <v>135</v>
      </c>
      <c r="M2079" s="16" t="s">
        <v>212</v>
      </c>
      <c r="N2079" s="16" t="s">
        <v>242</v>
      </c>
      <c r="O2079" s="16"/>
      <c r="P2079" s="16" t="s">
        <v>134</v>
      </c>
      <c r="Q2079" s="16" t="s">
        <v>93</v>
      </c>
    </row>
    <row r="2080" spans="3:17">
      <c r="C2080" s="15">
        <v>38475</v>
      </c>
      <c r="D2080" s="16">
        <v>10412</v>
      </c>
      <c r="E2080" s="16">
        <v>1</v>
      </c>
      <c r="F2080" s="16" t="s">
        <v>387</v>
      </c>
      <c r="G2080" s="16">
        <v>31</v>
      </c>
      <c r="H2080" s="17">
        <v>100</v>
      </c>
      <c r="I2080" s="17">
        <v>4253.2</v>
      </c>
      <c r="J2080" s="16" t="s">
        <v>18</v>
      </c>
      <c r="K2080" s="16"/>
      <c r="L2080" s="16" t="s">
        <v>135</v>
      </c>
      <c r="M2080" s="16" t="s">
        <v>212</v>
      </c>
      <c r="N2080" s="16" t="s">
        <v>242</v>
      </c>
      <c r="O2080" s="16"/>
      <c r="P2080" s="16" t="s">
        <v>134</v>
      </c>
      <c r="Q2080" s="16" t="s">
        <v>93</v>
      </c>
    </row>
    <row r="2081" spans="3:17">
      <c r="C2081" s="15">
        <v>37650</v>
      </c>
      <c r="D2081" s="16">
        <v>10103</v>
      </c>
      <c r="E2081" s="16">
        <v>15</v>
      </c>
      <c r="F2081" s="16" t="s">
        <v>388</v>
      </c>
      <c r="G2081" s="16">
        <v>25</v>
      </c>
      <c r="H2081" s="17">
        <v>100</v>
      </c>
      <c r="I2081" s="17">
        <v>2873</v>
      </c>
      <c r="J2081" s="16" t="s">
        <v>19</v>
      </c>
      <c r="K2081" s="16"/>
      <c r="L2081" s="16" t="s">
        <v>131</v>
      </c>
      <c r="M2081" s="16" t="s">
        <v>212</v>
      </c>
      <c r="N2081" s="16" t="s">
        <v>233</v>
      </c>
      <c r="O2081" s="16"/>
      <c r="P2081" s="16" t="s">
        <v>130</v>
      </c>
      <c r="Q2081" s="16" t="s">
        <v>93</v>
      </c>
    </row>
    <row r="2082" spans="3:17">
      <c r="C2082" s="15">
        <v>37705</v>
      </c>
      <c r="D2082" s="16">
        <v>10111</v>
      </c>
      <c r="E2082" s="16">
        <v>3</v>
      </c>
      <c r="F2082" s="16" t="s">
        <v>388</v>
      </c>
      <c r="G2082" s="16">
        <v>26</v>
      </c>
      <c r="H2082" s="17">
        <v>86.68</v>
      </c>
      <c r="I2082" s="17">
        <v>2253.6799999999998</v>
      </c>
      <c r="J2082" s="16" t="s">
        <v>19</v>
      </c>
      <c r="K2082" s="16"/>
      <c r="L2082" s="16" t="s">
        <v>186</v>
      </c>
      <c r="M2082" s="16" t="s">
        <v>212</v>
      </c>
      <c r="N2082" s="16" t="s">
        <v>219</v>
      </c>
      <c r="O2082" s="16" t="s">
        <v>218</v>
      </c>
      <c r="P2082" s="16" t="s">
        <v>162</v>
      </c>
      <c r="Q2082" s="16" t="s">
        <v>157</v>
      </c>
    </row>
    <row r="2083" spans="3:17">
      <c r="C2083" s="15">
        <v>37769</v>
      </c>
      <c r="D2083" s="16">
        <v>10126</v>
      </c>
      <c r="E2083" s="16">
        <v>15</v>
      </c>
      <c r="F2083" s="16" t="s">
        <v>388</v>
      </c>
      <c r="G2083" s="16">
        <v>34</v>
      </c>
      <c r="H2083" s="17">
        <v>100</v>
      </c>
      <c r="I2083" s="17">
        <v>3576.12</v>
      </c>
      <c r="J2083" s="16" t="s">
        <v>19</v>
      </c>
      <c r="K2083" s="16"/>
      <c r="L2083" s="16" t="s">
        <v>136</v>
      </c>
      <c r="M2083" s="16" t="s">
        <v>212</v>
      </c>
      <c r="N2083" s="16" t="s">
        <v>242</v>
      </c>
      <c r="O2083" s="16"/>
      <c r="P2083" s="16" t="s">
        <v>134</v>
      </c>
      <c r="Q2083" s="16" t="s">
        <v>93</v>
      </c>
    </row>
    <row r="2084" spans="3:17">
      <c r="C2084" s="15">
        <v>37818</v>
      </c>
      <c r="D2084" s="16">
        <v>10139</v>
      </c>
      <c r="E2084" s="16">
        <v>4</v>
      </c>
      <c r="F2084" s="16" t="s">
        <v>388</v>
      </c>
      <c r="G2084" s="16">
        <v>29</v>
      </c>
      <c r="H2084" s="17">
        <v>100</v>
      </c>
      <c r="I2084" s="17">
        <v>3276.13</v>
      </c>
      <c r="J2084" s="16" t="s">
        <v>19</v>
      </c>
      <c r="K2084" s="16"/>
      <c r="L2084" s="16" t="s">
        <v>88</v>
      </c>
      <c r="M2084" s="16" t="s">
        <v>212</v>
      </c>
      <c r="N2084" s="16" t="s">
        <v>237</v>
      </c>
      <c r="O2084" s="16" t="s">
        <v>238</v>
      </c>
      <c r="P2084" s="16" t="s">
        <v>85</v>
      </c>
      <c r="Q2084" s="16" t="s">
        <v>84</v>
      </c>
    </row>
    <row r="2085" spans="3:17">
      <c r="C2085" s="15">
        <v>37876</v>
      </c>
      <c r="D2085" s="16">
        <v>10149</v>
      </c>
      <c r="E2085" s="16">
        <v>1</v>
      </c>
      <c r="F2085" s="16" t="s">
        <v>388</v>
      </c>
      <c r="G2085" s="16">
        <v>20</v>
      </c>
      <c r="H2085" s="17">
        <v>90.57</v>
      </c>
      <c r="I2085" s="17">
        <v>1811.4</v>
      </c>
      <c r="J2085" s="16" t="s">
        <v>19</v>
      </c>
      <c r="K2085" s="16"/>
      <c r="L2085" s="16" t="s">
        <v>191</v>
      </c>
      <c r="M2085" s="16" t="s">
        <v>212</v>
      </c>
      <c r="N2085" s="16" t="s">
        <v>311</v>
      </c>
      <c r="O2085" s="16" t="s">
        <v>218</v>
      </c>
      <c r="P2085" s="16" t="s">
        <v>162</v>
      </c>
      <c r="Q2085" s="16" t="s">
        <v>157</v>
      </c>
    </row>
    <row r="2086" spans="3:17">
      <c r="C2086" s="15">
        <v>37914</v>
      </c>
      <c r="D2086" s="16">
        <v>10163</v>
      </c>
      <c r="E2086" s="16">
        <v>5</v>
      </c>
      <c r="F2086" s="16" t="s">
        <v>388</v>
      </c>
      <c r="G2086" s="16">
        <v>42</v>
      </c>
      <c r="H2086" s="17">
        <v>91.55</v>
      </c>
      <c r="I2086" s="17">
        <v>3845.1</v>
      </c>
      <c r="J2086" s="16" t="s">
        <v>19</v>
      </c>
      <c r="K2086" s="16"/>
      <c r="L2086" s="16" t="s">
        <v>185</v>
      </c>
      <c r="M2086" s="16" t="s">
        <v>212</v>
      </c>
      <c r="N2086" s="16" t="s">
        <v>213</v>
      </c>
      <c r="O2086" s="16" t="s">
        <v>214</v>
      </c>
      <c r="P2086" s="16" t="s">
        <v>162</v>
      </c>
      <c r="Q2086" s="16" t="s">
        <v>157</v>
      </c>
    </row>
    <row r="2087" spans="3:17">
      <c r="C2087" s="15">
        <v>37930</v>
      </c>
      <c r="D2087" s="16">
        <v>10173</v>
      </c>
      <c r="E2087" s="16">
        <v>3</v>
      </c>
      <c r="F2087" s="16" t="s">
        <v>388</v>
      </c>
      <c r="G2087" s="16">
        <v>22</v>
      </c>
      <c r="H2087" s="17">
        <v>100</v>
      </c>
      <c r="I2087" s="17">
        <v>2571.14</v>
      </c>
      <c r="J2087" s="16" t="s">
        <v>19</v>
      </c>
      <c r="K2087" s="16"/>
      <c r="L2087" s="16" t="s">
        <v>128</v>
      </c>
      <c r="M2087" s="16" t="s">
        <v>212</v>
      </c>
      <c r="N2087" s="16" t="s">
        <v>320</v>
      </c>
      <c r="O2087" s="16"/>
      <c r="P2087" s="16" t="s">
        <v>126</v>
      </c>
      <c r="Q2087" s="16" t="s">
        <v>93</v>
      </c>
    </row>
    <row r="2088" spans="3:17">
      <c r="C2088" s="15">
        <v>37938</v>
      </c>
      <c r="D2088" s="16">
        <v>10183</v>
      </c>
      <c r="E2088" s="16">
        <v>12</v>
      </c>
      <c r="F2088" s="16" t="s">
        <v>388</v>
      </c>
      <c r="G2088" s="16">
        <v>47</v>
      </c>
      <c r="H2088" s="17">
        <v>100</v>
      </c>
      <c r="I2088" s="17">
        <v>5035.1099999999997</v>
      </c>
      <c r="J2088" s="16" t="s">
        <v>19</v>
      </c>
      <c r="K2088" s="16"/>
      <c r="L2088" s="16" t="s">
        <v>188</v>
      </c>
      <c r="M2088" s="16" t="s">
        <v>212</v>
      </c>
      <c r="N2088" s="16" t="s">
        <v>247</v>
      </c>
      <c r="O2088" s="16" t="s">
        <v>235</v>
      </c>
      <c r="P2088" s="16" t="s">
        <v>162</v>
      </c>
      <c r="Q2088" s="16" t="s">
        <v>157</v>
      </c>
    </row>
    <row r="2089" spans="3:17">
      <c r="C2089" s="15">
        <v>37946</v>
      </c>
      <c r="D2089" s="16">
        <v>10193</v>
      </c>
      <c r="E2089" s="16">
        <v>4</v>
      </c>
      <c r="F2089" s="16" t="s">
        <v>388</v>
      </c>
      <c r="G2089" s="16">
        <v>20</v>
      </c>
      <c r="H2089" s="17">
        <v>100</v>
      </c>
      <c r="I2089" s="17">
        <v>2279</v>
      </c>
      <c r="J2089" s="16" t="s">
        <v>19</v>
      </c>
      <c r="K2089" s="16"/>
      <c r="L2089" s="16" t="s">
        <v>89</v>
      </c>
      <c r="M2089" s="16" t="s">
        <v>212</v>
      </c>
      <c r="N2089" s="16" t="s">
        <v>321</v>
      </c>
      <c r="O2089" s="16" t="s">
        <v>224</v>
      </c>
      <c r="P2089" s="16" t="s">
        <v>85</v>
      </c>
      <c r="Q2089" s="16" t="s">
        <v>84</v>
      </c>
    </row>
    <row r="2090" spans="3:17">
      <c r="C2090" s="15">
        <v>37960</v>
      </c>
      <c r="D2090" s="16">
        <v>10206</v>
      </c>
      <c r="E2090" s="16">
        <v>10</v>
      </c>
      <c r="F2090" s="16" t="s">
        <v>388</v>
      </c>
      <c r="G2090" s="16">
        <v>33</v>
      </c>
      <c r="H2090" s="17">
        <v>97.39</v>
      </c>
      <c r="I2090" s="17">
        <v>3213.87</v>
      </c>
      <c r="J2090" s="16" t="s">
        <v>19</v>
      </c>
      <c r="K2090" s="16"/>
      <c r="L2090" s="16" t="s">
        <v>159</v>
      </c>
      <c r="M2090" s="16" t="s">
        <v>212</v>
      </c>
      <c r="N2090" s="16" t="s">
        <v>249</v>
      </c>
      <c r="O2090" s="16" t="s">
        <v>250</v>
      </c>
      <c r="P2090" s="16" t="s">
        <v>158</v>
      </c>
      <c r="Q2090" s="16" t="s">
        <v>157</v>
      </c>
    </row>
    <row r="2091" spans="3:17">
      <c r="C2091" s="15">
        <v>38015</v>
      </c>
      <c r="D2091" s="16">
        <v>10215</v>
      </c>
      <c r="E2091" s="16">
        <v>7</v>
      </c>
      <c r="F2091" s="16" t="s">
        <v>388</v>
      </c>
      <c r="G2091" s="16">
        <v>39</v>
      </c>
      <c r="H2091" s="17">
        <v>90.57</v>
      </c>
      <c r="I2091" s="17">
        <v>3532.23</v>
      </c>
      <c r="J2091" s="16" t="s">
        <v>19</v>
      </c>
      <c r="K2091" s="16"/>
      <c r="L2091" s="16" t="s">
        <v>193</v>
      </c>
      <c r="M2091" s="16" t="s">
        <v>212</v>
      </c>
      <c r="N2091" s="16" t="s">
        <v>251</v>
      </c>
      <c r="O2091" s="16" t="s">
        <v>218</v>
      </c>
      <c r="P2091" s="16" t="s">
        <v>162</v>
      </c>
      <c r="Q2091" s="16" t="s">
        <v>157</v>
      </c>
    </row>
    <row r="2092" spans="3:17">
      <c r="C2092" s="15">
        <v>38056</v>
      </c>
      <c r="D2092" s="16">
        <v>10228</v>
      </c>
      <c r="E2092" s="16">
        <v>6</v>
      </c>
      <c r="F2092" s="16" t="s">
        <v>388</v>
      </c>
      <c r="G2092" s="16">
        <v>33</v>
      </c>
      <c r="H2092" s="17">
        <v>100</v>
      </c>
      <c r="I2092" s="17">
        <v>3406.59</v>
      </c>
      <c r="J2092" s="16" t="s">
        <v>19</v>
      </c>
      <c r="K2092" s="16"/>
      <c r="L2092" s="16" t="s">
        <v>194</v>
      </c>
      <c r="M2092" s="16" t="s">
        <v>212</v>
      </c>
      <c r="N2092" s="16" t="s">
        <v>230</v>
      </c>
      <c r="O2092" s="16" t="s">
        <v>231</v>
      </c>
      <c r="P2092" s="16" t="s">
        <v>162</v>
      </c>
      <c r="Q2092" s="16" t="s">
        <v>157</v>
      </c>
    </row>
    <row r="2093" spans="3:17">
      <c r="C2093" s="15">
        <v>38106</v>
      </c>
      <c r="D2093" s="16">
        <v>10244</v>
      </c>
      <c r="E2093" s="16">
        <v>4</v>
      </c>
      <c r="F2093" s="16" t="s">
        <v>388</v>
      </c>
      <c r="G2093" s="16">
        <v>40</v>
      </c>
      <c r="H2093" s="17">
        <v>86.68</v>
      </c>
      <c r="I2093" s="17">
        <v>3467.2</v>
      </c>
      <c r="J2093" s="16" t="s">
        <v>19</v>
      </c>
      <c r="K2093" s="16"/>
      <c r="L2093" s="16" t="s">
        <v>135</v>
      </c>
      <c r="M2093" s="16" t="s">
        <v>212</v>
      </c>
      <c r="N2093" s="16" t="s">
        <v>242</v>
      </c>
      <c r="O2093" s="16"/>
      <c r="P2093" s="16" t="s">
        <v>134</v>
      </c>
      <c r="Q2093" s="16" t="s">
        <v>93</v>
      </c>
    </row>
    <row r="2094" spans="3:17">
      <c r="C2094" s="15">
        <v>38152</v>
      </c>
      <c r="D2094" s="16">
        <v>10257</v>
      </c>
      <c r="E2094" s="16">
        <v>4</v>
      </c>
      <c r="F2094" s="16" t="s">
        <v>388</v>
      </c>
      <c r="G2094" s="16">
        <v>46</v>
      </c>
      <c r="H2094" s="17">
        <v>78.89</v>
      </c>
      <c r="I2094" s="17">
        <v>3628.94</v>
      </c>
      <c r="J2094" s="16" t="s">
        <v>19</v>
      </c>
      <c r="K2094" s="16"/>
      <c r="L2094" s="16" t="s">
        <v>166</v>
      </c>
      <c r="M2094" s="16" t="s">
        <v>212</v>
      </c>
      <c r="N2094" s="16" t="s">
        <v>284</v>
      </c>
      <c r="O2094" s="16" t="s">
        <v>218</v>
      </c>
      <c r="P2094" s="16" t="s">
        <v>162</v>
      </c>
      <c r="Q2094" s="16" t="s">
        <v>157</v>
      </c>
    </row>
    <row r="2095" spans="3:17">
      <c r="C2095" s="15">
        <v>38184</v>
      </c>
      <c r="D2095" s="16">
        <v>10269</v>
      </c>
      <c r="E2095" s="16">
        <v>2</v>
      </c>
      <c r="F2095" s="16" t="s">
        <v>388</v>
      </c>
      <c r="G2095" s="16">
        <v>48</v>
      </c>
      <c r="H2095" s="17">
        <v>97.39</v>
      </c>
      <c r="I2095" s="17">
        <v>4674.72</v>
      </c>
      <c r="J2095" s="16" t="s">
        <v>19</v>
      </c>
      <c r="K2095" s="16"/>
      <c r="L2095" s="16" t="s">
        <v>95</v>
      </c>
      <c r="M2095" s="16" t="s">
        <v>212</v>
      </c>
      <c r="N2095" s="16" t="s">
        <v>236</v>
      </c>
      <c r="O2095" s="16"/>
      <c r="P2095" s="16" t="s">
        <v>94</v>
      </c>
      <c r="Q2095" s="16" t="s">
        <v>93</v>
      </c>
    </row>
    <row r="2096" spans="3:17">
      <c r="C2096" s="15">
        <v>38216</v>
      </c>
      <c r="D2096" s="16">
        <v>10280</v>
      </c>
      <c r="E2096" s="16">
        <v>6</v>
      </c>
      <c r="F2096" s="16" t="s">
        <v>388</v>
      </c>
      <c r="G2096" s="16">
        <v>21</v>
      </c>
      <c r="H2096" s="17">
        <v>78.89</v>
      </c>
      <c r="I2096" s="17">
        <v>1656.69</v>
      </c>
      <c r="J2096" s="16" t="s">
        <v>19</v>
      </c>
      <c r="K2096" s="16"/>
      <c r="L2096" s="16" t="s">
        <v>129</v>
      </c>
      <c r="M2096" s="16" t="s">
        <v>212</v>
      </c>
      <c r="N2096" s="16" t="s">
        <v>255</v>
      </c>
      <c r="O2096" s="16"/>
      <c r="P2096" s="16" t="s">
        <v>126</v>
      </c>
      <c r="Q2096" s="16" t="s">
        <v>93</v>
      </c>
    </row>
    <row r="2097" spans="3:17">
      <c r="C2097" s="15">
        <v>38237</v>
      </c>
      <c r="D2097" s="16">
        <v>10290</v>
      </c>
      <c r="E2097" s="16">
        <v>1</v>
      </c>
      <c r="F2097" s="16" t="s">
        <v>388</v>
      </c>
      <c r="G2097" s="16">
        <v>45</v>
      </c>
      <c r="H2097" s="17">
        <v>100</v>
      </c>
      <c r="I2097" s="17">
        <v>5171.3999999999996</v>
      </c>
      <c r="J2097" s="16" t="s">
        <v>19</v>
      </c>
      <c r="K2097" s="16"/>
      <c r="L2097" s="16" t="s">
        <v>196</v>
      </c>
      <c r="M2097" s="16" t="s">
        <v>212</v>
      </c>
      <c r="N2097" s="16" t="s">
        <v>261</v>
      </c>
      <c r="O2097" s="16" t="s">
        <v>231</v>
      </c>
      <c r="P2097" s="16" t="s">
        <v>162</v>
      </c>
      <c r="Q2097" s="16" t="s">
        <v>157</v>
      </c>
    </row>
    <row r="2098" spans="3:17">
      <c r="C2098" s="15">
        <v>38271</v>
      </c>
      <c r="D2098" s="16">
        <v>10304</v>
      </c>
      <c r="E2098" s="16">
        <v>10</v>
      </c>
      <c r="F2098" s="16" t="s">
        <v>388</v>
      </c>
      <c r="G2098" s="16">
        <v>33</v>
      </c>
      <c r="H2098" s="17">
        <v>100</v>
      </c>
      <c r="I2098" s="17">
        <v>3342.57</v>
      </c>
      <c r="J2098" s="16" t="s">
        <v>19</v>
      </c>
      <c r="K2098" s="16"/>
      <c r="L2098" s="16" t="s">
        <v>118</v>
      </c>
      <c r="M2098" s="16" t="s">
        <v>212</v>
      </c>
      <c r="N2098" s="16" t="s">
        <v>257</v>
      </c>
      <c r="O2098" s="16"/>
      <c r="P2098" s="16" t="s">
        <v>107</v>
      </c>
      <c r="Q2098" s="16" t="s">
        <v>93</v>
      </c>
    </row>
    <row r="2099" spans="3:17">
      <c r="C2099" s="15">
        <v>38281</v>
      </c>
      <c r="D2099" s="16">
        <v>10312</v>
      </c>
      <c r="E2099" s="16">
        <v>7</v>
      </c>
      <c r="F2099" s="16" t="s">
        <v>388</v>
      </c>
      <c r="G2099" s="16">
        <v>44</v>
      </c>
      <c r="H2099" s="17">
        <v>100</v>
      </c>
      <c r="I2099" s="17">
        <v>4884.88</v>
      </c>
      <c r="J2099" s="16" t="s">
        <v>19</v>
      </c>
      <c r="K2099" s="16"/>
      <c r="L2099" s="16" t="s">
        <v>163</v>
      </c>
      <c r="M2099" s="16" t="s">
        <v>212</v>
      </c>
      <c r="N2099" s="16" t="s">
        <v>258</v>
      </c>
      <c r="O2099" s="16" t="s">
        <v>218</v>
      </c>
      <c r="P2099" s="16" t="s">
        <v>162</v>
      </c>
      <c r="Q2099" s="16" t="s">
        <v>157</v>
      </c>
    </row>
    <row r="2100" spans="3:17">
      <c r="C2100" s="15">
        <v>38296</v>
      </c>
      <c r="D2100" s="16">
        <v>10324</v>
      </c>
      <c r="E2100" s="16">
        <v>3</v>
      </c>
      <c r="F2100" s="16" t="s">
        <v>388</v>
      </c>
      <c r="G2100" s="16">
        <v>33</v>
      </c>
      <c r="H2100" s="17">
        <v>100</v>
      </c>
      <c r="I2100" s="17">
        <v>6267.69</v>
      </c>
      <c r="J2100" s="16" t="s">
        <v>19</v>
      </c>
      <c r="K2100" s="16"/>
      <c r="L2100" s="16" t="s">
        <v>176</v>
      </c>
      <c r="M2100" s="16" t="s">
        <v>212</v>
      </c>
      <c r="N2100" s="16" t="s">
        <v>213</v>
      </c>
      <c r="O2100" s="16" t="s">
        <v>214</v>
      </c>
      <c r="P2100" s="16" t="s">
        <v>162</v>
      </c>
      <c r="Q2100" s="16" t="s">
        <v>157</v>
      </c>
    </row>
    <row r="2101" spans="3:17">
      <c r="C2101" s="15">
        <v>38309</v>
      </c>
      <c r="D2101" s="16">
        <v>10333</v>
      </c>
      <c r="E2101" s="16">
        <v>1</v>
      </c>
      <c r="F2101" s="16" t="s">
        <v>388</v>
      </c>
      <c r="G2101" s="16">
        <v>39</v>
      </c>
      <c r="H2101" s="17">
        <v>100</v>
      </c>
      <c r="I2101" s="17">
        <v>4424.16</v>
      </c>
      <c r="J2101" s="16" t="s">
        <v>19</v>
      </c>
      <c r="K2101" s="16"/>
      <c r="L2101" s="16" t="s">
        <v>186</v>
      </c>
      <c r="M2101" s="16" t="s">
        <v>212</v>
      </c>
      <c r="N2101" s="16" t="s">
        <v>219</v>
      </c>
      <c r="O2101" s="16" t="s">
        <v>218</v>
      </c>
      <c r="P2101" s="16" t="s">
        <v>162</v>
      </c>
      <c r="Q2101" s="16" t="s">
        <v>157</v>
      </c>
    </row>
    <row r="2102" spans="3:17">
      <c r="C2102" s="15">
        <v>38292</v>
      </c>
      <c r="D2102" s="16">
        <v>10348</v>
      </c>
      <c r="E2102" s="16">
        <v>2</v>
      </c>
      <c r="F2102" s="16" t="s">
        <v>388</v>
      </c>
      <c r="G2102" s="16">
        <v>39</v>
      </c>
      <c r="H2102" s="17">
        <v>50.31</v>
      </c>
      <c r="I2102" s="17">
        <v>1962.09</v>
      </c>
      <c r="J2102" s="16" t="s">
        <v>19</v>
      </c>
      <c r="K2102" s="16"/>
      <c r="L2102" s="16" t="s">
        <v>136</v>
      </c>
      <c r="M2102" s="16" t="s">
        <v>212</v>
      </c>
      <c r="N2102" s="16" t="s">
        <v>242</v>
      </c>
      <c r="O2102" s="16"/>
      <c r="P2102" s="16" t="s">
        <v>134</v>
      </c>
      <c r="Q2102" s="16" t="s">
        <v>93</v>
      </c>
    </row>
    <row r="2103" spans="3:17">
      <c r="C2103" s="15">
        <v>38331</v>
      </c>
      <c r="D2103" s="16">
        <v>10358</v>
      </c>
      <c r="E2103" s="16">
        <v>6</v>
      </c>
      <c r="F2103" s="16" t="s">
        <v>388</v>
      </c>
      <c r="G2103" s="16">
        <v>41</v>
      </c>
      <c r="H2103" s="17">
        <v>100</v>
      </c>
      <c r="I2103" s="17">
        <v>6847</v>
      </c>
      <c r="J2103" s="16" t="s">
        <v>19</v>
      </c>
      <c r="K2103" s="16"/>
      <c r="L2103" s="16" t="s">
        <v>135</v>
      </c>
      <c r="M2103" s="16" t="s">
        <v>212</v>
      </c>
      <c r="N2103" s="16" t="s">
        <v>242</v>
      </c>
      <c r="O2103" s="16"/>
      <c r="P2103" s="16" t="s">
        <v>134</v>
      </c>
      <c r="Q2103" s="16" t="s">
        <v>93</v>
      </c>
    </row>
    <row r="2104" spans="3:17">
      <c r="C2104" s="15">
        <v>38372</v>
      </c>
      <c r="D2104" s="16">
        <v>10369</v>
      </c>
      <c r="E2104" s="16">
        <v>3</v>
      </c>
      <c r="F2104" s="16" t="s">
        <v>388</v>
      </c>
      <c r="G2104" s="16">
        <v>40</v>
      </c>
      <c r="H2104" s="17">
        <v>86.92</v>
      </c>
      <c r="I2104" s="17">
        <v>3476.8</v>
      </c>
      <c r="J2104" s="16" t="s">
        <v>19</v>
      </c>
      <c r="K2104" s="16"/>
      <c r="L2104" s="16" t="s">
        <v>183</v>
      </c>
      <c r="M2104" s="16" t="s">
        <v>212</v>
      </c>
      <c r="N2104" s="16" t="s">
        <v>261</v>
      </c>
      <c r="O2104" s="16" t="s">
        <v>231</v>
      </c>
      <c r="P2104" s="16" t="s">
        <v>162</v>
      </c>
      <c r="Q2104" s="16" t="s">
        <v>157</v>
      </c>
    </row>
    <row r="2105" spans="3:17">
      <c r="C2105" s="15">
        <v>38400</v>
      </c>
      <c r="D2105" s="16">
        <v>10382</v>
      </c>
      <c r="E2105" s="16">
        <v>4</v>
      </c>
      <c r="F2105" s="16" t="s">
        <v>388</v>
      </c>
      <c r="G2105" s="16">
        <v>33</v>
      </c>
      <c r="H2105" s="17">
        <v>100</v>
      </c>
      <c r="I2105" s="17">
        <v>4592.6099999999997</v>
      </c>
      <c r="J2105" s="16" t="s">
        <v>19</v>
      </c>
      <c r="K2105" s="16"/>
      <c r="L2105" s="16" t="s">
        <v>163</v>
      </c>
      <c r="M2105" s="16" t="s">
        <v>212</v>
      </c>
      <c r="N2105" s="16" t="s">
        <v>258</v>
      </c>
      <c r="O2105" s="16" t="s">
        <v>218</v>
      </c>
      <c r="P2105" s="16" t="s">
        <v>162</v>
      </c>
      <c r="Q2105" s="16" t="s">
        <v>157</v>
      </c>
    </row>
    <row r="2106" spans="3:17">
      <c r="C2106" s="15">
        <v>38502</v>
      </c>
      <c r="D2106" s="16">
        <v>10423</v>
      </c>
      <c r="E2106" s="16">
        <v>4</v>
      </c>
      <c r="F2106" s="16" t="s">
        <v>388</v>
      </c>
      <c r="G2106" s="16">
        <v>28</v>
      </c>
      <c r="H2106" s="17">
        <v>78.89</v>
      </c>
      <c r="I2106" s="17">
        <v>2208.92</v>
      </c>
      <c r="J2106" s="16" t="s">
        <v>19</v>
      </c>
      <c r="K2106" s="16"/>
      <c r="L2106" s="16" t="s">
        <v>98</v>
      </c>
      <c r="M2106" s="16" t="s">
        <v>265</v>
      </c>
      <c r="N2106" s="16" t="s">
        <v>278</v>
      </c>
      <c r="O2106" s="16"/>
      <c r="P2106" s="16" t="s">
        <v>97</v>
      </c>
      <c r="Q2106" s="16" t="s">
        <v>93</v>
      </c>
    </row>
    <row r="2107" spans="3:17">
      <c r="C2107" s="15">
        <v>37669</v>
      </c>
      <c r="D2107" s="16">
        <v>10106</v>
      </c>
      <c r="E2107" s="16">
        <v>3</v>
      </c>
      <c r="F2107" s="16" t="s">
        <v>389</v>
      </c>
      <c r="G2107" s="16">
        <v>26</v>
      </c>
      <c r="H2107" s="17">
        <v>63.76</v>
      </c>
      <c r="I2107" s="17">
        <v>1657.76</v>
      </c>
      <c r="J2107" s="16" t="s">
        <v>325</v>
      </c>
      <c r="K2107" s="16"/>
      <c r="L2107" s="16" t="s">
        <v>128</v>
      </c>
      <c r="M2107" s="16" t="s">
        <v>212</v>
      </c>
      <c r="N2107" s="16" t="s">
        <v>320</v>
      </c>
      <c r="O2107" s="16"/>
      <c r="P2107" s="16" t="s">
        <v>126</v>
      </c>
      <c r="Q2107" s="16" t="s">
        <v>93</v>
      </c>
    </row>
    <row r="2108" spans="3:17">
      <c r="C2108" s="15">
        <v>37740</v>
      </c>
      <c r="D2108" s="16">
        <v>10120</v>
      </c>
      <c r="E2108" s="16">
        <v>9</v>
      </c>
      <c r="F2108" s="16" t="s">
        <v>389</v>
      </c>
      <c r="G2108" s="16">
        <v>29</v>
      </c>
      <c r="H2108" s="17">
        <v>85.49</v>
      </c>
      <c r="I2108" s="17">
        <v>2479.21</v>
      </c>
      <c r="J2108" s="16" t="s">
        <v>325</v>
      </c>
      <c r="K2108" s="16"/>
      <c r="L2108" s="16" t="s">
        <v>86</v>
      </c>
      <c r="M2108" s="16" t="s">
        <v>212</v>
      </c>
      <c r="N2108" s="16" t="s">
        <v>223</v>
      </c>
      <c r="O2108" s="16" t="s">
        <v>224</v>
      </c>
      <c r="P2108" s="16" t="s">
        <v>85</v>
      </c>
      <c r="Q2108" s="16" t="s">
        <v>84</v>
      </c>
    </row>
    <row r="2109" spans="3:17">
      <c r="C2109" s="15">
        <v>37799</v>
      </c>
      <c r="D2109" s="16">
        <v>10133</v>
      </c>
      <c r="E2109" s="16">
        <v>4</v>
      </c>
      <c r="F2109" s="16" t="s">
        <v>389</v>
      </c>
      <c r="G2109" s="16">
        <v>46</v>
      </c>
      <c r="H2109" s="17">
        <v>77.52</v>
      </c>
      <c r="I2109" s="17">
        <v>3565.92</v>
      </c>
      <c r="J2109" s="16" t="s">
        <v>325</v>
      </c>
      <c r="K2109" s="16"/>
      <c r="L2109" s="16" t="s">
        <v>135</v>
      </c>
      <c r="M2109" s="16" t="s">
        <v>212</v>
      </c>
      <c r="N2109" s="16" t="s">
        <v>242</v>
      </c>
      <c r="O2109" s="16"/>
      <c r="P2109" s="16" t="s">
        <v>134</v>
      </c>
      <c r="Q2109" s="16" t="s">
        <v>93</v>
      </c>
    </row>
    <row r="2110" spans="3:17">
      <c r="C2110" s="15">
        <v>37858</v>
      </c>
      <c r="D2110" s="16">
        <v>10145</v>
      </c>
      <c r="E2110" s="16">
        <v>15</v>
      </c>
      <c r="F2110" s="16" t="s">
        <v>389</v>
      </c>
      <c r="G2110" s="16">
        <v>33</v>
      </c>
      <c r="H2110" s="17">
        <v>84.77</v>
      </c>
      <c r="I2110" s="17">
        <v>2797.41</v>
      </c>
      <c r="J2110" s="16" t="s">
        <v>325</v>
      </c>
      <c r="K2110" s="16"/>
      <c r="L2110" s="16" t="s">
        <v>172</v>
      </c>
      <c r="M2110" s="16" t="s">
        <v>212</v>
      </c>
      <c r="N2110" s="16" t="s">
        <v>217</v>
      </c>
      <c r="O2110" s="16" t="s">
        <v>218</v>
      </c>
      <c r="P2110" s="16" t="s">
        <v>162</v>
      </c>
      <c r="Q2110" s="16" t="s">
        <v>157</v>
      </c>
    </row>
    <row r="2111" spans="3:17">
      <c r="C2111" s="15">
        <v>37922</v>
      </c>
      <c r="D2111" s="16">
        <v>10168</v>
      </c>
      <c r="E2111" s="16">
        <v>10</v>
      </c>
      <c r="F2111" s="16" t="s">
        <v>389</v>
      </c>
      <c r="G2111" s="16">
        <v>48</v>
      </c>
      <c r="H2111" s="17">
        <v>78.25</v>
      </c>
      <c r="I2111" s="17">
        <v>3756</v>
      </c>
      <c r="J2111" s="16" t="s">
        <v>325</v>
      </c>
      <c r="K2111" s="16"/>
      <c r="L2111" s="16" t="s">
        <v>170</v>
      </c>
      <c r="M2111" s="16" t="s">
        <v>212</v>
      </c>
      <c r="N2111" s="16" t="s">
        <v>220</v>
      </c>
      <c r="O2111" s="16" t="s">
        <v>218</v>
      </c>
      <c r="P2111" s="16" t="s">
        <v>162</v>
      </c>
      <c r="Q2111" s="16" t="s">
        <v>157</v>
      </c>
    </row>
    <row r="2112" spans="3:17">
      <c r="C2112" s="15">
        <v>37998</v>
      </c>
      <c r="D2112" s="16">
        <v>10210</v>
      </c>
      <c r="E2112" s="16">
        <v>8</v>
      </c>
      <c r="F2112" s="16" t="s">
        <v>389</v>
      </c>
      <c r="G2112" s="16">
        <v>40</v>
      </c>
      <c r="H2112" s="17">
        <v>71</v>
      </c>
      <c r="I2112" s="17">
        <v>2840</v>
      </c>
      <c r="J2112" s="16" t="s">
        <v>325</v>
      </c>
      <c r="K2112" s="16"/>
      <c r="L2112" s="16" t="s">
        <v>153</v>
      </c>
      <c r="M2112" s="16" t="s">
        <v>212</v>
      </c>
      <c r="N2112" s="16" t="s">
        <v>267</v>
      </c>
      <c r="O2112" s="16" t="s">
        <v>267</v>
      </c>
      <c r="P2112" s="16" t="s">
        <v>151</v>
      </c>
      <c r="Q2112" s="16" t="s">
        <v>151</v>
      </c>
    </row>
    <row r="2113" spans="3:17">
      <c r="C2113" s="15">
        <v>38037</v>
      </c>
      <c r="D2113" s="16">
        <v>10223</v>
      </c>
      <c r="E2113" s="16">
        <v>10</v>
      </c>
      <c r="F2113" s="16" t="s">
        <v>389</v>
      </c>
      <c r="G2113" s="16">
        <v>23</v>
      </c>
      <c r="H2113" s="17">
        <v>74.62</v>
      </c>
      <c r="I2113" s="17">
        <v>1716.26</v>
      </c>
      <c r="J2113" s="16" t="s">
        <v>325</v>
      </c>
      <c r="K2113" s="16"/>
      <c r="L2113" s="16" t="s">
        <v>86</v>
      </c>
      <c r="M2113" s="16" t="s">
        <v>212</v>
      </c>
      <c r="N2113" s="16" t="s">
        <v>223</v>
      </c>
      <c r="O2113" s="16" t="s">
        <v>224</v>
      </c>
      <c r="P2113" s="16" t="s">
        <v>85</v>
      </c>
      <c r="Q2113" s="16" t="s">
        <v>84</v>
      </c>
    </row>
    <row r="2114" spans="3:17">
      <c r="C2114" s="15">
        <v>38079</v>
      </c>
      <c r="D2114" s="16">
        <v>10235</v>
      </c>
      <c r="E2114" s="16">
        <v>4</v>
      </c>
      <c r="F2114" s="16" t="s">
        <v>389</v>
      </c>
      <c r="G2114" s="16">
        <v>40</v>
      </c>
      <c r="H2114" s="17">
        <v>81.14</v>
      </c>
      <c r="I2114" s="17">
        <v>3245.6</v>
      </c>
      <c r="J2114" s="16" t="s">
        <v>325</v>
      </c>
      <c r="K2114" s="16"/>
      <c r="L2114" s="16" t="s">
        <v>160</v>
      </c>
      <c r="M2114" s="16" t="s">
        <v>212</v>
      </c>
      <c r="N2114" s="16" t="s">
        <v>279</v>
      </c>
      <c r="O2114" s="16" t="s">
        <v>250</v>
      </c>
      <c r="P2114" s="16" t="s">
        <v>158</v>
      </c>
      <c r="Q2114" s="16" t="s">
        <v>157</v>
      </c>
    </row>
    <row r="2115" spans="3:17">
      <c r="C2115" s="15">
        <v>38118</v>
      </c>
      <c r="D2115" s="16">
        <v>10250</v>
      </c>
      <c r="E2115" s="16">
        <v>5</v>
      </c>
      <c r="F2115" s="16" t="s">
        <v>389</v>
      </c>
      <c r="G2115" s="16">
        <v>37</v>
      </c>
      <c r="H2115" s="17">
        <v>74.62</v>
      </c>
      <c r="I2115" s="17">
        <v>2760.94</v>
      </c>
      <c r="J2115" s="16" t="s">
        <v>325</v>
      </c>
      <c r="K2115" s="16"/>
      <c r="L2115" s="16" t="s">
        <v>166</v>
      </c>
      <c r="M2115" s="16" t="s">
        <v>212</v>
      </c>
      <c r="N2115" s="16" t="s">
        <v>284</v>
      </c>
      <c r="O2115" s="16" t="s">
        <v>218</v>
      </c>
      <c r="P2115" s="16" t="s">
        <v>162</v>
      </c>
      <c r="Q2115" s="16" t="s">
        <v>157</v>
      </c>
    </row>
    <row r="2116" spans="3:17">
      <c r="C2116" s="15">
        <v>38166</v>
      </c>
      <c r="D2116" s="16">
        <v>10263</v>
      </c>
      <c r="E2116" s="16">
        <v>11</v>
      </c>
      <c r="F2116" s="16" t="s">
        <v>389</v>
      </c>
      <c r="G2116" s="16">
        <v>24</v>
      </c>
      <c r="H2116" s="17">
        <v>75.349999999999994</v>
      </c>
      <c r="I2116" s="17">
        <v>1808.4</v>
      </c>
      <c r="J2116" s="16" t="s">
        <v>325</v>
      </c>
      <c r="K2116" s="16"/>
      <c r="L2116" s="16" t="s">
        <v>174</v>
      </c>
      <c r="M2116" s="16" t="s">
        <v>212</v>
      </c>
      <c r="N2116" s="16" t="s">
        <v>227</v>
      </c>
      <c r="O2116" s="16" t="s">
        <v>228</v>
      </c>
      <c r="P2116" s="16" t="s">
        <v>162</v>
      </c>
      <c r="Q2116" s="16" t="s">
        <v>157</v>
      </c>
    </row>
    <row r="2117" spans="3:17">
      <c r="C2117" s="15">
        <v>38191</v>
      </c>
      <c r="D2117" s="16">
        <v>10275</v>
      </c>
      <c r="E2117" s="16">
        <v>10</v>
      </c>
      <c r="F2117" s="16" t="s">
        <v>389</v>
      </c>
      <c r="G2117" s="16">
        <v>27</v>
      </c>
      <c r="H2117" s="17">
        <v>62.31</v>
      </c>
      <c r="I2117" s="17">
        <v>1682.37</v>
      </c>
      <c r="J2117" s="16" t="s">
        <v>325</v>
      </c>
      <c r="K2117" s="16"/>
      <c r="L2117" s="16" t="s">
        <v>108</v>
      </c>
      <c r="M2117" s="16" t="s">
        <v>212</v>
      </c>
      <c r="N2117" s="16" t="s">
        <v>229</v>
      </c>
      <c r="O2117" s="16"/>
      <c r="P2117" s="16" t="s">
        <v>107</v>
      </c>
      <c r="Q2117" s="16" t="s">
        <v>93</v>
      </c>
    </row>
    <row r="2118" spans="3:17">
      <c r="C2118" s="15">
        <v>38220</v>
      </c>
      <c r="D2118" s="16">
        <v>10284</v>
      </c>
      <c r="E2118" s="16">
        <v>2</v>
      </c>
      <c r="F2118" s="16" t="s">
        <v>389</v>
      </c>
      <c r="G2118" s="16">
        <v>21</v>
      </c>
      <c r="H2118" s="17">
        <v>71</v>
      </c>
      <c r="I2118" s="17">
        <v>1491</v>
      </c>
      <c r="J2118" s="16" t="s">
        <v>325</v>
      </c>
      <c r="K2118" s="16"/>
      <c r="L2118" s="16" t="s">
        <v>133</v>
      </c>
      <c r="M2118" s="16" t="s">
        <v>212</v>
      </c>
      <c r="N2118" s="16" t="s">
        <v>318</v>
      </c>
      <c r="O2118" s="16"/>
      <c r="P2118" s="16" t="s">
        <v>130</v>
      </c>
      <c r="Q2118" s="16" t="s">
        <v>93</v>
      </c>
    </row>
    <row r="2119" spans="3:17">
      <c r="C2119" s="15">
        <v>38246</v>
      </c>
      <c r="D2119" s="16">
        <v>10297</v>
      </c>
      <c r="E2119" s="16">
        <v>5</v>
      </c>
      <c r="F2119" s="16" t="s">
        <v>389</v>
      </c>
      <c r="G2119" s="16">
        <v>23</v>
      </c>
      <c r="H2119" s="17">
        <v>72.45</v>
      </c>
      <c r="I2119" s="17">
        <v>1666.35</v>
      </c>
      <c r="J2119" s="16" t="s">
        <v>325</v>
      </c>
      <c r="K2119" s="16"/>
      <c r="L2119" s="16" t="s">
        <v>125</v>
      </c>
      <c r="M2119" s="16" t="s">
        <v>212</v>
      </c>
      <c r="N2119" s="16" t="s">
        <v>298</v>
      </c>
      <c r="O2119" s="16"/>
      <c r="P2119" s="16" t="s">
        <v>124</v>
      </c>
      <c r="Q2119" s="16" t="s">
        <v>93</v>
      </c>
    </row>
    <row r="2120" spans="3:17">
      <c r="C2120" s="15">
        <v>38275</v>
      </c>
      <c r="D2120" s="16">
        <v>10308</v>
      </c>
      <c r="E2120" s="16">
        <v>8</v>
      </c>
      <c r="F2120" s="16" t="s">
        <v>389</v>
      </c>
      <c r="G2120" s="16">
        <v>44</v>
      </c>
      <c r="H2120" s="17">
        <v>83.32</v>
      </c>
      <c r="I2120" s="17">
        <v>3666.08</v>
      </c>
      <c r="J2120" s="16" t="s">
        <v>325</v>
      </c>
      <c r="K2120" s="16"/>
      <c r="L2120" s="16" t="s">
        <v>178</v>
      </c>
      <c r="M2120" s="16" t="s">
        <v>212</v>
      </c>
      <c r="N2120" s="16" t="s">
        <v>268</v>
      </c>
      <c r="O2120" s="16" t="s">
        <v>214</v>
      </c>
      <c r="P2120" s="16" t="s">
        <v>162</v>
      </c>
      <c r="Q2120" s="16" t="s">
        <v>157</v>
      </c>
    </row>
    <row r="2121" spans="3:17">
      <c r="C2121" s="15">
        <v>38293</v>
      </c>
      <c r="D2121" s="16">
        <v>10317</v>
      </c>
      <c r="E2121" s="16">
        <v>1</v>
      </c>
      <c r="F2121" s="16" t="s">
        <v>389</v>
      </c>
      <c r="G2121" s="16">
        <v>35</v>
      </c>
      <c r="H2121" s="17">
        <v>83.32</v>
      </c>
      <c r="I2121" s="17">
        <v>2916.2</v>
      </c>
      <c r="J2121" s="16" t="s">
        <v>325</v>
      </c>
      <c r="K2121" s="16"/>
      <c r="L2121" s="16" t="s">
        <v>170</v>
      </c>
      <c r="M2121" s="16" t="s">
        <v>212</v>
      </c>
      <c r="N2121" s="16" t="s">
        <v>220</v>
      </c>
      <c r="O2121" s="16" t="s">
        <v>218</v>
      </c>
      <c r="P2121" s="16" t="s">
        <v>162</v>
      </c>
      <c r="Q2121" s="16" t="s">
        <v>157</v>
      </c>
    </row>
    <row r="2122" spans="3:17">
      <c r="C2122" s="15">
        <v>38303</v>
      </c>
      <c r="D2122" s="16">
        <v>10328</v>
      </c>
      <c r="E2122" s="16">
        <v>4</v>
      </c>
      <c r="F2122" s="16" t="s">
        <v>389</v>
      </c>
      <c r="G2122" s="16">
        <v>43</v>
      </c>
      <c r="H2122" s="17">
        <v>60.86</v>
      </c>
      <c r="I2122" s="17">
        <v>2616.98</v>
      </c>
      <c r="J2122" s="16" t="s">
        <v>325</v>
      </c>
      <c r="K2122" s="16"/>
      <c r="L2122" s="16" t="s">
        <v>128</v>
      </c>
      <c r="M2122" s="16" t="s">
        <v>212</v>
      </c>
      <c r="N2122" s="16" t="s">
        <v>320</v>
      </c>
      <c r="O2122" s="16"/>
      <c r="P2122" s="16" t="s">
        <v>126</v>
      </c>
      <c r="Q2122" s="16" t="s">
        <v>93</v>
      </c>
    </row>
    <row r="2123" spans="3:17">
      <c r="C2123" s="15">
        <v>38315</v>
      </c>
      <c r="D2123" s="16">
        <v>10340</v>
      </c>
      <c r="E2123" s="16">
        <v>1</v>
      </c>
      <c r="F2123" s="16" t="s">
        <v>389</v>
      </c>
      <c r="G2123" s="16">
        <v>40</v>
      </c>
      <c r="H2123" s="17">
        <v>84.77</v>
      </c>
      <c r="I2123" s="17">
        <v>3390.8</v>
      </c>
      <c r="J2123" s="16" t="s">
        <v>325</v>
      </c>
      <c r="K2123" s="16"/>
      <c r="L2123" s="16" t="s">
        <v>137</v>
      </c>
      <c r="M2123" s="16" t="s">
        <v>212</v>
      </c>
      <c r="N2123" s="16" t="s">
        <v>275</v>
      </c>
      <c r="O2123" s="16"/>
      <c r="P2123" s="16" t="s">
        <v>134</v>
      </c>
      <c r="Q2123" s="16" t="s">
        <v>93</v>
      </c>
    </row>
    <row r="2124" spans="3:17">
      <c r="C2124" s="15">
        <v>38325</v>
      </c>
      <c r="D2124" s="16">
        <v>10353</v>
      </c>
      <c r="E2124" s="16">
        <v>3</v>
      </c>
      <c r="F2124" s="16" t="s">
        <v>389</v>
      </c>
      <c r="G2124" s="16">
        <v>35</v>
      </c>
      <c r="H2124" s="17">
        <v>89.9</v>
      </c>
      <c r="I2124" s="17">
        <v>3146.5</v>
      </c>
      <c r="J2124" s="16" t="s">
        <v>325</v>
      </c>
      <c r="K2124" s="16"/>
      <c r="L2124" s="16" t="s">
        <v>189</v>
      </c>
      <c r="M2124" s="16" t="s">
        <v>212</v>
      </c>
      <c r="N2124" s="16" t="s">
        <v>306</v>
      </c>
      <c r="O2124" s="16" t="s">
        <v>228</v>
      </c>
      <c r="P2124" s="16" t="s">
        <v>162</v>
      </c>
      <c r="Q2124" s="16" t="s">
        <v>157</v>
      </c>
    </row>
    <row r="2125" spans="3:17">
      <c r="C2125" s="15">
        <v>38338</v>
      </c>
      <c r="D2125" s="16">
        <v>10361</v>
      </c>
      <c r="E2125" s="16">
        <v>1</v>
      </c>
      <c r="F2125" s="16" t="s">
        <v>389</v>
      </c>
      <c r="G2125" s="16">
        <v>25</v>
      </c>
      <c r="H2125" s="17">
        <v>62.46</v>
      </c>
      <c r="I2125" s="17">
        <v>1561.5</v>
      </c>
      <c r="J2125" s="16" t="s">
        <v>325</v>
      </c>
      <c r="K2125" s="16"/>
      <c r="L2125" s="16" t="s">
        <v>88</v>
      </c>
      <c r="M2125" s="16" t="s">
        <v>212</v>
      </c>
      <c r="N2125" s="16" t="s">
        <v>237</v>
      </c>
      <c r="O2125" s="16" t="s">
        <v>238</v>
      </c>
      <c r="P2125" s="16" t="s">
        <v>85</v>
      </c>
      <c r="Q2125" s="16" t="s">
        <v>84</v>
      </c>
    </row>
    <row r="2126" spans="3:17">
      <c r="C2126" s="15">
        <v>38386</v>
      </c>
      <c r="D2126" s="16">
        <v>10375</v>
      </c>
      <c r="E2126" s="16">
        <v>2</v>
      </c>
      <c r="F2126" s="16" t="s">
        <v>389</v>
      </c>
      <c r="G2126" s="16">
        <v>43</v>
      </c>
      <c r="H2126" s="17">
        <v>100</v>
      </c>
      <c r="I2126" s="17">
        <v>10039.6</v>
      </c>
      <c r="J2126" s="16" t="s">
        <v>325</v>
      </c>
      <c r="K2126" s="16"/>
      <c r="L2126" s="16" t="s">
        <v>108</v>
      </c>
      <c r="M2126" s="16" t="s">
        <v>212</v>
      </c>
      <c r="N2126" s="16" t="s">
        <v>229</v>
      </c>
      <c r="O2126" s="16"/>
      <c r="P2126" s="16" t="s">
        <v>107</v>
      </c>
      <c r="Q2126" s="16" t="s">
        <v>93</v>
      </c>
    </row>
    <row r="2127" spans="3:17">
      <c r="C2127" s="15">
        <v>38412</v>
      </c>
      <c r="D2127" s="16">
        <v>10386</v>
      </c>
      <c r="E2127" s="16">
        <v>8</v>
      </c>
      <c r="F2127" s="16" t="s">
        <v>389</v>
      </c>
      <c r="G2127" s="16">
        <v>50</v>
      </c>
      <c r="H2127" s="17">
        <v>63.34</v>
      </c>
      <c r="I2127" s="17">
        <v>3167</v>
      </c>
      <c r="J2127" s="16" t="s">
        <v>325</v>
      </c>
      <c r="K2127" s="16"/>
      <c r="L2127" s="16" t="s">
        <v>135</v>
      </c>
      <c r="M2127" s="16" t="s">
        <v>287</v>
      </c>
      <c r="N2127" s="16" t="s">
        <v>242</v>
      </c>
      <c r="O2127" s="16"/>
      <c r="P2127" s="16" t="s">
        <v>134</v>
      </c>
      <c r="Q2127" s="16" t="s">
        <v>93</v>
      </c>
    </row>
    <row r="2128" spans="3:17">
      <c r="C2128" s="15">
        <v>38441</v>
      </c>
      <c r="D2128" s="16">
        <v>10398</v>
      </c>
      <c r="E2128" s="16">
        <v>14</v>
      </c>
      <c r="F2128" s="16" t="s">
        <v>389</v>
      </c>
      <c r="G2128" s="16">
        <v>45</v>
      </c>
      <c r="H2128" s="17">
        <v>78.25</v>
      </c>
      <c r="I2128" s="17">
        <v>3521.25</v>
      </c>
      <c r="J2128" s="16" t="s">
        <v>325</v>
      </c>
      <c r="K2128" s="16"/>
      <c r="L2128" s="16" t="s">
        <v>110</v>
      </c>
      <c r="M2128" s="16" t="s">
        <v>212</v>
      </c>
      <c r="N2128" s="16" t="s">
        <v>215</v>
      </c>
      <c r="O2128" s="16"/>
      <c r="P2128" s="16" t="s">
        <v>107</v>
      </c>
      <c r="Q2128" s="16" t="s">
        <v>93</v>
      </c>
    </row>
    <row r="2129" spans="3:17">
      <c r="C2129" s="15">
        <v>38445</v>
      </c>
      <c r="D2129" s="16">
        <v>10401</v>
      </c>
      <c r="E2129" s="16">
        <v>4</v>
      </c>
      <c r="F2129" s="16" t="s">
        <v>389</v>
      </c>
      <c r="G2129" s="16">
        <v>52</v>
      </c>
      <c r="H2129" s="17">
        <v>81.14</v>
      </c>
      <c r="I2129" s="17">
        <v>4219.28</v>
      </c>
      <c r="J2129" s="16" t="s">
        <v>325</v>
      </c>
      <c r="K2129" s="16"/>
      <c r="L2129" s="16" t="s">
        <v>180</v>
      </c>
      <c r="M2129" s="16" t="s">
        <v>285</v>
      </c>
      <c r="N2129" s="16" t="s">
        <v>225</v>
      </c>
      <c r="O2129" s="16" t="s">
        <v>226</v>
      </c>
      <c r="P2129" s="16" t="s">
        <v>162</v>
      </c>
      <c r="Q2129" s="16" t="s">
        <v>157</v>
      </c>
    </row>
    <row r="2130" spans="3:17">
      <c r="C2130" s="15">
        <v>38482</v>
      </c>
      <c r="D2130" s="16">
        <v>10416</v>
      </c>
      <c r="E2130" s="16">
        <v>5</v>
      </c>
      <c r="F2130" s="16" t="s">
        <v>389</v>
      </c>
      <c r="G2130" s="16">
        <v>48</v>
      </c>
      <c r="H2130" s="17">
        <v>74.62</v>
      </c>
      <c r="I2130" s="17">
        <v>3581.76</v>
      </c>
      <c r="J2130" s="16" t="s">
        <v>325</v>
      </c>
      <c r="K2130" s="16"/>
      <c r="L2130" s="16" t="s">
        <v>127</v>
      </c>
      <c r="M2130" s="16" t="s">
        <v>212</v>
      </c>
      <c r="N2130" s="16" t="s">
        <v>294</v>
      </c>
      <c r="O2130" s="16"/>
      <c r="P2130" s="16" t="s">
        <v>126</v>
      </c>
      <c r="Q2130" s="16" t="s">
        <v>93</v>
      </c>
    </row>
    <row r="2131" spans="3:17">
      <c r="C2131" s="15">
        <v>37683</v>
      </c>
      <c r="D2131" s="16">
        <v>10108</v>
      </c>
      <c r="E2131" s="16">
        <v>10</v>
      </c>
      <c r="F2131" s="16" t="s">
        <v>390</v>
      </c>
      <c r="G2131" s="16">
        <v>31</v>
      </c>
      <c r="H2131" s="17">
        <v>68.709999999999994</v>
      </c>
      <c r="I2131" s="17">
        <v>2130.0100000000002</v>
      </c>
      <c r="J2131" s="16" t="s">
        <v>18</v>
      </c>
      <c r="K2131" s="16"/>
      <c r="L2131" s="16" t="s">
        <v>155</v>
      </c>
      <c r="M2131" s="16" t="s">
        <v>212</v>
      </c>
      <c r="N2131" s="16" t="s">
        <v>290</v>
      </c>
      <c r="O2131" s="16"/>
      <c r="P2131" s="16" t="s">
        <v>154</v>
      </c>
      <c r="Q2131" s="16" t="s">
        <v>151</v>
      </c>
    </row>
    <row r="2132" spans="3:17">
      <c r="C2132" s="15">
        <v>37749</v>
      </c>
      <c r="D2132" s="16">
        <v>10122</v>
      </c>
      <c r="E2132" s="16">
        <v>14</v>
      </c>
      <c r="F2132" s="16" t="s">
        <v>390</v>
      </c>
      <c r="G2132" s="16">
        <v>29</v>
      </c>
      <c r="H2132" s="17">
        <v>71.14</v>
      </c>
      <c r="I2132" s="17">
        <v>2063.06</v>
      </c>
      <c r="J2132" s="16" t="s">
        <v>18</v>
      </c>
      <c r="K2132" s="16"/>
      <c r="L2132" s="16" t="s">
        <v>115</v>
      </c>
      <c r="M2132" s="16" t="s">
        <v>212</v>
      </c>
      <c r="N2132" s="16" t="s">
        <v>291</v>
      </c>
      <c r="O2132" s="16"/>
      <c r="P2132" s="16" t="s">
        <v>107</v>
      </c>
      <c r="Q2132" s="16" t="s">
        <v>93</v>
      </c>
    </row>
    <row r="2133" spans="3:17">
      <c r="C2133" s="15">
        <v>37804</v>
      </c>
      <c r="D2133" s="16">
        <v>10135</v>
      </c>
      <c r="E2133" s="16">
        <v>11</v>
      </c>
      <c r="F2133" s="16" t="s">
        <v>390</v>
      </c>
      <c r="G2133" s="16">
        <v>23</v>
      </c>
      <c r="H2133" s="17">
        <v>87.31</v>
      </c>
      <c r="I2133" s="17">
        <v>2008.13</v>
      </c>
      <c r="J2133" s="16" t="s">
        <v>18</v>
      </c>
      <c r="K2133" s="16"/>
      <c r="L2133" s="16" t="s">
        <v>163</v>
      </c>
      <c r="M2133" s="16" t="s">
        <v>212</v>
      </c>
      <c r="N2133" s="16" t="s">
        <v>258</v>
      </c>
      <c r="O2133" s="16" t="s">
        <v>218</v>
      </c>
      <c r="P2133" s="16" t="s">
        <v>162</v>
      </c>
      <c r="Q2133" s="16" t="s">
        <v>157</v>
      </c>
    </row>
    <row r="2134" spans="3:17">
      <c r="C2134" s="15">
        <v>37869</v>
      </c>
      <c r="D2134" s="16">
        <v>10147</v>
      </c>
      <c r="E2134" s="16">
        <v>11</v>
      </c>
      <c r="F2134" s="16" t="s">
        <v>390</v>
      </c>
      <c r="G2134" s="16">
        <v>31</v>
      </c>
      <c r="H2134" s="17">
        <v>64.67</v>
      </c>
      <c r="I2134" s="17">
        <v>2004.77</v>
      </c>
      <c r="J2134" s="16" t="s">
        <v>18</v>
      </c>
      <c r="K2134" s="16"/>
      <c r="L2134" s="16" t="s">
        <v>183</v>
      </c>
      <c r="M2134" s="16" t="s">
        <v>212</v>
      </c>
      <c r="N2134" s="16" t="s">
        <v>261</v>
      </c>
      <c r="O2134" s="16" t="s">
        <v>231</v>
      </c>
      <c r="P2134" s="16" t="s">
        <v>162</v>
      </c>
      <c r="Q2134" s="16" t="s">
        <v>157</v>
      </c>
    </row>
    <row r="2135" spans="3:17">
      <c r="C2135" s="15">
        <v>37904</v>
      </c>
      <c r="D2135" s="16">
        <v>10159</v>
      </c>
      <c r="E2135" s="16">
        <v>6</v>
      </c>
      <c r="F2135" s="16" t="s">
        <v>390</v>
      </c>
      <c r="G2135" s="16">
        <v>23</v>
      </c>
      <c r="H2135" s="17">
        <v>67.099999999999994</v>
      </c>
      <c r="I2135" s="17">
        <v>1543.3</v>
      </c>
      <c r="J2135" s="16" t="s">
        <v>18</v>
      </c>
      <c r="K2135" s="16"/>
      <c r="L2135" s="16" t="s">
        <v>167</v>
      </c>
      <c r="M2135" s="16" t="s">
        <v>212</v>
      </c>
      <c r="N2135" s="16" t="s">
        <v>219</v>
      </c>
      <c r="O2135" s="16" t="s">
        <v>218</v>
      </c>
      <c r="P2135" s="16" t="s">
        <v>162</v>
      </c>
      <c r="Q2135" s="16" t="s">
        <v>157</v>
      </c>
    </row>
    <row r="2136" spans="3:17">
      <c r="C2136" s="15">
        <v>37929</v>
      </c>
      <c r="D2136" s="16">
        <v>10169</v>
      </c>
      <c r="E2136" s="16">
        <v>6</v>
      </c>
      <c r="F2136" s="16" t="s">
        <v>390</v>
      </c>
      <c r="G2136" s="16">
        <v>24</v>
      </c>
      <c r="H2136" s="17">
        <v>94.58</v>
      </c>
      <c r="I2136" s="17">
        <v>2269.92</v>
      </c>
      <c r="J2136" s="16" t="s">
        <v>18</v>
      </c>
      <c r="K2136" s="16"/>
      <c r="L2136" s="16" t="s">
        <v>87</v>
      </c>
      <c r="M2136" s="16" t="s">
        <v>212</v>
      </c>
      <c r="N2136" s="16" t="s">
        <v>262</v>
      </c>
      <c r="O2136" s="16" t="s">
        <v>238</v>
      </c>
      <c r="P2136" s="16" t="s">
        <v>85</v>
      </c>
      <c r="Q2136" s="16" t="s">
        <v>84</v>
      </c>
    </row>
    <row r="2137" spans="3:17">
      <c r="C2137" s="15">
        <v>37936</v>
      </c>
      <c r="D2137" s="16">
        <v>10180</v>
      </c>
      <c r="E2137" s="16">
        <v>1</v>
      </c>
      <c r="F2137" s="16" t="s">
        <v>390</v>
      </c>
      <c r="G2137" s="16">
        <v>28</v>
      </c>
      <c r="H2137" s="17">
        <v>71.14</v>
      </c>
      <c r="I2137" s="17">
        <v>1991.92</v>
      </c>
      <c r="J2137" s="16" t="s">
        <v>18</v>
      </c>
      <c r="K2137" s="16"/>
      <c r="L2137" s="16" t="s">
        <v>117</v>
      </c>
      <c r="M2137" s="16" t="s">
        <v>212</v>
      </c>
      <c r="N2137" s="16" t="s">
        <v>221</v>
      </c>
      <c r="O2137" s="16"/>
      <c r="P2137" s="16" t="s">
        <v>107</v>
      </c>
      <c r="Q2137" s="16" t="s">
        <v>93</v>
      </c>
    </row>
    <row r="2138" spans="3:17">
      <c r="C2138" s="15">
        <v>37945</v>
      </c>
      <c r="D2138" s="16">
        <v>10191</v>
      </c>
      <c r="E2138" s="16">
        <v>7</v>
      </c>
      <c r="F2138" s="16" t="s">
        <v>390</v>
      </c>
      <c r="G2138" s="16">
        <v>44</v>
      </c>
      <c r="H2138" s="17">
        <v>66.290000000000006</v>
      </c>
      <c r="I2138" s="17">
        <v>2916.76</v>
      </c>
      <c r="J2138" s="16" t="s">
        <v>18</v>
      </c>
      <c r="K2138" s="16"/>
      <c r="L2138" s="16" t="s">
        <v>121</v>
      </c>
      <c r="M2138" s="16" t="s">
        <v>212</v>
      </c>
      <c r="N2138" s="16" t="s">
        <v>292</v>
      </c>
      <c r="O2138" s="16"/>
      <c r="P2138" s="16" t="s">
        <v>120</v>
      </c>
      <c r="Q2138" s="16" t="s">
        <v>93</v>
      </c>
    </row>
    <row r="2139" spans="3:17">
      <c r="C2139" s="15">
        <v>38001</v>
      </c>
      <c r="D2139" s="16">
        <v>10211</v>
      </c>
      <c r="E2139" s="16">
        <v>6</v>
      </c>
      <c r="F2139" s="16" t="s">
        <v>390</v>
      </c>
      <c r="G2139" s="16">
        <v>22</v>
      </c>
      <c r="H2139" s="17">
        <v>92.16</v>
      </c>
      <c r="I2139" s="17">
        <v>2027.52</v>
      </c>
      <c r="J2139" s="16" t="s">
        <v>18</v>
      </c>
      <c r="K2139" s="16"/>
      <c r="L2139" s="16" t="s">
        <v>112</v>
      </c>
      <c r="M2139" s="16" t="s">
        <v>212</v>
      </c>
      <c r="N2139" s="16" t="s">
        <v>216</v>
      </c>
      <c r="O2139" s="16"/>
      <c r="P2139" s="16" t="s">
        <v>107</v>
      </c>
      <c r="Q2139" s="16" t="s">
        <v>93</v>
      </c>
    </row>
    <row r="2140" spans="3:17">
      <c r="C2140" s="15">
        <v>38039</v>
      </c>
      <c r="D2140" s="16">
        <v>10225</v>
      </c>
      <c r="E2140" s="16">
        <v>13</v>
      </c>
      <c r="F2140" s="16" t="s">
        <v>390</v>
      </c>
      <c r="G2140" s="16">
        <v>46</v>
      </c>
      <c r="H2140" s="17">
        <v>70.33</v>
      </c>
      <c r="I2140" s="17">
        <v>3235.18</v>
      </c>
      <c r="J2140" s="16" t="s">
        <v>18</v>
      </c>
      <c r="K2140" s="16"/>
      <c r="L2140" s="16" t="s">
        <v>144</v>
      </c>
      <c r="M2140" s="16" t="s">
        <v>212</v>
      </c>
      <c r="N2140" s="16" t="s">
        <v>293</v>
      </c>
      <c r="O2140" s="16"/>
      <c r="P2140" s="16" t="s">
        <v>143</v>
      </c>
      <c r="Q2140" s="16" t="s">
        <v>93</v>
      </c>
    </row>
    <row r="2141" spans="3:17">
      <c r="C2141" s="15">
        <v>38086</v>
      </c>
      <c r="D2141" s="16">
        <v>10238</v>
      </c>
      <c r="E2141" s="16">
        <v>7</v>
      </c>
      <c r="F2141" s="16" t="s">
        <v>390</v>
      </c>
      <c r="G2141" s="16">
        <v>22</v>
      </c>
      <c r="H2141" s="17">
        <v>93.77</v>
      </c>
      <c r="I2141" s="17">
        <v>2062.94</v>
      </c>
      <c r="J2141" s="16" t="s">
        <v>18</v>
      </c>
      <c r="K2141" s="16"/>
      <c r="L2141" s="16" t="s">
        <v>101</v>
      </c>
      <c r="M2141" s="16" t="s">
        <v>212</v>
      </c>
      <c r="N2141" s="16" t="s">
        <v>271</v>
      </c>
      <c r="O2141" s="16"/>
      <c r="P2141" s="16" t="s">
        <v>100</v>
      </c>
      <c r="Q2141" s="16" t="s">
        <v>93</v>
      </c>
    </row>
    <row r="2142" spans="3:17">
      <c r="C2142" s="15">
        <v>38133</v>
      </c>
      <c r="D2142" s="16">
        <v>10252</v>
      </c>
      <c r="E2142" s="16">
        <v>3</v>
      </c>
      <c r="F2142" s="16" t="s">
        <v>390</v>
      </c>
      <c r="G2142" s="16">
        <v>38</v>
      </c>
      <c r="H2142" s="17">
        <v>87.31</v>
      </c>
      <c r="I2142" s="17">
        <v>3317.78</v>
      </c>
      <c r="J2142" s="16" t="s">
        <v>18</v>
      </c>
      <c r="K2142" s="16"/>
      <c r="L2142" s="16" t="s">
        <v>112</v>
      </c>
      <c r="M2142" s="16" t="s">
        <v>212</v>
      </c>
      <c r="N2142" s="16" t="s">
        <v>216</v>
      </c>
      <c r="O2142" s="16"/>
      <c r="P2142" s="16" t="s">
        <v>107</v>
      </c>
      <c r="Q2142" s="16" t="s">
        <v>93</v>
      </c>
    </row>
    <row r="2143" spans="3:17">
      <c r="C2143" s="15">
        <v>38168</v>
      </c>
      <c r="D2143" s="16">
        <v>10264</v>
      </c>
      <c r="E2143" s="16">
        <v>1</v>
      </c>
      <c r="F2143" s="16" t="s">
        <v>390</v>
      </c>
      <c r="G2143" s="16">
        <v>47</v>
      </c>
      <c r="H2143" s="17">
        <v>83.27</v>
      </c>
      <c r="I2143" s="17">
        <v>3913.69</v>
      </c>
      <c r="J2143" s="16" t="s">
        <v>18</v>
      </c>
      <c r="K2143" s="16"/>
      <c r="L2143" s="16" t="s">
        <v>181</v>
      </c>
      <c r="M2143" s="16" t="s">
        <v>212</v>
      </c>
      <c r="N2143" s="16" t="s">
        <v>280</v>
      </c>
      <c r="O2143" s="16" t="s">
        <v>231</v>
      </c>
      <c r="P2143" s="16" t="s">
        <v>162</v>
      </c>
      <c r="Q2143" s="16" t="s">
        <v>157</v>
      </c>
    </row>
    <row r="2144" spans="3:17">
      <c r="C2144" s="15">
        <v>38201</v>
      </c>
      <c r="D2144" s="16">
        <v>10276</v>
      </c>
      <c r="E2144" s="16">
        <v>7</v>
      </c>
      <c r="F2144" s="16" t="s">
        <v>390</v>
      </c>
      <c r="G2144" s="16">
        <v>48</v>
      </c>
      <c r="H2144" s="17">
        <v>75.180000000000007</v>
      </c>
      <c r="I2144" s="17">
        <v>3608.64</v>
      </c>
      <c r="J2144" s="16" t="s">
        <v>18</v>
      </c>
      <c r="K2144" s="16"/>
      <c r="L2144" s="16" t="s">
        <v>190</v>
      </c>
      <c r="M2144" s="16" t="s">
        <v>212</v>
      </c>
      <c r="N2144" s="16" t="s">
        <v>261</v>
      </c>
      <c r="O2144" s="16" t="s">
        <v>231</v>
      </c>
      <c r="P2144" s="16" t="s">
        <v>162</v>
      </c>
      <c r="Q2144" s="16" t="s">
        <v>157</v>
      </c>
    </row>
    <row r="2145" spans="3:17">
      <c r="C2145" s="15">
        <v>38229</v>
      </c>
      <c r="D2145" s="16">
        <v>10287</v>
      </c>
      <c r="E2145" s="16">
        <v>16</v>
      </c>
      <c r="F2145" s="16" t="s">
        <v>390</v>
      </c>
      <c r="G2145" s="16">
        <v>40</v>
      </c>
      <c r="H2145" s="17">
        <v>88.12</v>
      </c>
      <c r="I2145" s="17">
        <v>3524.8</v>
      </c>
      <c r="J2145" s="16" t="s">
        <v>18</v>
      </c>
      <c r="K2145" s="16"/>
      <c r="L2145" s="16" t="s">
        <v>144</v>
      </c>
      <c r="M2145" s="16" t="s">
        <v>212</v>
      </c>
      <c r="N2145" s="16" t="s">
        <v>293</v>
      </c>
      <c r="O2145" s="16"/>
      <c r="P2145" s="16" t="s">
        <v>143</v>
      </c>
      <c r="Q2145" s="16" t="s">
        <v>93</v>
      </c>
    </row>
    <row r="2146" spans="3:17">
      <c r="C2146" s="15">
        <v>38260</v>
      </c>
      <c r="D2146" s="16">
        <v>10299</v>
      </c>
      <c r="E2146" s="16">
        <v>1</v>
      </c>
      <c r="F2146" s="16" t="s">
        <v>390</v>
      </c>
      <c r="G2146" s="16">
        <v>32</v>
      </c>
      <c r="H2146" s="17">
        <v>80.84</v>
      </c>
      <c r="I2146" s="17">
        <v>2586.88</v>
      </c>
      <c r="J2146" s="16" t="s">
        <v>18</v>
      </c>
      <c r="K2146" s="16"/>
      <c r="L2146" s="16" t="s">
        <v>105</v>
      </c>
      <c r="M2146" s="16" t="s">
        <v>212</v>
      </c>
      <c r="N2146" s="16" t="s">
        <v>232</v>
      </c>
      <c r="O2146" s="16"/>
      <c r="P2146" s="16" t="s">
        <v>103</v>
      </c>
      <c r="Q2146" s="16" t="s">
        <v>93</v>
      </c>
    </row>
    <row r="2147" spans="3:17">
      <c r="C2147" s="15">
        <v>38276</v>
      </c>
      <c r="D2147" s="16">
        <v>10310</v>
      </c>
      <c r="E2147" s="16">
        <v>14</v>
      </c>
      <c r="F2147" s="16" t="s">
        <v>390</v>
      </c>
      <c r="G2147" s="16">
        <v>49</v>
      </c>
      <c r="H2147" s="17">
        <v>97.01</v>
      </c>
      <c r="I2147" s="17">
        <v>4753.49</v>
      </c>
      <c r="J2147" s="16" t="s">
        <v>18</v>
      </c>
      <c r="K2147" s="16"/>
      <c r="L2147" s="16" t="s">
        <v>121</v>
      </c>
      <c r="M2147" s="16" t="s">
        <v>212</v>
      </c>
      <c r="N2147" s="16" t="s">
        <v>292</v>
      </c>
      <c r="O2147" s="16"/>
      <c r="P2147" s="16" t="s">
        <v>120</v>
      </c>
      <c r="Q2147" s="16" t="s">
        <v>93</v>
      </c>
    </row>
    <row r="2148" spans="3:17">
      <c r="C2148" s="15">
        <v>38294</v>
      </c>
      <c r="D2148" s="16">
        <v>10319</v>
      </c>
      <c r="E2148" s="16">
        <v>2</v>
      </c>
      <c r="F2148" s="16" t="s">
        <v>390</v>
      </c>
      <c r="G2148" s="16">
        <v>43</v>
      </c>
      <c r="H2148" s="17">
        <v>85.69</v>
      </c>
      <c r="I2148" s="17">
        <v>3684.67</v>
      </c>
      <c r="J2148" s="16" t="s">
        <v>18</v>
      </c>
      <c r="K2148" s="16"/>
      <c r="L2148" s="16" t="s">
        <v>195</v>
      </c>
      <c r="M2148" s="16" t="s">
        <v>212</v>
      </c>
      <c r="N2148" s="16" t="s">
        <v>213</v>
      </c>
      <c r="O2148" s="16" t="s">
        <v>214</v>
      </c>
      <c r="P2148" s="16" t="s">
        <v>162</v>
      </c>
      <c r="Q2148" s="16" t="s">
        <v>157</v>
      </c>
    </row>
    <row r="2149" spans="3:17">
      <c r="C2149" s="15">
        <v>38308</v>
      </c>
      <c r="D2149" s="16">
        <v>10331</v>
      </c>
      <c r="E2149" s="16">
        <v>2</v>
      </c>
      <c r="F2149" s="16" t="s">
        <v>390</v>
      </c>
      <c r="G2149" s="16">
        <v>41</v>
      </c>
      <c r="H2149" s="17">
        <v>100</v>
      </c>
      <c r="I2149" s="17">
        <v>5715.4</v>
      </c>
      <c r="J2149" s="16" t="s">
        <v>18</v>
      </c>
      <c r="K2149" s="16"/>
      <c r="L2149" s="16" t="s">
        <v>179</v>
      </c>
      <c r="M2149" s="16" t="s">
        <v>212</v>
      </c>
      <c r="N2149" s="16" t="s">
        <v>247</v>
      </c>
      <c r="O2149" s="16" t="s">
        <v>235</v>
      </c>
      <c r="P2149" s="16" t="s">
        <v>162</v>
      </c>
      <c r="Q2149" s="16" t="s">
        <v>157</v>
      </c>
    </row>
    <row r="2150" spans="3:17">
      <c r="C2150" s="15">
        <v>38315</v>
      </c>
      <c r="D2150" s="16">
        <v>10343</v>
      </c>
      <c r="E2150" s="16">
        <v>1</v>
      </c>
      <c r="F2150" s="16" t="s">
        <v>390</v>
      </c>
      <c r="G2150" s="16">
        <v>30</v>
      </c>
      <c r="H2150" s="17">
        <v>100</v>
      </c>
      <c r="I2150" s="17">
        <v>3098.7</v>
      </c>
      <c r="J2150" s="16" t="s">
        <v>18</v>
      </c>
      <c r="K2150" s="16"/>
      <c r="L2150" s="16" t="s">
        <v>110</v>
      </c>
      <c r="M2150" s="16" t="s">
        <v>212</v>
      </c>
      <c r="N2150" s="16" t="s">
        <v>215</v>
      </c>
      <c r="O2150" s="16"/>
      <c r="P2150" s="16" t="s">
        <v>107</v>
      </c>
      <c r="Q2150" s="16" t="s">
        <v>93</v>
      </c>
    </row>
    <row r="2151" spans="3:17">
      <c r="C2151" s="15">
        <v>38328</v>
      </c>
      <c r="D2151" s="16">
        <v>10355</v>
      </c>
      <c r="E2151" s="16">
        <v>9</v>
      </c>
      <c r="F2151" s="16" t="s">
        <v>390</v>
      </c>
      <c r="G2151" s="16">
        <v>28</v>
      </c>
      <c r="H2151" s="17">
        <v>95.39</v>
      </c>
      <c r="I2151" s="17">
        <v>2670.92</v>
      </c>
      <c r="J2151" s="16" t="s">
        <v>18</v>
      </c>
      <c r="K2151" s="16"/>
      <c r="L2151" s="16" t="s">
        <v>135</v>
      </c>
      <c r="M2151" s="16" t="s">
        <v>212</v>
      </c>
      <c r="N2151" s="16" t="s">
        <v>242</v>
      </c>
      <c r="O2151" s="16"/>
      <c r="P2151" s="16" t="s">
        <v>134</v>
      </c>
      <c r="Q2151" s="16" t="s">
        <v>93</v>
      </c>
    </row>
    <row r="2152" spans="3:17">
      <c r="C2152" s="15">
        <v>38358</v>
      </c>
      <c r="D2152" s="16">
        <v>10363</v>
      </c>
      <c r="E2152" s="16">
        <v>9</v>
      </c>
      <c r="F2152" s="16" t="s">
        <v>390</v>
      </c>
      <c r="G2152" s="16">
        <v>43</v>
      </c>
      <c r="H2152" s="17">
        <v>100</v>
      </c>
      <c r="I2152" s="17">
        <v>5154.41</v>
      </c>
      <c r="J2152" s="16" t="s">
        <v>18</v>
      </c>
      <c r="K2152" s="16"/>
      <c r="L2152" s="16" t="s">
        <v>104</v>
      </c>
      <c r="M2152" s="16" t="s">
        <v>212</v>
      </c>
      <c r="N2152" s="16" t="s">
        <v>296</v>
      </c>
      <c r="O2152" s="16"/>
      <c r="P2152" s="16" t="s">
        <v>103</v>
      </c>
      <c r="Q2152" s="16" t="s">
        <v>93</v>
      </c>
    </row>
    <row r="2153" spans="3:17">
      <c r="C2153" s="15">
        <v>38393</v>
      </c>
      <c r="D2153" s="16">
        <v>10378</v>
      </c>
      <c r="E2153" s="16">
        <v>2</v>
      </c>
      <c r="F2153" s="16" t="s">
        <v>390</v>
      </c>
      <c r="G2153" s="16">
        <v>41</v>
      </c>
      <c r="H2153" s="17">
        <v>100</v>
      </c>
      <c r="I2153" s="17">
        <v>4894.17</v>
      </c>
      <c r="J2153" s="16" t="s">
        <v>18</v>
      </c>
      <c r="K2153" s="16"/>
      <c r="L2153" s="16" t="s">
        <v>135</v>
      </c>
      <c r="M2153" s="16" t="s">
        <v>212</v>
      </c>
      <c r="N2153" s="16" t="s">
        <v>242</v>
      </c>
      <c r="O2153" s="16"/>
      <c r="P2153" s="16" t="s">
        <v>134</v>
      </c>
      <c r="Q2153" s="16" t="s">
        <v>93</v>
      </c>
    </row>
    <row r="2154" spans="3:17">
      <c r="C2154" s="15">
        <v>38415</v>
      </c>
      <c r="D2154" s="16">
        <v>10390</v>
      </c>
      <c r="E2154" s="16">
        <v>10</v>
      </c>
      <c r="F2154" s="16" t="s">
        <v>390</v>
      </c>
      <c r="G2154" s="16">
        <v>30</v>
      </c>
      <c r="H2154" s="17">
        <v>82.42</v>
      </c>
      <c r="I2154" s="17">
        <v>2472.6</v>
      </c>
      <c r="J2154" s="16" t="s">
        <v>18</v>
      </c>
      <c r="K2154" s="16"/>
      <c r="L2154" s="16" t="s">
        <v>163</v>
      </c>
      <c r="M2154" s="16" t="s">
        <v>212</v>
      </c>
      <c r="N2154" s="16" t="s">
        <v>258</v>
      </c>
      <c r="O2154" s="16" t="s">
        <v>218</v>
      </c>
      <c r="P2154" s="16" t="s">
        <v>162</v>
      </c>
      <c r="Q2154" s="16" t="s">
        <v>157</v>
      </c>
    </row>
    <row r="2155" spans="3:17">
      <c r="C2155" s="15">
        <v>37650</v>
      </c>
      <c r="D2155" s="16">
        <v>10103</v>
      </c>
      <c r="E2155" s="16">
        <v>3</v>
      </c>
      <c r="F2155" s="16" t="s">
        <v>391</v>
      </c>
      <c r="G2155" s="16">
        <v>31</v>
      </c>
      <c r="H2155" s="17">
        <v>100</v>
      </c>
      <c r="I2155" s="17">
        <v>3224.31</v>
      </c>
      <c r="J2155" s="16" t="s">
        <v>302</v>
      </c>
      <c r="K2155" s="16"/>
      <c r="L2155" s="16" t="s">
        <v>131</v>
      </c>
      <c r="M2155" s="16" t="s">
        <v>212</v>
      </c>
      <c r="N2155" s="16" t="s">
        <v>233</v>
      </c>
      <c r="O2155" s="16"/>
      <c r="P2155" s="16" t="s">
        <v>130</v>
      </c>
      <c r="Q2155" s="16" t="s">
        <v>93</v>
      </c>
    </row>
    <row r="2156" spans="3:17">
      <c r="C2156" s="15">
        <v>37712</v>
      </c>
      <c r="D2156" s="16">
        <v>10114</v>
      </c>
      <c r="E2156" s="16">
        <v>7</v>
      </c>
      <c r="F2156" s="16" t="s">
        <v>391</v>
      </c>
      <c r="G2156" s="16">
        <v>32</v>
      </c>
      <c r="H2156" s="17">
        <v>100</v>
      </c>
      <c r="I2156" s="17">
        <v>3667.52</v>
      </c>
      <c r="J2156" s="16" t="s">
        <v>302</v>
      </c>
      <c r="K2156" s="16"/>
      <c r="L2156" s="16" t="s">
        <v>111</v>
      </c>
      <c r="M2156" s="16" t="s">
        <v>212</v>
      </c>
      <c r="N2156" s="16" t="s">
        <v>216</v>
      </c>
      <c r="O2156" s="16"/>
      <c r="P2156" s="16" t="s">
        <v>107</v>
      </c>
      <c r="Q2156" s="16" t="s">
        <v>93</v>
      </c>
    </row>
    <row r="2157" spans="3:17">
      <c r="C2157" s="15">
        <v>37769</v>
      </c>
      <c r="D2157" s="16">
        <v>10126</v>
      </c>
      <c r="E2157" s="16">
        <v>3</v>
      </c>
      <c r="F2157" s="16" t="s">
        <v>391</v>
      </c>
      <c r="G2157" s="16">
        <v>43</v>
      </c>
      <c r="H2157" s="17">
        <v>96.31</v>
      </c>
      <c r="I2157" s="17">
        <v>4141.33</v>
      </c>
      <c r="J2157" s="16" t="s">
        <v>302</v>
      </c>
      <c r="K2157" s="16"/>
      <c r="L2157" s="16" t="s">
        <v>136</v>
      </c>
      <c r="M2157" s="16" t="s">
        <v>212</v>
      </c>
      <c r="N2157" s="16" t="s">
        <v>242</v>
      </c>
      <c r="O2157" s="16"/>
      <c r="P2157" s="16" t="s">
        <v>134</v>
      </c>
      <c r="Q2157" s="16" t="s">
        <v>93</v>
      </c>
    </row>
    <row r="2158" spans="3:17">
      <c r="C2158" s="15">
        <v>37826</v>
      </c>
      <c r="D2158" s="16">
        <v>10140</v>
      </c>
      <c r="E2158" s="16">
        <v>3</v>
      </c>
      <c r="F2158" s="16" t="s">
        <v>391</v>
      </c>
      <c r="G2158" s="16">
        <v>26</v>
      </c>
      <c r="H2158" s="17">
        <v>100</v>
      </c>
      <c r="I2158" s="17">
        <v>2829.58</v>
      </c>
      <c r="J2158" s="16" t="s">
        <v>302</v>
      </c>
      <c r="K2158" s="16"/>
      <c r="L2158" s="16" t="s">
        <v>170</v>
      </c>
      <c r="M2158" s="16" t="s">
        <v>212</v>
      </c>
      <c r="N2158" s="16" t="s">
        <v>220</v>
      </c>
      <c r="O2158" s="16" t="s">
        <v>218</v>
      </c>
      <c r="P2158" s="16" t="s">
        <v>162</v>
      </c>
      <c r="Q2158" s="16" t="s">
        <v>157</v>
      </c>
    </row>
    <row r="2159" spans="3:17">
      <c r="C2159" s="15">
        <v>37885</v>
      </c>
      <c r="D2159" s="16">
        <v>10151</v>
      </c>
      <c r="E2159" s="16">
        <v>10</v>
      </c>
      <c r="F2159" s="16" t="s">
        <v>391</v>
      </c>
      <c r="G2159" s="16">
        <v>27</v>
      </c>
      <c r="H2159" s="17">
        <v>100</v>
      </c>
      <c r="I2159" s="17">
        <v>3068.55</v>
      </c>
      <c r="J2159" s="16" t="s">
        <v>302</v>
      </c>
      <c r="K2159" s="16"/>
      <c r="L2159" s="16" t="s">
        <v>106</v>
      </c>
      <c r="M2159" s="16" t="s">
        <v>212</v>
      </c>
      <c r="N2159" s="16" t="s">
        <v>283</v>
      </c>
      <c r="O2159" s="16"/>
      <c r="P2159" s="16" t="s">
        <v>103</v>
      </c>
      <c r="Q2159" s="16" t="s">
        <v>93</v>
      </c>
    </row>
    <row r="2160" spans="3:17">
      <c r="C2160" s="15">
        <v>37915</v>
      </c>
      <c r="D2160" s="16">
        <v>10164</v>
      </c>
      <c r="E2160" s="16">
        <v>1</v>
      </c>
      <c r="F2160" s="16" t="s">
        <v>391</v>
      </c>
      <c r="G2160" s="16">
        <v>24</v>
      </c>
      <c r="H2160" s="17">
        <v>100</v>
      </c>
      <c r="I2160" s="17">
        <v>2634.96</v>
      </c>
      <c r="J2160" s="16" t="s">
        <v>302</v>
      </c>
      <c r="K2160" s="16"/>
      <c r="L2160" s="16" t="s">
        <v>96</v>
      </c>
      <c r="M2160" s="16" t="s">
        <v>287</v>
      </c>
      <c r="N2160" s="16" t="s">
        <v>288</v>
      </c>
      <c r="O2160" s="16"/>
      <c r="P2160" s="16" t="s">
        <v>94</v>
      </c>
      <c r="Q2160" s="16" t="s">
        <v>93</v>
      </c>
    </row>
    <row r="2161" spans="3:17">
      <c r="C2161" s="15">
        <v>37931</v>
      </c>
      <c r="D2161" s="16">
        <v>10175</v>
      </c>
      <c r="E2161" s="16">
        <v>8</v>
      </c>
      <c r="F2161" s="16" t="s">
        <v>391</v>
      </c>
      <c r="G2161" s="16">
        <v>22</v>
      </c>
      <c r="H2161" s="17">
        <v>100</v>
      </c>
      <c r="I2161" s="17">
        <v>2436.7199999999998</v>
      </c>
      <c r="J2161" s="16" t="s">
        <v>302</v>
      </c>
      <c r="K2161" s="16"/>
      <c r="L2161" s="16" t="s">
        <v>148</v>
      </c>
      <c r="M2161" s="16" t="s">
        <v>212</v>
      </c>
      <c r="N2161" s="16" t="s">
        <v>272</v>
      </c>
      <c r="O2161" s="16"/>
      <c r="P2161" s="16" t="s">
        <v>145</v>
      </c>
      <c r="Q2161" s="16" t="s">
        <v>93</v>
      </c>
    </row>
    <row r="2162" spans="3:17">
      <c r="C2162" s="15">
        <v>37939</v>
      </c>
      <c r="D2162" s="16">
        <v>10184</v>
      </c>
      <c r="E2162" s="16">
        <v>13</v>
      </c>
      <c r="F2162" s="16" t="s">
        <v>391</v>
      </c>
      <c r="G2162" s="16">
        <v>46</v>
      </c>
      <c r="H2162" s="17">
        <v>100</v>
      </c>
      <c r="I2162" s="17">
        <v>4607.3599999999997</v>
      </c>
      <c r="J2162" s="16" t="s">
        <v>302</v>
      </c>
      <c r="K2162" s="16"/>
      <c r="L2162" s="16" t="s">
        <v>138</v>
      </c>
      <c r="M2162" s="16" t="s">
        <v>212</v>
      </c>
      <c r="N2162" s="16" t="s">
        <v>310</v>
      </c>
      <c r="O2162" s="16"/>
      <c r="P2162" s="16" t="s">
        <v>134</v>
      </c>
      <c r="Q2162" s="16" t="s">
        <v>93</v>
      </c>
    </row>
    <row r="2163" spans="3:17">
      <c r="C2163" s="15">
        <v>37950</v>
      </c>
      <c r="D2163" s="16">
        <v>10194</v>
      </c>
      <c r="E2163" s="16">
        <v>3</v>
      </c>
      <c r="F2163" s="16" t="s">
        <v>391</v>
      </c>
      <c r="G2163" s="16">
        <v>37</v>
      </c>
      <c r="H2163" s="17">
        <v>97.27</v>
      </c>
      <c r="I2163" s="17">
        <v>3598.99</v>
      </c>
      <c r="J2163" s="16" t="s">
        <v>302</v>
      </c>
      <c r="K2163" s="16"/>
      <c r="L2163" s="16" t="s">
        <v>109</v>
      </c>
      <c r="M2163" s="16" t="s">
        <v>212</v>
      </c>
      <c r="N2163" s="16" t="s">
        <v>248</v>
      </c>
      <c r="O2163" s="16"/>
      <c r="P2163" s="16" t="s">
        <v>107</v>
      </c>
      <c r="Q2163" s="16" t="s">
        <v>93</v>
      </c>
    </row>
    <row r="2164" spans="3:17">
      <c r="C2164" s="15">
        <v>37964</v>
      </c>
      <c r="D2164" s="16">
        <v>10207</v>
      </c>
      <c r="E2164" s="16">
        <v>14</v>
      </c>
      <c r="F2164" s="16" t="s">
        <v>391</v>
      </c>
      <c r="G2164" s="16">
        <v>49</v>
      </c>
      <c r="H2164" s="17">
        <v>80.900000000000006</v>
      </c>
      <c r="I2164" s="17">
        <v>3964.1</v>
      </c>
      <c r="J2164" s="16" t="s">
        <v>302</v>
      </c>
      <c r="K2164" s="16"/>
      <c r="L2164" s="16" t="s">
        <v>187</v>
      </c>
      <c r="M2164" s="16" t="s">
        <v>212</v>
      </c>
      <c r="N2164" s="16" t="s">
        <v>280</v>
      </c>
      <c r="O2164" s="16" t="s">
        <v>231</v>
      </c>
      <c r="P2164" s="16" t="s">
        <v>162</v>
      </c>
      <c r="Q2164" s="16" t="s">
        <v>157</v>
      </c>
    </row>
    <row r="2165" spans="3:17">
      <c r="C2165" s="15">
        <v>38021</v>
      </c>
      <c r="D2165" s="16">
        <v>10217</v>
      </c>
      <c r="E2165" s="16">
        <v>3</v>
      </c>
      <c r="F2165" s="16" t="s">
        <v>391</v>
      </c>
      <c r="G2165" s="16">
        <v>21</v>
      </c>
      <c r="H2165" s="17">
        <v>100</v>
      </c>
      <c r="I2165" s="17">
        <v>2244.9</v>
      </c>
      <c r="J2165" s="16" t="s">
        <v>302</v>
      </c>
      <c r="K2165" s="16"/>
      <c r="L2165" s="16" t="s">
        <v>92</v>
      </c>
      <c r="M2165" s="16" t="s">
        <v>212</v>
      </c>
      <c r="N2165" s="16" t="s">
        <v>91</v>
      </c>
      <c r="O2165" s="16"/>
      <c r="P2165" s="16" t="s">
        <v>91</v>
      </c>
      <c r="Q2165" s="16" t="s">
        <v>84</v>
      </c>
    </row>
    <row r="2166" spans="3:17">
      <c r="C2166" s="15">
        <v>38057</v>
      </c>
      <c r="D2166" s="16">
        <v>10229</v>
      </c>
      <c r="E2166" s="16">
        <v>8</v>
      </c>
      <c r="F2166" s="16" t="s">
        <v>391</v>
      </c>
      <c r="G2166" s="16">
        <v>25</v>
      </c>
      <c r="H2166" s="17">
        <v>100</v>
      </c>
      <c r="I2166" s="17">
        <v>2793</v>
      </c>
      <c r="J2166" s="16" t="s">
        <v>302</v>
      </c>
      <c r="K2166" s="16"/>
      <c r="L2166" s="16" t="s">
        <v>163</v>
      </c>
      <c r="M2166" s="16" t="s">
        <v>212</v>
      </c>
      <c r="N2166" s="16" t="s">
        <v>258</v>
      </c>
      <c r="O2166" s="16" t="s">
        <v>218</v>
      </c>
      <c r="P2166" s="16" t="s">
        <v>162</v>
      </c>
      <c r="Q2166" s="16" t="s">
        <v>157</v>
      </c>
    </row>
    <row r="2167" spans="3:17">
      <c r="C2167" s="15">
        <v>38111</v>
      </c>
      <c r="D2167" s="16">
        <v>10245</v>
      </c>
      <c r="E2167" s="16">
        <v>1</v>
      </c>
      <c r="F2167" s="16" t="s">
        <v>391</v>
      </c>
      <c r="G2167" s="16">
        <v>37</v>
      </c>
      <c r="H2167" s="17">
        <v>100</v>
      </c>
      <c r="I2167" s="17">
        <v>4133.6400000000003</v>
      </c>
      <c r="J2167" s="16" t="s">
        <v>302</v>
      </c>
      <c r="K2167" s="16"/>
      <c r="L2167" s="16" t="s">
        <v>184</v>
      </c>
      <c r="M2167" s="16" t="s">
        <v>212</v>
      </c>
      <c r="N2167" s="16" t="s">
        <v>252</v>
      </c>
      <c r="O2167" s="16" t="s">
        <v>228</v>
      </c>
      <c r="P2167" s="16" t="s">
        <v>162</v>
      </c>
      <c r="Q2167" s="16" t="s">
        <v>157</v>
      </c>
    </row>
    <row r="2168" spans="3:17">
      <c r="C2168" s="15">
        <v>38153</v>
      </c>
      <c r="D2168" s="16">
        <v>10259</v>
      </c>
      <c r="E2168" s="16">
        <v>11</v>
      </c>
      <c r="F2168" s="16" t="s">
        <v>391</v>
      </c>
      <c r="G2168" s="16">
        <v>45</v>
      </c>
      <c r="H2168" s="17">
        <v>86.68</v>
      </c>
      <c r="I2168" s="17">
        <v>3900.6</v>
      </c>
      <c r="J2168" s="16" t="s">
        <v>302</v>
      </c>
      <c r="K2168" s="16"/>
      <c r="L2168" s="16" t="s">
        <v>92</v>
      </c>
      <c r="M2168" s="16" t="s">
        <v>212</v>
      </c>
      <c r="N2168" s="16" t="s">
        <v>91</v>
      </c>
      <c r="O2168" s="16"/>
      <c r="P2168" s="16" t="s">
        <v>91</v>
      </c>
      <c r="Q2168" s="16" t="s">
        <v>84</v>
      </c>
    </row>
    <row r="2169" spans="3:17">
      <c r="C2169" s="15">
        <v>38187</v>
      </c>
      <c r="D2169" s="16">
        <v>10270</v>
      </c>
      <c r="E2169" s="16">
        <v>1</v>
      </c>
      <c r="F2169" s="16" t="s">
        <v>391</v>
      </c>
      <c r="G2169" s="16">
        <v>32</v>
      </c>
      <c r="H2169" s="17">
        <v>85.72</v>
      </c>
      <c r="I2169" s="17">
        <v>2743.04</v>
      </c>
      <c r="J2169" s="16" t="s">
        <v>302</v>
      </c>
      <c r="K2169" s="16"/>
      <c r="L2169" s="16" t="s">
        <v>88</v>
      </c>
      <c r="M2169" s="16" t="s">
        <v>212</v>
      </c>
      <c r="N2169" s="16" t="s">
        <v>237</v>
      </c>
      <c r="O2169" s="16" t="s">
        <v>238</v>
      </c>
      <c r="P2169" s="16" t="s">
        <v>85</v>
      </c>
      <c r="Q2169" s="16" t="s">
        <v>84</v>
      </c>
    </row>
    <row r="2170" spans="3:17">
      <c r="C2170" s="15">
        <v>38218</v>
      </c>
      <c r="D2170" s="16">
        <v>10281</v>
      </c>
      <c r="E2170" s="16">
        <v>8</v>
      </c>
      <c r="F2170" s="16" t="s">
        <v>391</v>
      </c>
      <c r="G2170" s="16">
        <v>29</v>
      </c>
      <c r="H2170" s="17">
        <v>82.83</v>
      </c>
      <c r="I2170" s="17">
        <v>2402.0700000000002</v>
      </c>
      <c r="J2170" s="16" t="s">
        <v>302</v>
      </c>
      <c r="K2170" s="16"/>
      <c r="L2170" s="16" t="s">
        <v>169</v>
      </c>
      <c r="M2170" s="16" t="s">
        <v>212</v>
      </c>
      <c r="N2170" s="16" t="s">
        <v>234</v>
      </c>
      <c r="O2170" s="16" t="s">
        <v>235</v>
      </c>
      <c r="P2170" s="16" t="s">
        <v>162</v>
      </c>
      <c r="Q2170" s="16" t="s">
        <v>157</v>
      </c>
    </row>
    <row r="2171" spans="3:17">
      <c r="C2171" s="15">
        <v>38238</v>
      </c>
      <c r="D2171" s="16">
        <v>10291</v>
      </c>
      <c r="E2171" s="16">
        <v>3</v>
      </c>
      <c r="F2171" s="16" t="s">
        <v>391</v>
      </c>
      <c r="G2171" s="16">
        <v>26</v>
      </c>
      <c r="H2171" s="17">
        <v>83.79</v>
      </c>
      <c r="I2171" s="17">
        <v>2178.54</v>
      </c>
      <c r="J2171" s="16" t="s">
        <v>302</v>
      </c>
      <c r="K2171" s="16"/>
      <c r="L2171" s="16" t="s">
        <v>141</v>
      </c>
      <c r="M2171" s="16" t="s">
        <v>212</v>
      </c>
      <c r="N2171" s="16" t="s">
        <v>256</v>
      </c>
      <c r="O2171" s="16"/>
      <c r="P2171" s="16" t="s">
        <v>140</v>
      </c>
      <c r="Q2171" s="16" t="s">
        <v>93</v>
      </c>
    </row>
    <row r="2172" spans="3:17">
      <c r="C2172" s="15">
        <v>38273</v>
      </c>
      <c r="D2172" s="16">
        <v>10305</v>
      </c>
      <c r="E2172" s="16">
        <v>12</v>
      </c>
      <c r="F2172" s="16" t="s">
        <v>391</v>
      </c>
      <c r="G2172" s="16">
        <v>28</v>
      </c>
      <c r="H2172" s="17">
        <v>100</v>
      </c>
      <c r="I2172" s="17">
        <v>3155.04</v>
      </c>
      <c r="J2172" s="16" t="s">
        <v>302</v>
      </c>
      <c r="K2172" s="16"/>
      <c r="L2172" s="16" t="s">
        <v>173</v>
      </c>
      <c r="M2172" s="16" t="s">
        <v>212</v>
      </c>
      <c r="N2172" s="16" t="s">
        <v>230</v>
      </c>
      <c r="O2172" s="16" t="s">
        <v>231</v>
      </c>
      <c r="P2172" s="16" t="s">
        <v>162</v>
      </c>
      <c r="Q2172" s="16" t="s">
        <v>157</v>
      </c>
    </row>
    <row r="2173" spans="3:17">
      <c r="C2173" s="15">
        <v>38282</v>
      </c>
      <c r="D2173" s="16">
        <v>10313</v>
      </c>
      <c r="E2173" s="16">
        <v>6</v>
      </c>
      <c r="F2173" s="16" t="s">
        <v>391</v>
      </c>
      <c r="G2173" s="16">
        <v>27</v>
      </c>
      <c r="H2173" s="17">
        <v>87.64</v>
      </c>
      <c r="I2173" s="17">
        <v>2366.2800000000002</v>
      </c>
      <c r="J2173" s="16" t="s">
        <v>302</v>
      </c>
      <c r="K2173" s="16"/>
      <c r="L2173" s="16" t="s">
        <v>159</v>
      </c>
      <c r="M2173" s="16" t="s">
        <v>212</v>
      </c>
      <c r="N2173" s="16" t="s">
        <v>249</v>
      </c>
      <c r="O2173" s="16" t="s">
        <v>250</v>
      </c>
      <c r="P2173" s="16" t="s">
        <v>158</v>
      </c>
      <c r="Q2173" s="16" t="s">
        <v>157</v>
      </c>
    </row>
    <row r="2174" spans="3:17">
      <c r="C2174" s="15">
        <v>38296</v>
      </c>
      <c r="D2174" s="16">
        <v>10324</v>
      </c>
      <c r="E2174" s="16">
        <v>11</v>
      </c>
      <c r="F2174" s="16" t="s">
        <v>391</v>
      </c>
      <c r="G2174" s="16">
        <v>20</v>
      </c>
      <c r="H2174" s="17">
        <v>98.18</v>
      </c>
      <c r="I2174" s="17">
        <v>1963.6</v>
      </c>
      <c r="J2174" s="16" t="s">
        <v>302</v>
      </c>
      <c r="K2174" s="16"/>
      <c r="L2174" s="16" t="s">
        <v>176</v>
      </c>
      <c r="M2174" s="16" t="s">
        <v>212</v>
      </c>
      <c r="N2174" s="16" t="s">
        <v>213</v>
      </c>
      <c r="O2174" s="16" t="s">
        <v>214</v>
      </c>
      <c r="P2174" s="16" t="s">
        <v>162</v>
      </c>
      <c r="Q2174" s="16" t="s">
        <v>157</v>
      </c>
    </row>
    <row r="2175" spans="3:17">
      <c r="C2175" s="15">
        <v>38310</v>
      </c>
      <c r="D2175" s="16">
        <v>10335</v>
      </c>
      <c r="E2175" s="16">
        <v>1</v>
      </c>
      <c r="F2175" s="16" t="s">
        <v>391</v>
      </c>
      <c r="G2175" s="16">
        <v>44</v>
      </c>
      <c r="H2175" s="17">
        <v>100</v>
      </c>
      <c r="I2175" s="17">
        <v>4746.28</v>
      </c>
      <c r="J2175" s="16" t="s">
        <v>302</v>
      </c>
      <c r="K2175" s="16"/>
      <c r="L2175" s="16" t="s">
        <v>163</v>
      </c>
      <c r="M2175" s="16" t="s">
        <v>212</v>
      </c>
      <c r="N2175" s="16" t="s">
        <v>258</v>
      </c>
      <c r="O2175" s="16" t="s">
        <v>218</v>
      </c>
      <c r="P2175" s="16" t="s">
        <v>162</v>
      </c>
      <c r="Q2175" s="16" t="s">
        <v>157</v>
      </c>
    </row>
    <row r="2176" spans="3:17">
      <c r="C2176" s="15">
        <v>38292</v>
      </c>
      <c r="D2176" s="16">
        <v>10348</v>
      </c>
      <c r="E2176" s="16">
        <v>3</v>
      </c>
      <c r="F2176" s="16" t="s">
        <v>391</v>
      </c>
      <c r="G2176" s="16">
        <v>42</v>
      </c>
      <c r="H2176" s="17">
        <v>100</v>
      </c>
      <c r="I2176" s="17">
        <v>6386.94</v>
      </c>
      <c r="J2176" s="16" t="s">
        <v>302</v>
      </c>
      <c r="K2176" s="16"/>
      <c r="L2176" s="16" t="s">
        <v>136</v>
      </c>
      <c r="M2176" s="16" t="s">
        <v>212</v>
      </c>
      <c r="N2176" s="16" t="s">
        <v>242</v>
      </c>
      <c r="O2176" s="16"/>
      <c r="P2176" s="16" t="s">
        <v>134</v>
      </c>
      <c r="Q2176" s="16" t="s">
        <v>93</v>
      </c>
    </row>
    <row r="2177" spans="3:17">
      <c r="C2177" s="15">
        <v>38331</v>
      </c>
      <c r="D2177" s="16">
        <v>10358</v>
      </c>
      <c r="E2177" s="16">
        <v>1</v>
      </c>
      <c r="F2177" s="16" t="s">
        <v>391</v>
      </c>
      <c r="G2177" s="16">
        <v>41</v>
      </c>
      <c r="H2177" s="17">
        <v>100</v>
      </c>
      <c r="I2177" s="17">
        <v>4428</v>
      </c>
      <c r="J2177" s="16" t="s">
        <v>302</v>
      </c>
      <c r="K2177" s="16"/>
      <c r="L2177" s="16" t="s">
        <v>135</v>
      </c>
      <c r="M2177" s="16" t="s">
        <v>212</v>
      </c>
      <c r="N2177" s="16" t="s">
        <v>242</v>
      </c>
      <c r="O2177" s="16"/>
      <c r="P2177" s="16" t="s">
        <v>134</v>
      </c>
      <c r="Q2177" s="16" t="s">
        <v>93</v>
      </c>
    </row>
    <row r="2178" spans="3:17">
      <c r="C2178" s="15">
        <v>38375</v>
      </c>
      <c r="D2178" s="16">
        <v>10371</v>
      </c>
      <c r="E2178" s="16">
        <v>1</v>
      </c>
      <c r="F2178" s="16" t="s">
        <v>391</v>
      </c>
      <c r="G2178" s="16">
        <v>26</v>
      </c>
      <c r="H2178" s="17">
        <v>100</v>
      </c>
      <c r="I2178" s="17">
        <v>4044.04</v>
      </c>
      <c r="J2178" s="16" t="s">
        <v>302</v>
      </c>
      <c r="K2178" s="16"/>
      <c r="L2178" s="16" t="s">
        <v>163</v>
      </c>
      <c r="M2178" s="16" t="s">
        <v>212</v>
      </c>
      <c r="N2178" s="16" t="s">
        <v>258</v>
      </c>
      <c r="O2178" s="16" t="s">
        <v>218</v>
      </c>
      <c r="P2178" s="16" t="s">
        <v>162</v>
      </c>
      <c r="Q2178" s="16" t="s">
        <v>157</v>
      </c>
    </row>
    <row r="2179" spans="3:17">
      <c r="C2179" s="15">
        <v>38400</v>
      </c>
      <c r="D2179" s="16">
        <v>10382</v>
      </c>
      <c r="E2179" s="16">
        <v>6</v>
      </c>
      <c r="F2179" s="16" t="s">
        <v>391</v>
      </c>
      <c r="G2179" s="16">
        <v>26</v>
      </c>
      <c r="H2179" s="17">
        <v>100</v>
      </c>
      <c r="I2179" s="17">
        <v>2708.42</v>
      </c>
      <c r="J2179" s="16" t="s">
        <v>302</v>
      </c>
      <c r="K2179" s="16"/>
      <c r="L2179" s="16" t="s">
        <v>163</v>
      </c>
      <c r="M2179" s="16" t="s">
        <v>212</v>
      </c>
      <c r="N2179" s="16" t="s">
        <v>258</v>
      </c>
      <c r="O2179" s="16" t="s">
        <v>218</v>
      </c>
      <c r="P2179" s="16" t="s">
        <v>162</v>
      </c>
      <c r="Q2179" s="16" t="s">
        <v>157</v>
      </c>
    </row>
    <row r="2180" spans="3:17">
      <c r="C2180" s="15">
        <v>38473</v>
      </c>
      <c r="D2180" s="16">
        <v>10411</v>
      </c>
      <c r="E2180" s="16">
        <v>1</v>
      </c>
      <c r="F2180" s="16" t="s">
        <v>391</v>
      </c>
      <c r="G2180" s="16">
        <v>26</v>
      </c>
      <c r="H2180" s="17">
        <v>100</v>
      </c>
      <c r="I2180" s="17">
        <v>2904.72</v>
      </c>
      <c r="J2180" s="16" t="s">
        <v>302</v>
      </c>
      <c r="K2180" s="16"/>
      <c r="L2180" s="16" t="s">
        <v>161</v>
      </c>
      <c r="M2180" s="16" t="s">
        <v>212</v>
      </c>
      <c r="N2180" s="16" t="s">
        <v>263</v>
      </c>
      <c r="O2180" s="16" t="s">
        <v>264</v>
      </c>
      <c r="P2180" s="16" t="s">
        <v>158</v>
      </c>
      <c r="Q2180" s="16" t="s">
        <v>157</v>
      </c>
    </row>
    <row r="2181" spans="3:17">
      <c r="C2181" s="15">
        <v>38503</v>
      </c>
      <c r="D2181" s="16">
        <v>10425</v>
      </c>
      <c r="E2181" s="16">
        <v>11</v>
      </c>
      <c r="F2181" s="16" t="s">
        <v>391</v>
      </c>
      <c r="G2181" s="16">
        <v>41</v>
      </c>
      <c r="H2181" s="17">
        <v>86.68</v>
      </c>
      <c r="I2181" s="17">
        <v>3553.88</v>
      </c>
      <c r="J2181" s="16" t="s">
        <v>302</v>
      </c>
      <c r="K2181" s="16"/>
      <c r="L2181" s="16" t="s">
        <v>108</v>
      </c>
      <c r="M2181" s="16" t="s">
        <v>265</v>
      </c>
      <c r="N2181" s="16" t="s">
        <v>229</v>
      </c>
      <c r="O2181" s="16"/>
      <c r="P2181" s="16" t="s">
        <v>107</v>
      </c>
      <c r="Q2181" s="16" t="s">
        <v>93</v>
      </c>
    </row>
    <row r="2182" spans="3:17">
      <c r="C2182" s="15">
        <v>37676</v>
      </c>
      <c r="D2182" s="16">
        <v>10107</v>
      </c>
      <c r="E2182" s="16">
        <v>8</v>
      </c>
      <c r="F2182" s="16" t="s">
        <v>392</v>
      </c>
      <c r="G2182" s="16">
        <v>20</v>
      </c>
      <c r="H2182" s="17">
        <v>92.9</v>
      </c>
      <c r="I2182" s="17">
        <v>1858</v>
      </c>
      <c r="J2182" s="16" t="s">
        <v>16</v>
      </c>
      <c r="K2182" s="16"/>
      <c r="L2182" s="16" t="s">
        <v>165</v>
      </c>
      <c r="M2182" s="16" t="s">
        <v>212</v>
      </c>
      <c r="N2182" s="16" t="s">
        <v>213</v>
      </c>
      <c r="O2182" s="16" t="s">
        <v>214</v>
      </c>
      <c r="P2182" s="16" t="s">
        <v>162</v>
      </c>
      <c r="Q2182" s="16" t="s">
        <v>157</v>
      </c>
    </row>
    <row r="2183" spans="3:17">
      <c r="C2183" s="15">
        <v>37740</v>
      </c>
      <c r="D2183" s="16">
        <v>10120</v>
      </c>
      <c r="E2183" s="16">
        <v>6</v>
      </c>
      <c r="F2183" s="16" t="s">
        <v>392</v>
      </c>
      <c r="G2183" s="16">
        <v>22</v>
      </c>
      <c r="H2183" s="17">
        <v>100</v>
      </c>
      <c r="I2183" s="17">
        <v>2461.36</v>
      </c>
      <c r="J2183" s="16" t="s">
        <v>16</v>
      </c>
      <c r="K2183" s="16"/>
      <c r="L2183" s="16" t="s">
        <v>86</v>
      </c>
      <c r="M2183" s="16" t="s">
        <v>212</v>
      </c>
      <c r="N2183" s="16" t="s">
        <v>223</v>
      </c>
      <c r="O2183" s="16" t="s">
        <v>224</v>
      </c>
      <c r="P2183" s="16" t="s">
        <v>85</v>
      </c>
      <c r="Q2183" s="16" t="s">
        <v>84</v>
      </c>
    </row>
    <row r="2184" spans="3:17">
      <c r="C2184" s="15">
        <v>37799</v>
      </c>
      <c r="D2184" s="16">
        <v>10133</v>
      </c>
      <c r="E2184" s="16">
        <v>1</v>
      </c>
      <c r="F2184" s="16" t="s">
        <v>392</v>
      </c>
      <c r="G2184" s="16">
        <v>23</v>
      </c>
      <c r="H2184" s="17">
        <v>100</v>
      </c>
      <c r="I2184" s="17">
        <v>2642.01</v>
      </c>
      <c r="J2184" s="16" t="s">
        <v>16</v>
      </c>
      <c r="K2184" s="16"/>
      <c r="L2184" s="16" t="s">
        <v>135</v>
      </c>
      <c r="M2184" s="16" t="s">
        <v>212</v>
      </c>
      <c r="N2184" s="16" t="s">
        <v>242</v>
      </c>
      <c r="O2184" s="16"/>
      <c r="P2184" s="16" t="s">
        <v>134</v>
      </c>
      <c r="Q2184" s="16" t="s">
        <v>93</v>
      </c>
    </row>
    <row r="2185" spans="3:17">
      <c r="C2185" s="15">
        <v>37858</v>
      </c>
      <c r="D2185" s="16">
        <v>10145</v>
      </c>
      <c r="E2185" s="16">
        <v>12</v>
      </c>
      <c r="F2185" s="16" t="s">
        <v>392</v>
      </c>
      <c r="G2185" s="16">
        <v>33</v>
      </c>
      <c r="H2185" s="17">
        <v>93.9</v>
      </c>
      <c r="I2185" s="17">
        <v>3098.7</v>
      </c>
      <c r="J2185" s="16" t="s">
        <v>16</v>
      </c>
      <c r="K2185" s="16"/>
      <c r="L2185" s="16" t="s">
        <v>172</v>
      </c>
      <c r="M2185" s="16" t="s">
        <v>212</v>
      </c>
      <c r="N2185" s="16" t="s">
        <v>217</v>
      </c>
      <c r="O2185" s="16" t="s">
        <v>218</v>
      </c>
      <c r="P2185" s="16" t="s">
        <v>162</v>
      </c>
      <c r="Q2185" s="16" t="s">
        <v>157</v>
      </c>
    </row>
    <row r="2186" spans="3:17">
      <c r="C2186" s="15">
        <v>37922</v>
      </c>
      <c r="D2186" s="16">
        <v>10168</v>
      </c>
      <c r="E2186" s="16">
        <v>7</v>
      </c>
      <c r="F2186" s="16" t="s">
        <v>392</v>
      </c>
      <c r="G2186" s="16">
        <v>28</v>
      </c>
      <c r="H2186" s="17">
        <v>100</v>
      </c>
      <c r="I2186" s="17">
        <v>3244.36</v>
      </c>
      <c r="J2186" s="16" t="s">
        <v>16</v>
      </c>
      <c r="K2186" s="16"/>
      <c r="L2186" s="16" t="s">
        <v>170</v>
      </c>
      <c r="M2186" s="16" t="s">
        <v>212</v>
      </c>
      <c r="N2186" s="16" t="s">
        <v>220</v>
      </c>
      <c r="O2186" s="16" t="s">
        <v>218</v>
      </c>
      <c r="P2186" s="16" t="s">
        <v>162</v>
      </c>
      <c r="Q2186" s="16" t="s">
        <v>157</v>
      </c>
    </row>
    <row r="2187" spans="3:17">
      <c r="C2187" s="15">
        <v>37943</v>
      </c>
      <c r="D2187" s="16">
        <v>10188</v>
      </c>
      <c r="E2187" s="16">
        <v>7</v>
      </c>
      <c r="F2187" s="16" t="s">
        <v>392</v>
      </c>
      <c r="G2187" s="16">
        <v>44</v>
      </c>
      <c r="H2187" s="17">
        <v>98.89</v>
      </c>
      <c r="I2187" s="17">
        <v>4351.16</v>
      </c>
      <c r="J2187" s="16" t="s">
        <v>16</v>
      </c>
      <c r="K2187" s="16"/>
      <c r="L2187" s="16" t="s">
        <v>132</v>
      </c>
      <c r="M2187" s="16" t="s">
        <v>212</v>
      </c>
      <c r="N2187" s="16" t="s">
        <v>222</v>
      </c>
      <c r="O2187" s="16"/>
      <c r="P2187" s="16" t="s">
        <v>130</v>
      </c>
      <c r="Q2187" s="16" t="s">
        <v>93</v>
      </c>
    </row>
    <row r="2188" spans="3:17">
      <c r="C2188" s="15">
        <v>37998</v>
      </c>
      <c r="D2188" s="16">
        <v>10210</v>
      </c>
      <c r="E2188" s="16">
        <v>5</v>
      </c>
      <c r="F2188" s="16" t="s">
        <v>392</v>
      </c>
      <c r="G2188" s="16">
        <v>46</v>
      </c>
      <c r="H2188" s="17">
        <v>79.91</v>
      </c>
      <c r="I2188" s="17">
        <v>3675.86</v>
      </c>
      <c r="J2188" s="16" t="s">
        <v>16</v>
      </c>
      <c r="K2188" s="16"/>
      <c r="L2188" s="16" t="s">
        <v>153</v>
      </c>
      <c r="M2188" s="16" t="s">
        <v>212</v>
      </c>
      <c r="N2188" s="16" t="s">
        <v>267</v>
      </c>
      <c r="O2188" s="16" t="s">
        <v>267</v>
      </c>
      <c r="P2188" s="16" t="s">
        <v>151</v>
      </c>
      <c r="Q2188" s="16" t="s">
        <v>151</v>
      </c>
    </row>
    <row r="2189" spans="3:17">
      <c r="C2189" s="15">
        <v>38037</v>
      </c>
      <c r="D2189" s="16">
        <v>10223</v>
      </c>
      <c r="E2189" s="16">
        <v>7</v>
      </c>
      <c r="F2189" s="16" t="s">
        <v>392</v>
      </c>
      <c r="G2189" s="16">
        <v>21</v>
      </c>
      <c r="H2189" s="17">
        <v>100</v>
      </c>
      <c r="I2189" s="17">
        <v>2475.27</v>
      </c>
      <c r="J2189" s="16" t="s">
        <v>16</v>
      </c>
      <c r="K2189" s="16"/>
      <c r="L2189" s="16" t="s">
        <v>86</v>
      </c>
      <c r="M2189" s="16" t="s">
        <v>212</v>
      </c>
      <c r="N2189" s="16" t="s">
        <v>223</v>
      </c>
      <c r="O2189" s="16" t="s">
        <v>224</v>
      </c>
      <c r="P2189" s="16" t="s">
        <v>85</v>
      </c>
      <c r="Q2189" s="16" t="s">
        <v>84</v>
      </c>
    </row>
    <row r="2190" spans="3:17">
      <c r="C2190" s="15">
        <v>38079</v>
      </c>
      <c r="D2190" s="16">
        <v>10235</v>
      </c>
      <c r="E2190" s="16">
        <v>1</v>
      </c>
      <c r="F2190" s="16" t="s">
        <v>392</v>
      </c>
      <c r="G2190" s="16">
        <v>41</v>
      </c>
      <c r="H2190" s="17">
        <v>100</v>
      </c>
      <c r="I2190" s="17">
        <v>4177.49</v>
      </c>
      <c r="J2190" s="16" t="s">
        <v>16</v>
      </c>
      <c r="K2190" s="16"/>
      <c r="L2190" s="16" t="s">
        <v>160</v>
      </c>
      <c r="M2190" s="16" t="s">
        <v>212</v>
      </c>
      <c r="N2190" s="16" t="s">
        <v>279</v>
      </c>
      <c r="O2190" s="16" t="s">
        <v>250</v>
      </c>
      <c r="P2190" s="16" t="s">
        <v>158</v>
      </c>
      <c r="Q2190" s="16" t="s">
        <v>157</v>
      </c>
    </row>
    <row r="2191" spans="3:17">
      <c r="C2191" s="15">
        <v>38118</v>
      </c>
      <c r="D2191" s="16">
        <v>10250</v>
      </c>
      <c r="E2191" s="16">
        <v>2</v>
      </c>
      <c r="F2191" s="16" t="s">
        <v>392</v>
      </c>
      <c r="G2191" s="16">
        <v>31</v>
      </c>
      <c r="H2191" s="17">
        <v>100</v>
      </c>
      <c r="I2191" s="17">
        <v>3282.28</v>
      </c>
      <c r="J2191" s="16" t="s">
        <v>16</v>
      </c>
      <c r="K2191" s="16"/>
      <c r="L2191" s="16" t="s">
        <v>166</v>
      </c>
      <c r="M2191" s="16" t="s">
        <v>212</v>
      </c>
      <c r="N2191" s="16" t="s">
        <v>284</v>
      </c>
      <c r="O2191" s="16" t="s">
        <v>218</v>
      </c>
      <c r="P2191" s="16" t="s">
        <v>162</v>
      </c>
      <c r="Q2191" s="16" t="s">
        <v>157</v>
      </c>
    </row>
    <row r="2192" spans="3:17">
      <c r="C2192" s="15">
        <v>38166</v>
      </c>
      <c r="D2192" s="16">
        <v>10263</v>
      </c>
      <c r="E2192" s="16">
        <v>8</v>
      </c>
      <c r="F2192" s="16" t="s">
        <v>392</v>
      </c>
      <c r="G2192" s="16">
        <v>31</v>
      </c>
      <c r="H2192" s="17">
        <v>79.91</v>
      </c>
      <c r="I2192" s="17">
        <v>2477.21</v>
      </c>
      <c r="J2192" s="16" t="s">
        <v>16</v>
      </c>
      <c r="K2192" s="16"/>
      <c r="L2192" s="16" t="s">
        <v>174</v>
      </c>
      <c r="M2192" s="16" t="s">
        <v>212</v>
      </c>
      <c r="N2192" s="16" t="s">
        <v>227</v>
      </c>
      <c r="O2192" s="16" t="s">
        <v>228</v>
      </c>
      <c r="P2192" s="16" t="s">
        <v>162</v>
      </c>
      <c r="Q2192" s="16" t="s">
        <v>157</v>
      </c>
    </row>
    <row r="2193" spans="3:17">
      <c r="C2193" s="15">
        <v>38191</v>
      </c>
      <c r="D2193" s="16">
        <v>10275</v>
      </c>
      <c r="E2193" s="16">
        <v>7</v>
      </c>
      <c r="F2193" s="16" t="s">
        <v>392</v>
      </c>
      <c r="G2193" s="16">
        <v>23</v>
      </c>
      <c r="H2193" s="17">
        <v>81.91</v>
      </c>
      <c r="I2193" s="17">
        <v>1883.93</v>
      </c>
      <c r="J2193" s="16" t="s">
        <v>16</v>
      </c>
      <c r="K2193" s="16"/>
      <c r="L2193" s="16" t="s">
        <v>108</v>
      </c>
      <c r="M2193" s="16" t="s">
        <v>212</v>
      </c>
      <c r="N2193" s="16" t="s">
        <v>229</v>
      </c>
      <c r="O2193" s="16"/>
      <c r="P2193" s="16" t="s">
        <v>107</v>
      </c>
      <c r="Q2193" s="16" t="s">
        <v>93</v>
      </c>
    </row>
    <row r="2194" spans="3:17">
      <c r="C2194" s="15">
        <v>38226</v>
      </c>
      <c r="D2194" s="16">
        <v>10285</v>
      </c>
      <c r="E2194" s="16">
        <v>12</v>
      </c>
      <c r="F2194" s="16" t="s">
        <v>392</v>
      </c>
      <c r="G2194" s="16">
        <v>37</v>
      </c>
      <c r="H2194" s="17">
        <v>98.89</v>
      </c>
      <c r="I2194" s="17">
        <v>3658.93</v>
      </c>
      <c r="J2194" s="16" t="s">
        <v>16</v>
      </c>
      <c r="K2194" s="16"/>
      <c r="L2194" s="16" t="s">
        <v>173</v>
      </c>
      <c r="M2194" s="16" t="s">
        <v>212</v>
      </c>
      <c r="N2194" s="16" t="s">
        <v>230</v>
      </c>
      <c r="O2194" s="16" t="s">
        <v>231</v>
      </c>
      <c r="P2194" s="16" t="s">
        <v>162</v>
      </c>
      <c r="Q2194" s="16" t="s">
        <v>157</v>
      </c>
    </row>
    <row r="2195" spans="3:17">
      <c r="C2195" s="15">
        <v>38246</v>
      </c>
      <c r="D2195" s="16">
        <v>10297</v>
      </c>
      <c r="E2195" s="16">
        <v>2</v>
      </c>
      <c r="F2195" s="16" t="s">
        <v>392</v>
      </c>
      <c r="G2195" s="16">
        <v>26</v>
      </c>
      <c r="H2195" s="17">
        <v>100</v>
      </c>
      <c r="I2195" s="17">
        <v>2856.88</v>
      </c>
      <c r="J2195" s="16" t="s">
        <v>16</v>
      </c>
      <c r="K2195" s="16"/>
      <c r="L2195" s="16" t="s">
        <v>125</v>
      </c>
      <c r="M2195" s="16" t="s">
        <v>212</v>
      </c>
      <c r="N2195" s="16" t="s">
        <v>298</v>
      </c>
      <c r="O2195" s="16"/>
      <c r="P2195" s="16" t="s">
        <v>124</v>
      </c>
      <c r="Q2195" s="16" t="s">
        <v>93</v>
      </c>
    </row>
    <row r="2196" spans="3:17">
      <c r="C2196" s="15">
        <v>38275</v>
      </c>
      <c r="D2196" s="16">
        <v>10308</v>
      </c>
      <c r="E2196" s="16">
        <v>5</v>
      </c>
      <c r="F2196" s="16" t="s">
        <v>392</v>
      </c>
      <c r="G2196" s="16">
        <v>24</v>
      </c>
      <c r="H2196" s="17">
        <v>79.91</v>
      </c>
      <c r="I2196" s="17">
        <v>1917.84</v>
      </c>
      <c r="J2196" s="16" t="s">
        <v>16</v>
      </c>
      <c r="K2196" s="16"/>
      <c r="L2196" s="16" t="s">
        <v>178</v>
      </c>
      <c r="M2196" s="16" t="s">
        <v>212</v>
      </c>
      <c r="N2196" s="16" t="s">
        <v>268</v>
      </c>
      <c r="O2196" s="16" t="s">
        <v>214</v>
      </c>
      <c r="P2196" s="16" t="s">
        <v>162</v>
      </c>
      <c r="Q2196" s="16" t="s">
        <v>157</v>
      </c>
    </row>
    <row r="2197" spans="3:17">
      <c r="C2197" s="15">
        <v>38293</v>
      </c>
      <c r="D2197" s="16">
        <v>10318</v>
      </c>
      <c r="E2197" s="16">
        <v>7</v>
      </c>
      <c r="F2197" s="16" t="s">
        <v>392</v>
      </c>
      <c r="G2197" s="16">
        <v>47</v>
      </c>
      <c r="H2197" s="17">
        <v>100</v>
      </c>
      <c r="I2197" s="17">
        <v>5305.36</v>
      </c>
      <c r="J2197" s="16" t="s">
        <v>16</v>
      </c>
      <c r="K2197" s="16"/>
      <c r="L2197" s="16" t="s">
        <v>169</v>
      </c>
      <c r="M2197" s="16" t="s">
        <v>212</v>
      </c>
      <c r="N2197" s="16" t="s">
        <v>234</v>
      </c>
      <c r="O2197" s="16" t="s">
        <v>235</v>
      </c>
      <c r="P2197" s="16" t="s">
        <v>162</v>
      </c>
      <c r="Q2197" s="16" t="s">
        <v>157</v>
      </c>
    </row>
    <row r="2198" spans="3:17">
      <c r="C2198" s="15">
        <v>38306</v>
      </c>
      <c r="D2198" s="16">
        <v>10329</v>
      </c>
      <c r="E2198" s="16">
        <v>11</v>
      </c>
      <c r="F2198" s="16" t="s">
        <v>392</v>
      </c>
      <c r="G2198" s="16">
        <v>45</v>
      </c>
      <c r="H2198" s="17">
        <v>63.91</v>
      </c>
      <c r="I2198" s="17">
        <v>2875.95</v>
      </c>
      <c r="J2198" s="16" t="s">
        <v>16</v>
      </c>
      <c r="K2198" s="16"/>
      <c r="L2198" s="16" t="s">
        <v>165</v>
      </c>
      <c r="M2198" s="16" t="s">
        <v>212</v>
      </c>
      <c r="N2198" s="16" t="s">
        <v>213</v>
      </c>
      <c r="O2198" s="16" t="s">
        <v>214</v>
      </c>
      <c r="P2198" s="16" t="s">
        <v>162</v>
      </c>
      <c r="Q2198" s="16" t="s">
        <v>157</v>
      </c>
    </row>
    <row r="2199" spans="3:17">
      <c r="C2199" s="15">
        <v>38315</v>
      </c>
      <c r="D2199" s="16">
        <v>10340</v>
      </c>
      <c r="E2199" s="16">
        <v>2</v>
      </c>
      <c r="F2199" s="16" t="s">
        <v>392</v>
      </c>
      <c r="G2199" s="16">
        <v>55</v>
      </c>
      <c r="H2199" s="17">
        <v>100</v>
      </c>
      <c r="I2199" s="17">
        <v>6482.85</v>
      </c>
      <c r="J2199" s="16" t="s">
        <v>16</v>
      </c>
      <c r="K2199" s="16"/>
      <c r="L2199" s="16" t="s">
        <v>137</v>
      </c>
      <c r="M2199" s="16" t="s">
        <v>212</v>
      </c>
      <c r="N2199" s="16" t="s">
        <v>275</v>
      </c>
      <c r="O2199" s="16"/>
      <c r="P2199" s="16" t="s">
        <v>134</v>
      </c>
      <c r="Q2199" s="16" t="s">
        <v>93</v>
      </c>
    </row>
    <row r="2200" spans="3:17">
      <c r="C2200" s="15">
        <v>38325</v>
      </c>
      <c r="D2200" s="16">
        <v>10353</v>
      </c>
      <c r="E2200" s="16">
        <v>5</v>
      </c>
      <c r="F2200" s="16" t="s">
        <v>392</v>
      </c>
      <c r="G2200" s="16">
        <v>46</v>
      </c>
      <c r="H2200" s="17">
        <v>81.17</v>
      </c>
      <c r="I2200" s="17">
        <v>3733.82</v>
      </c>
      <c r="J2200" s="16" t="s">
        <v>16</v>
      </c>
      <c r="K2200" s="16"/>
      <c r="L2200" s="16" t="s">
        <v>189</v>
      </c>
      <c r="M2200" s="16" t="s">
        <v>212</v>
      </c>
      <c r="N2200" s="16" t="s">
        <v>306</v>
      </c>
      <c r="O2200" s="16" t="s">
        <v>228</v>
      </c>
      <c r="P2200" s="16" t="s">
        <v>162</v>
      </c>
      <c r="Q2200" s="16" t="s">
        <v>157</v>
      </c>
    </row>
    <row r="2201" spans="3:17">
      <c r="C2201" s="15">
        <v>38358</v>
      </c>
      <c r="D2201" s="16">
        <v>10363</v>
      </c>
      <c r="E2201" s="16">
        <v>2</v>
      </c>
      <c r="F2201" s="16" t="s">
        <v>392</v>
      </c>
      <c r="G2201" s="16">
        <v>50</v>
      </c>
      <c r="H2201" s="17">
        <v>100</v>
      </c>
      <c r="I2201" s="17">
        <v>6576.5</v>
      </c>
      <c r="J2201" s="16" t="s">
        <v>16</v>
      </c>
      <c r="K2201" s="16"/>
      <c r="L2201" s="16" t="s">
        <v>104</v>
      </c>
      <c r="M2201" s="16" t="s">
        <v>212</v>
      </c>
      <c r="N2201" s="16" t="s">
        <v>296</v>
      </c>
      <c r="O2201" s="16"/>
      <c r="P2201" s="16" t="s">
        <v>103</v>
      </c>
      <c r="Q2201" s="16" t="s">
        <v>93</v>
      </c>
    </row>
    <row r="2202" spans="3:17">
      <c r="C2202" s="15">
        <v>38386</v>
      </c>
      <c r="D2202" s="16">
        <v>10375</v>
      </c>
      <c r="E2202" s="16">
        <v>3</v>
      </c>
      <c r="F2202" s="16" t="s">
        <v>392</v>
      </c>
      <c r="G2202" s="16">
        <v>37</v>
      </c>
      <c r="H2202" s="17">
        <v>100</v>
      </c>
      <c r="I2202" s="17">
        <v>6353.27</v>
      </c>
      <c r="J2202" s="16" t="s">
        <v>16</v>
      </c>
      <c r="K2202" s="16"/>
      <c r="L2202" s="16" t="s">
        <v>108</v>
      </c>
      <c r="M2202" s="16" t="s">
        <v>212</v>
      </c>
      <c r="N2202" s="16" t="s">
        <v>229</v>
      </c>
      <c r="O2202" s="16"/>
      <c r="P2202" s="16" t="s">
        <v>107</v>
      </c>
      <c r="Q2202" s="16" t="s">
        <v>93</v>
      </c>
    </row>
    <row r="2203" spans="3:17">
      <c r="C2203" s="15">
        <v>38413</v>
      </c>
      <c r="D2203" s="16">
        <v>10387</v>
      </c>
      <c r="E2203" s="16">
        <v>1</v>
      </c>
      <c r="F2203" s="16" t="s">
        <v>392</v>
      </c>
      <c r="G2203" s="16">
        <v>44</v>
      </c>
      <c r="H2203" s="17">
        <v>94.9</v>
      </c>
      <c r="I2203" s="17">
        <v>4175.6000000000004</v>
      </c>
      <c r="J2203" s="16" t="s">
        <v>16</v>
      </c>
      <c r="K2203" s="16"/>
      <c r="L2203" s="16" t="s">
        <v>156</v>
      </c>
      <c r="M2203" s="16" t="s">
        <v>212</v>
      </c>
      <c r="N2203" s="16" t="s">
        <v>91</v>
      </c>
      <c r="O2203" s="16"/>
      <c r="P2203" s="16" t="s">
        <v>91</v>
      </c>
      <c r="Q2203" s="16" t="s">
        <v>151</v>
      </c>
    </row>
    <row r="2204" spans="3:17">
      <c r="C2204" s="15">
        <v>38445</v>
      </c>
      <c r="D2204" s="16">
        <v>10401</v>
      </c>
      <c r="E2204" s="16">
        <v>1</v>
      </c>
      <c r="F2204" s="16" t="s">
        <v>392</v>
      </c>
      <c r="G2204" s="16">
        <v>49</v>
      </c>
      <c r="H2204" s="17">
        <v>100</v>
      </c>
      <c r="I2204" s="17">
        <v>4992.6099999999997</v>
      </c>
      <c r="J2204" s="16" t="s">
        <v>16</v>
      </c>
      <c r="K2204" s="16"/>
      <c r="L2204" s="16" t="s">
        <v>180</v>
      </c>
      <c r="M2204" s="16" t="s">
        <v>285</v>
      </c>
      <c r="N2204" s="16" t="s">
        <v>225</v>
      </c>
      <c r="O2204" s="16" t="s">
        <v>226</v>
      </c>
      <c r="P2204" s="16" t="s">
        <v>162</v>
      </c>
      <c r="Q2204" s="16" t="s">
        <v>157</v>
      </c>
    </row>
    <row r="2205" spans="3:17">
      <c r="C2205" s="15">
        <v>38482</v>
      </c>
      <c r="D2205" s="16">
        <v>10416</v>
      </c>
      <c r="E2205" s="16">
        <v>2</v>
      </c>
      <c r="F2205" s="16" t="s">
        <v>392</v>
      </c>
      <c r="G2205" s="16">
        <v>45</v>
      </c>
      <c r="H2205" s="17">
        <v>100</v>
      </c>
      <c r="I2205" s="17">
        <v>4764.6000000000004</v>
      </c>
      <c r="J2205" s="16" t="s">
        <v>16</v>
      </c>
      <c r="K2205" s="16"/>
      <c r="L2205" s="16" t="s">
        <v>127</v>
      </c>
      <c r="M2205" s="16" t="s">
        <v>212</v>
      </c>
      <c r="N2205" s="16" t="s">
        <v>294</v>
      </c>
      <c r="O2205" s="16"/>
      <c r="P2205" s="16" t="s">
        <v>126</v>
      </c>
      <c r="Q2205" s="16" t="s">
        <v>93</v>
      </c>
    </row>
    <row r="2206" spans="3:17">
      <c r="C2206" s="15">
        <v>37683</v>
      </c>
      <c r="D2206" s="16">
        <v>10108</v>
      </c>
      <c r="E2206" s="16">
        <v>13</v>
      </c>
      <c r="F2206" s="16" t="s">
        <v>393</v>
      </c>
      <c r="G2206" s="16">
        <v>27</v>
      </c>
      <c r="H2206" s="17">
        <v>43.45</v>
      </c>
      <c r="I2206" s="17">
        <v>1173.1500000000001</v>
      </c>
      <c r="J2206" s="16" t="s">
        <v>16</v>
      </c>
      <c r="K2206" s="16"/>
      <c r="L2206" s="16" t="s">
        <v>155</v>
      </c>
      <c r="M2206" s="16" t="s">
        <v>212</v>
      </c>
      <c r="N2206" s="16" t="s">
        <v>290</v>
      </c>
      <c r="O2206" s="16"/>
      <c r="P2206" s="16" t="s">
        <v>154</v>
      </c>
      <c r="Q2206" s="16" t="s">
        <v>151</v>
      </c>
    </row>
    <row r="2207" spans="3:17">
      <c r="C2207" s="15">
        <v>37749</v>
      </c>
      <c r="D2207" s="16">
        <v>10122</v>
      </c>
      <c r="E2207" s="16">
        <v>17</v>
      </c>
      <c r="F2207" s="16" t="s">
        <v>393</v>
      </c>
      <c r="G2207" s="16">
        <v>31</v>
      </c>
      <c r="H2207" s="17">
        <v>44.66</v>
      </c>
      <c r="I2207" s="17">
        <v>1384.46</v>
      </c>
      <c r="J2207" s="16" t="s">
        <v>16</v>
      </c>
      <c r="K2207" s="16"/>
      <c r="L2207" s="16" t="s">
        <v>115</v>
      </c>
      <c r="M2207" s="16" t="s">
        <v>212</v>
      </c>
      <c r="N2207" s="16" t="s">
        <v>291</v>
      </c>
      <c r="O2207" s="16"/>
      <c r="P2207" s="16" t="s">
        <v>107</v>
      </c>
      <c r="Q2207" s="16" t="s">
        <v>93</v>
      </c>
    </row>
    <row r="2208" spans="3:17">
      <c r="C2208" s="15">
        <v>37804</v>
      </c>
      <c r="D2208" s="16">
        <v>10135</v>
      </c>
      <c r="E2208" s="16">
        <v>14</v>
      </c>
      <c r="F2208" s="16" t="s">
        <v>393</v>
      </c>
      <c r="G2208" s="16">
        <v>33</v>
      </c>
      <c r="H2208" s="17">
        <v>40.229999999999997</v>
      </c>
      <c r="I2208" s="17">
        <v>1327.59</v>
      </c>
      <c r="J2208" s="16" t="s">
        <v>16</v>
      </c>
      <c r="K2208" s="16"/>
      <c r="L2208" s="16" t="s">
        <v>163</v>
      </c>
      <c r="M2208" s="16" t="s">
        <v>212</v>
      </c>
      <c r="N2208" s="16" t="s">
        <v>258</v>
      </c>
      <c r="O2208" s="16" t="s">
        <v>218</v>
      </c>
      <c r="P2208" s="16" t="s">
        <v>162</v>
      </c>
      <c r="Q2208" s="16" t="s">
        <v>157</v>
      </c>
    </row>
    <row r="2209" spans="3:17">
      <c r="C2209" s="15">
        <v>37858</v>
      </c>
      <c r="D2209" s="16">
        <v>10145</v>
      </c>
      <c r="E2209" s="16">
        <v>1</v>
      </c>
      <c r="F2209" s="16" t="s">
        <v>393</v>
      </c>
      <c r="G2209" s="16">
        <v>31</v>
      </c>
      <c r="H2209" s="17">
        <v>35.799999999999997</v>
      </c>
      <c r="I2209" s="17">
        <v>1109.8</v>
      </c>
      <c r="J2209" s="16" t="s">
        <v>16</v>
      </c>
      <c r="K2209" s="16"/>
      <c r="L2209" s="16" t="s">
        <v>172</v>
      </c>
      <c r="M2209" s="16" t="s">
        <v>212</v>
      </c>
      <c r="N2209" s="16" t="s">
        <v>217</v>
      </c>
      <c r="O2209" s="16" t="s">
        <v>218</v>
      </c>
      <c r="P2209" s="16" t="s">
        <v>162</v>
      </c>
      <c r="Q2209" s="16" t="s">
        <v>157</v>
      </c>
    </row>
    <row r="2210" spans="3:17">
      <c r="C2210" s="15">
        <v>37904</v>
      </c>
      <c r="D2210" s="16">
        <v>10159</v>
      </c>
      <c r="E2210" s="16">
        <v>9</v>
      </c>
      <c r="F2210" s="16" t="s">
        <v>393</v>
      </c>
      <c r="G2210" s="16">
        <v>35</v>
      </c>
      <c r="H2210" s="17">
        <v>35.4</v>
      </c>
      <c r="I2210" s="17">
        <v>1239</v>
      </c>
      <c r="J2210" s="16" t="s">
        <v>16</v>
      </c>
      <c r="K2210" s="16"/>
      <c r="L2210" s="16" t="s">
        <v>167</v>
      </c>
      <c r="M2210" s="16" t="s">
        <v>212</v>
      </c>
      <c r="N2210" s="16" t="s">
        <v>219</v>
      </c>
      <c r="O2210" s="16" t="s">
        <v>218</v>
      </c>
      <c r="P2210" s="16" t="s">
        <v>162</v>
      </c>
      <c r="Q2210" s="16" t="s">
        <v>157</v>
      </c>
    </row>
    <row r="2211" spans="3:17">
      <c r="C2211" s="15">
        <v>37929</v>
      </c>
      <c r="D2211" s="16">
        <v>10169</v>
      </c>
      <c r="E2211" s="16">
        <v>9</v>
      </c>
      <c r="F2211" s="16" t="s">
        <v>393</v>
      </c>
      <c r="G2211" s="16">
        <v>26</v>
      </c>
      <c r="H2211" s="17">
        <v>39.83</v>
      </c>
      <c r="I2211" s="17">
        <v>1035.58</v>
      </c>
      <c r="J2211" s="16" t="s">
        <v>16</v>
      </c>
      <c r="K2211" s="16"/>
      <c r="L2211" s="16" t="s">
        <v>87</v>
      </c>
      <c r="M2211" s="16" t="s">
        <v>212</v>
      </c>
      <c r="N2211" s="16" t="s">
        <v>262</v>
      </c>
      <c r="O2211" s="16" t="s">
        <v>238</v>
      </c>
      <c r="P2211" s="16" t="s">
        <v>85</v>
      </c>
      <c r="Q2211" s="16" t="s">
        <v>84</v>
      </c>
    </row>
    <row r="2212" spans="3:17">
      <c r="C2212" s="15">
        <v>37936</v>
      </c>
      <c r="D2212" s="16">
        <v>10180</v>
      </c>
      <c r="E2212" s="16">
        <v>4</v>
      </c>
      <c r="F2212" s="16" t="s">
        <v>393</v>
      </c>
      <c r="G2212" s="16">
        <v>34</v>
      </c>
      <c r="H2212" s="17">
        <v>45.46</v>
      </c>
      <c r="I2212" s="17">
        <v>1545.64</v>
      </c>
      <c r="J2212" s="16" t="s">
        <v>16</v>
      </c>
      <c r="K2212" s="16"/>
      <c r="L2212" s="16" t="s">
        <v>117</v>
      </c>
      <c r="M2212" s="16" t="s">
        <v>212</v>
      </c>
      <c r="N2212" s="16" t="s">
        <v>221</v>
      </c>
      <c r="O2212" s="16"/>
      <c r="P2212" s="16" t="s">
        <v>107</v>
      </c>
      <c r="Q2212" s="16" t="s">
        <v>93</v>
      </c>
    </row>
    <row r="2213" spans="3:17">
      <c r="C2213" s="15">
        <v>37944</v>
      </c>
      <c r="D2213" s="16">
        <v>10190</v>
      </c>
      <c r="E2213" s="16">
        <v>1</v>
      </c>
      <c r="F2213" s="16" t="s">
        <v>393</v>
      </c>
      <c r="G2213" s="16">
        <v>46</v>
      </c>
      <c r="H2213" s="17">
        <v>32.99</v>
      </c>
      <c r="I2213" s="17">
        <v>1517.54</v>
      </c>
      <c r="J2213" s="16" t="s">
        <v>16</v>
      </c>
      <c r="K2213" s="16"/>
      <c r="L2213" s="16" t="s">
        <v>135</v>
      </c>
      <c r="M2213" s="16" t="s">
        <v>212</v>
      </c>
      <c r="N2213" s="16" t="s">
        <v>242</v>
      </c>
      <c r="O2213" s="16"/>
      <c r="P2213" s="16" t="s">
        <v>134</v>
      </c>
      <c r="Q2213" s="16" t="s">
        <v>93</v>
      </c>
    </row>
    <row r="2214" spans="3:17">
      <c r="C2214" s="15">
        <v>38001</v>
      </c>
      <c r="D2214" s="16">
        <v>10211</v>
      </c>
      <c r="E2214" s="16">
        <v>9</v>
      </c>
      <c r="F2214" s="16" t="s">
        <v>393</v>
      </c>
      <c r="G2214" s="16">
        <v>41</v>
      </c>
      <c r="H2214" s="17">
        <v>42.24</v>
      </c>
      <c r="I2214" s="17">
        <v>1731.84</v>
      </c>
      <c r="J2214" s="16" t="s">
        <v>16</v>
      </c>
      <c r="K2214" s="16"/>
      <c r="L2214" s="16" t="s">
        <v>112</v>
      </c>
      <c r="M2214" s="16" t="s">
        <v>212</v>
      </c>
      <c r="N2214" s="16" t="s">
        <v>216</v>
      </c>
      <c r="O2214" s="16"/>
      <c r="P2214" s="16" t="s">
        <v>107</v>
      </c>
      <c r="Q2214" s="16" t="s">
        <v>93</v>
      </c>
    </row>
    <row r="2215" spans="3:17">
      <c r="C2215" s="15">
        <v>38038</v>
      </c>
      <c r="D2215" s="16">
        <v>10224</v>
      </c>
      <c r="E2215" s="16">
        <v>2</v>
      </c>
      <c r="F2215" s="16" t="s">
        <v>393</v>
      </c>
      <c r="G2215" s="16">
        <v>43</v>
      </c>
      <c r="H2215" s="17">
        <v>39.43</v>
      </c>
      <c r="I2215" s="17">
        <v>1695.49</v>
      </c>
      <c r="J2215" s="16" t="s">
        <v>16</v>
      </c>
      <c r="K2215" s="16"/>
      <c r="L2215" s="16" t="s">
        <v>117</v>
      </c>
      <c r="M2215" s="16" t="s">
        <v>212</v>
      </c>
      <c r="N2215" s="16" t="s">
        <v>221</v>
      </c>
      <c r="O2215" s="16"/>
      <c r="P2215" s="16" t="s">
        <v>107</v>
      </c>
      <c r="Q2215" s="16" t="s">
        <v>93</v>
      </c>
    </row>
    <row r="2216" spans="3:17">
      <c r="C2216" s="15">
        <v>38082</v>
      </c>
      <c r="D2216" s="16">
        <v>10237</v>
      </c>
      <c r="E2216" s="16">
        <v>2</v>
      </c>
      <c r="F2216" s="16" t="s">
        <v>393</v>
      </c>
      <c r="G2216" s="16">
        <v>26</v>
      </c>
      <c r="H2216" s="17">
        <v>40.229999999999997</v>
      </c>
      <c r="I2216" s="17">
        <v>1045.98</v>
      </c>
      <c r="J2216" s="16" t="s">
        <v>16</v>
      </c>
      <c r="K2216" s="16"/>
      <c r="L2216" s="16" t="s">
        <v>176</v>
      </c>
      <c r="M2216" s="16" t="s">
        <v>212</v>
      </c>
      <c r="N2216" s="16" t="s">
        <v>213</v>
      </c>
      <c r="O2216" s="16" t="s">
        <v>214</v>
      </c>
      <c r="P2216" s="16" t="s">
        <v>162</v>
      </c>
      <c r="Q2216" s="16" t="s">
        <v>157</v>
      </c>
    </row>
    <row r="2217" spans="3:17">
      <c r="C2217" s="15">
        <v>38133</v>
      </c>
      <c r="D2217" s="16">
        <v>10252</v>
      </c>
      <c r="E2217" s="16">
        <v>6</v>
      </c>
      <c r="F2217" s="16" t="s">
        <v>393</v>
      </c>
      <c r="G2217" s="16">
        <v>36</v>
      </c>
      <c r="H2217" s="17">
        <v>48.28</v>
      </c>
      <c r="I2217" s="17">
        <v>1738.08</v>
      </c>
      <c r="J2217" s="16" t="s">
        <v>16</v>
      </c>
      <c r="K2217" s="16"/>
      <c r="L2217" s="16" t="s">
        <v>112</v>
      </c>
      <c r="M2217" s="16" t="s">
        <v>212</v>
      </c>
      <c r="N2217" s="16" t="s">
        <v>216</v>
      </c>
      <c r="O2217" s="16"/>
      <c r="P2217" s="16" t="s">
        <v>107</v>
      </c>
      <c r="Q2217" s="16" t="s">
        <v>93</v>
      </c>
    </row>
    <row r="2218" spans="3:17">
      <c r="C2218" s="15">
        <v>38168</v>
      </c>
      <c r="D2218" s="16">
        <v>10264</v>
      </c>
      <c r="E2218" s="16">
        <v>4</v>
      </c>
      <c r="F2218" s="16" t="s">
        <v>393</v>
      </c>
      <c r="G2218" s="16">
        <v>20</v>
      </c>
      <c r="H2218" s="17">
        <v>32.590000000000003</v>
      </c>
      <c r="I2218" s="17">
        <v>651.79999999999995</v>
      </c>
      <c r="J2218" s="16" t="s">
        <v>16</v>
      </c>
      <c r="K2218" s="16"/>
      <c r="L2218" s="16" t="s">
        <v>181</v>
      </c>
      <c r="M2218" s="16" t="s">
        <v>212</v>
      </c>
      <c r="N2218" s="16" t="s">
        <v>280</v>
      </c>
      <c r="O2218" s="16" t="s">
        <v>231</v>
      </c>
      <c r="P2218" s="16" t="s">
        <v>162</v>
      </c>
      <c r="Q2218" s="16" t="s">
        <v>157</v>
      </c>
    </row>
    <row r="2219" spans="3:17">
      <c r="C2219" s="15">
        <v>38201</v>
      </c>
      <c r="D2219" s="16">
        <v>10276</v>
      </c>
      <c r="E2219" s="16">
        <v>10</v>
      </c>
      <c r="F2219" s="16" t="s">
        <v>393</v>
      </c>
      <c r="G2219" s="16">
        <v>27</v>
      </c>
      <c r="H2219" s="17">
        <v>36.61</v>
      </c>
      <c r="I2219" s="17">
        <v>988.47</v>
      </c>
      <c r="J2219" s="16" t="s">
        <v>16</v>
      </c>
      <c r="K2219" s="16"/>
      <c r="L2219" s="16" t="s">
        <v>190</v>
      </c>
      <c r="M2219" s="16" t="s">
        <v>212</v>
      </c>
      <c r="N2219" s="16" t="s">
        <v>261</v>
      </c>
      <c r="O2219" s="16" t="s">
        <v>231</v>
      </c>
      <c r="P2219" s="16" t="s">
        <v>162</v>
      </c>
      <c r="Q2219" s="16" t="s">
        <v>157</v>
      </c>
    </row>
    <row r="2220" spans="3:17">
      <c r="C2220" s="15">
        <v>38226</v>
      </c>
      <c r="D2220" s="16">
        <v>10285</v>
      </c>
      <c r="E2220" s="16">
        <v>1</v>
      </c>
      <c r="F2220" s="16" t="s">
        <v>393</v>
      </c>
      <c r="G2220" s="16">
        <v>37</v>
      </c>
      <c r="H2220" s="17">
        <v>41.03</v>
      </c>
      <c r="I2220" s="17">
        <v>1518.11</v>
      </c>
      <c r="J2220" s="16" t="s">
        <v>16</v>
      </c>
      <c r="K2220" s="16"/>
      <c r="L2220" s="16" t="s">
        <v>173</v>
      </c>
      <c r="M2220" s="16" t="s">
        <v>212</v>
      </c>
      <c r="N2220" s="16" t="s">
        <v>230</v>
      </c>
      <c r="O2220" s="16" t="s">
        <v>231</v>
      </c>
      <c r="P2220" s="16" t="s">
        <v>162</v>
      </c>
      <c r="Q2220" s="16" t="s">
        <v>157</v>
      </c>
    </row>
    <row r="2221" spans="3:17">
      <c r="C2221" s="15">
        <v>38260</v>
      </c>
      <c r="D2221" s="16">
        <v>10299</v>
      </c>
      <c r="E2221" s="16">
        <v>4</v>
      </c>
      <c r="F2221" s="16" t="s">
        <v>393</v>
      </c>
      <c r="G2221" s="16">
        <v>24</v>
      </c>
      <c r="H2221" s="17">
        <v>42.24</v>
      </c>
      <c r="I2221" s="17">
        <v>1013.76</v>
      </c>
      <c r="J2221" s="16" t="s">
        <v>16</v>
      </c>
      <c r="K2221" s="16"/>
      <c r="L2221" s="16" t="s">
        <v>105</v>
      </c>
      <c r="M2221" s="16" t="s">
        <v>212</v>
      </c>
      <c r="N2221" s="16" t="s">
        <v>232</v>
      </c>
      <c r="O2221" s="16"/>
      <c r="P2221" s="16" t="s">
        <v>103</v>
      </c>
      <c r="Q2221" s="16" t="s">
        <v>93</v>
      </c>
    </row>
    <row r="2222" spans="3:17">
      <c r="C2222" s="15">
        <v>38276</v>
      </c>
      <c r="D2222" s="16">
        <v>10310</v>
      </c>
      <c r="E2222" s="16">
        <v>17</v>
      </c>
      <c r="F2222" s="16" t="s">
        <v>393</v>
      </c>
      <c r="G2222" s="16">
        <v>36</v>
      </c>
      <c r="H2222" s="17">
        <v>43.05</v>
      </c>
      <c r="I2222" s="17">
        <v>1549.8</v>
      </c>
      <c r="J2222" s="16" t="s">
        <v>16</v>
      </c>
      <c r="K2222" s="16"/>
      <c r="L2222" s="16" t="s">
        <v>121</v>
      </c>
      <c r="M2222" s="16" t="s">
        <v>212</v>
      </c>
      <c r="N2222" s="16" t="s">
        <v>292</v>
      </c>
      <c r="O2222" s="16"/>
      <c r="P2222" s="16" t="s">
        <v>120</v>
      </c>
      <c r="Q2222" s="16" t="s">
        <v>93</v>
      </c>
    </row>
    <row r="2223" spans="3:17">
      <c r="C2223" s="15">
        <v>38294</v>
      </c>
      <c r="D2223" s="16">
        <v>10319</v>
      </c>
      <c r="E2223" s="16">
        <v>5</v>
      </c>
      <c r="F2223" s="16" t="s">
        <v>393</v>
      </c>
      <c r="G2223" s="16">
        <v>29</v>
      </c>
      <c r="H2223" s="17">
        <v>38.22</v>
      </c>
      <c r="I2223" s="17">
        <v>1108.3800000000001</v>
      </c>
      <c r="J2223" s="16" t="s">
        <v>16</v>
      </c>
      <c r="K2223" s="16"/>
      <c r="L2223" s="16" t="s">
        <v>195</v>
      </c>
      <c r="M2223" s="16" t="s">
        <v>212</v>
      </c>
      <c r="N2223" s="16" t="s">
        <v>213</v>
      </c>
      <c r="O2223" s="16" t="s">
        <v>214</v>
      </c>
      <c r="P2223" s="16" t="s">
        <v>162</v>
      </c>
      <c r="Q2223" s="16" t="s">
        <v>157</v>
      </c>
    </row>
    <row r="2224" spans="3:17">
      <c r="C2224" s="15">
        <v>38308</v>
      </c>
      <c r="D2224" s="16">
        <v>10331</v>
      </c>
      <c r="E2224" s="16">
        <v>3</v>
      </c>
      <c r="F2224" s="16" t="s">
        <v>393</v>
      </c>
      <c r="G2224" s="16">
        <v>28</v>
      </c>
      <c r="H2224" s="17">
        <v>100</v>
      </c>
      <c r="I2224" s="17">
        <v>4102.5600000000004</v>
      </c>
      <c r="J2224" s="16" t="s">
        <v>16</v>
      </c>
      <c r="K2224" s="16"/>
      <c r="L2224" s="16" t="s">
        <v>179</v>
      </c>
      <c r="M2224" s="16" t="s">
        <v>212</v>
      </c>
      <c r="N2224" s="16" t="s">
        <v>247</v>
      </c>
      <c r="O2224" s="16" t="s">
        <v>235</v>
      </c>
      <c r="P2224" s="16" t="s">
        <v>162</v>
      </c>
      <c r="Q2224" s="16" t="s">
        <v>157</v>
      </c>
    </row>
    <row r="2225" spans="3:17">
      <c r="C2225" s="15">
        <v>38315</v>
      </c>
      <c r="D2225" s="16">
        <v>10343</v>
      </c>
      <c r="E2225" s="16">
        <v>5</v>
      </c>
      <c r="F2225" s="16" t="s">
        <v>393</v>
      </c>
      <c r="G2225" s="16">
        <v>29</v>
      </c>
      <c r="H2225" s="17">
        <v>100</v>
      </c>
      <c r="I2225" s="17">
        <v>3713.16</v>
      </c>
      <c r="J2225" s="16" t="s">
        <v>16</v>
      </c>
      <c r="K2225" s="16"/>
      <c r="L2225" s="16" t="s">
        <v>110</v>
      </c>
      <c r="M2225" s="16" t="s">
        <v>212</v>
      </c>
      <c r="N2225" s="16" t="s">
        <v>215</v>
      </c>
      <c r="O2225" s="16"/>
      <c r="P2225" s="16" t="s">
        <v>107</v>
      </c>
      <c r="Q2225" s="16" t="s">
        <v>93</v>
      </c>
    </row>
    <row r="2226" spans="3:17">
      <c r="C2226" s="15">
        <v>38328</v>
      </c>
      <c r="D2226" s="16">
        <v>10355</v>
      </c>
      <c r="E2226" s="16">
        <v>10</v>
      </c>
      <c r="F2226" s="16" t="s">
        <v>393</v>
      </c>
      <c r="G2226" s="16">
        <v>38</v>
      </c>
      <c r="H2226" s="17">
        <v>39.83</v>
      </c>
      <c r="I2226" s="17">
        <v>1513.54</v>
      </c>
      <c r="J2226" s="16" t="s">
        <v>16</v>
      </c>
      <c r="K2226" s="16"/>
      <c r="L2226" s="16" t="s">
        <v>135</v>
      </c>
      <c r="M2226" s="16" t="s">
        <v>212</v>
      </c>
      <c r="N2226" s="16" t="s">
        <v>242</v>
      </c>
      <c r="O2226" s="16"/>
      <c r="P2226" s="16" t="s">
        <v>134</v>
      </c>
      <c r="Q2226" s="16" t="s">
        <v>93</v>
      </c>
    </row>
    <row r="2227" spans="3:17">
      <c r="C2227" s="15">
        <v>38358</v>
      </c>
      <c r="D2227" s="16">
        <v>10364</v>
      </c>
      <c r="E2227" s="16">
        <v>1</v>
      </c>
      <c r="F2227" s="16" t="s">
        <v>393</v>
      </c>
      <c r="G2227" s="16">
        <v>48</v>
      </c>
      <c r="H2227" s="17">
        <v>48.28</v>
      </c>
      <c r="I2227" s="17">
        <v>2317.44</v>
      </c>
      <c r="J2227" s="16" t="s">
        <v>16</v>
      </c>
      <c r="K2227" s="16"/>
      <c r="L2227" s="16" t="s">
        <v>115</v>
      </c>
      <c r="M2227" s="16" t="s">
        <v>212</v>
      </c>
      <c r="N2227" s="16" t="s">
        <v>291</v>
      </c>
      <c r="O2227" s="16"/>
      <c r="P2227" s="16" t="s">
        <v>107</v>
      </c>
      <c r="Q2227" s="16" t="s">
        <v>93</v>
      </c>
    </row>
    <row r="2228" spans="3:17">
      <c r="C2228" s="15">
        <v>38393</v>
      </c>
      <c r="D2228" s="16">
        <v>10378</v>
      </c>
      <c r="E2228" s="16">
        <v>1</v>
      </c>
      <c r="F2228" s="16" t="s">
        <v>393</v>
      </c>
      <c r="G2228" s="16">
        <v>40</v>
      </c>
      <c r="H2228" s="17">
        <v>82.46</v>
      </c>
      <c r="I2228" s="17">
        <v>3298.4</v>
      </c>
      <c r="J2228" s="16" t="s">
        <v>16</v>
      </c>
      <c r="K2228" s="16"/>
      <c r="L2228" s="16" t="s">
        <v>135</v>
      </c>
      <c r="M2228" s="16" t="s">
        <v>212</v>
      </c>
      <c r="N2228" s="16" t="s">
        <v>242</v>
      </c>
      <c r="O2228" s="16"/>
      <c r="P2228" s="16" t="s">
        <v>134</v>
      </c>
      <c r="Q2228" s="16" t="s">
        <v>93</v>
      </c>
    </row>
    <row r="2229" spans="3:17">
      <c r="C2229" s="15">
        <v>38415</v>
      </c>
      <c r="D2229" s="16">
        <v>10390</v>
      </c>
      <c r="E2229" s="16">
        <v>11</v>
      </c>
      <c r="F2229" s="16" t="s">
        <v>393</v>
      </c>
      <c r="G2229" s="16">
        <v>41</v>
      </c>
      <c r="H2229" s="17">
        <v>44.56</v>
      </c>
      <c r="I2229" s="17">
        <v>1826.96</v>
      </c>
      <c r="J2229" s="16" t="s">
        <v>16</v>
      </c>
      <c r="K2229" s="16"/>
      <c r="L2229" s="16" t="s">
        <v>163</v>
      </c>
      <c r="M2229" s="16" t="s">
        <v>212</v>
      </c>
      <c r="N2229" s="16" t="s">
        <v>258</v>
      </c>
      <c r="O2229" s="16" t="s">
        <v>218</v>
      </c>
      <c r="P2229" s="16" t="s">
        <v>162</v>
      </c>
      <c r="Q2229" s="16" t="s">
        <v>157</v>
      </c>
    </row>
    <row r="2230" spans="3:17">
      <c r="C2230" s="15">
        <v>38450</v>
      </c>
      <c r="D2230" s="16">
        <v>10403</v>
      </c>
      <c r="E2230" s="16">
        <v>2</v>
      </c>
      <c r="F2230" s="16" t="s">
        <v>393</v>
      </c>
      <c r="G2230" s="16">
        <v>30</v>
      </c>
      <c r="H2230" s="17">
        <v>40.229999999999997</v>
      </c>
      <c r="I2230" s="17">
        <v>1206.9000000000001</v>
      </c>
      <c r="J2230" s="16" t="s">
        <v>16</v>
      </c>
      <c r="K2230" s="16"/>
      <c r="L2230" s="16" t="s">
        <v>147</v>
      </c>
      <c r="M2230" s="16" t="s">
        <v>212</v>
      </c>
      <c r="N2230" s="16" t="s">
        <v>240</v>
      </c>
      <c r="O2230" s="16"/>
      <c r="P2230" s="16" t="s">
        <v>145</v>
      </c>
      <c r="Q2230" s="16" t="s">
        <v>93</v>
      </c>
    </row>
    <row r="2231" spans="3:17">
      <c r="C2231" s="15">
        <v>37652</v>
      </c>
      <c r="D2231" s="16">
        <v>10104</v>
      </c>
      <c r="E2231" s="16">
        <v>11</v>
      </c>
      <c r="F2231" s="16" t="s">
        <v>394</v>
      </c>
      <c r="G2231" s="16">
        <v>35</v>
      </c>
      <c r="H2231" s="17">
        <v>47.62</v>
      </c>
      <c r="I2231" s="17">
        <v>1666.7</v>
      </c>
      <c r="J2231" s="16" t="s">
        <v>302</v>
      </c>
      <c r="K2231" s="16"/>
      <c r="L2231" s="16" t="s">
        <v>135</v>
      </c>
      <c r="M2231" s="16" t="s">
        <v>212</v>
      </c>
      <c r="N2231" s="16" t="s">
        <v>242</v>
      </c>
      <c r="O2231" s="16"/>
      <c r="P2231" s="16" t="s">
        <v>134</v>
      </c>
      <c r="Q2231" s="16" t="s">
        <v>93</v>
      </c>
    </row>
    <row r="2232" spans="3:17">
      <c r="C2232" s="15">
        <v>37712</v>
      </c>
      <c r="D2232" s="16">
        <v>10114</v>
      </c>
      <c r="E2232" s="16">
        <v>2</v>
      </c>
      <c r="F2232" s="16" t="s">
        <v>394</v>
      </c>
      <c r="G2232" s="16">
        <v>28</v>
      </c>
      <c r="H2232" s="17">
        <v>55.73</v>
      </c>
      <c r="I2232" s="17">
        <v>1560.44</v>
      </c>
      <c r="J2232" s="16" t="s">
        <v>302</v>
      </c>
      <c r="K2232" s="16"/>
      <c r="L2232" s="16" t="s">
        <v>111</v>
      </c>
      <c r="M2232" s="16" t="s">
        <v>212</v>
      </c>
      <c r="N2232" s="16" t="s">
        <v>216</v>
      </c>
      <c r="O2232" s="16"/>
      <c r="P2232" s="16" t="s">
        <v>107</v>
      </c>
      <c r="Q2232" s="16" t="s">
        <v>93</v>
      </c>
    </row>
    <row r="2233" spans="3:17">
      <c r="C2233" s="15">
        <v>37775</v>
      </c>
      <c r="D2233" s="16">
        <v>10127</v>
      </c>
      <c r="E2233" s="16">
        <v>13</v>
      </c>
      <c r="F2233" s="16" t="s">
        <v>394</v>
      </c>
      <c r="G2233" s="16">
        <v>45</v>
      </c>
      <c r="H2233" s="17">
        <v>51.95</v>
      </c>
      <c r="I2233" s="17">
        <v>2337.75</v>
      </c>
      <c r="J2233" s="16" t="s">
        <v>302</v>
      </c>
      <c r="K2233" s="16"/>
      <c r="L2233" s="16" t="s">
        <v>164</v>
      </c>
      <c r="M2233" s="16" t="s">
        <v>212</v>
      </c>
      <c r="N2233" s="16" t="s">
        <v>213</v>
      </c>
      <c r="O2233" s="16" t="s">
        <v>214</v>
      </c>
      <c r="P2233" s="16" t="s">
        <v>162</v>
      </c>
      <c r="Q2233" s="16" t="s">
        <v>157</v>
      </c>
    </row>
    <row r="2234" spans="3:17">
      <c r="C2234" s="15">
        <v>37834</v>
      </c>
      <c r="D2234" s="16">
        <v>10141</v>
      </c>
      <c r="E2234" s="16">
        <v>7</v>
      </c>
      <c r="F2234" s="16" t="s">
        <v>394</v>
      </c>
      <c r="G2234" s="16">
        <v>24</v>
      </c>
      <c r="H2234" s="17">
        <v>45.99</v>
      </c>
      <c r="I2234" s="17">
        <v>1103.76</v>
      </c>
      <c r="J2234" s="16" t="s">
        <v>302</v>
      </c>
      <c r="K2234" s="16"/>
      <c r="L2234" s="16" t="s">
        <v>104</v>
      </c>
      <c r="M2234" s="16" t="s">
        <v>212</v>
      </c>
      <c r="N2234" s="16" t="s">
        <v>296</v>
      </c>
      <c r="O2234" s="16"/>
      <c r="P2234" s="16" t="s">
        <v>103</v>
      </c>
      <c r="Q2234" s="16" t="s">
        <v>93</v>
      </c>
    </row>
    <row r="2235" spans="3:17">
      <c r="C2235" s="15">
        <v>37885</v>
      </c>
      <c r="D2235" s="16">
        <v>10151</v>
      </c>
      <c r="E2235" s="16">
        <v>5</v>
      </c>
      <c r="F2235" s="16" t="s">
        <v>394</v>
      </c>
      <c r="G2235" s="16">
        <v>41</v>
      </c>
      <c r="H2235" s="17">
        <v>63.85</v>
      </c>
      <c r="I2235" s="17">
        <v>2617.85</v>
      </c>
      <c r="J2235" s="16" t="s">
        <v>302</v>
      </c>
      <c r="K2235" s="16"/>
      <c r="L2235" s="16" t="s">
        <v>106</v>
      </c>
      <c r="M2235" s="16" t="s">
        <v>212</v>
      </c>
      <c r="N2235" s="16" t="s">
        <v>283</v>
      </c>
      <c r="O2235" s="16"/>
      <c r="P2235" s="16" t="s">
        <v>103</v>
      </c>
      <c r="Q2235" s="16" t="s">
        <v>93</v>
      </c>
    </row>
    <row r="2236" spans="3:17">
      <c r="C2236" s="15">
        <v>37916</v>
      </c>
      <c r="D2236" s="16">
        <v>10165</v>
      </c>
      <c r="E2236" s="16">
        <v>14</v>
      </c>
      <c r="F2236" s="16" t="s">
        <v>394</v>
      </c>
      <c r="G2236" s="16">
        <v>48</v>
      </c>
      <c r="H2236" s="17">
        <v>45.99</v>
      </c>
      <c r="I2236" s="17">
        <v>2207.52</v>
      </c>
      <c r="J2236" s="16" t="s">
        <v>302</v>
      </c>
      <c r="K2236" s="16"/>
      <c r="L2236" s="16" t="s">
        <v>156</v>
      </c>
      <c r="M2236" s="16" t="s">
        <v>212</v>
      </c>
      <c r="N2236" s="16" t="s">
        <v>91</v>
      </c>
      <c r="O2236" s="16"/>
      <c r="P2236" s="16" t="s">
        <v>91</v>
      </c>
      <c r="Q2236" s="16" t="s">
        <v>151</v>
      </c>
    </row>
    <row r="2237" spans="3:17">
      <c r="C2237" s="15">
        <v>37931</v>
      </c>
      <c r="D2237" s="16">
        <v>10175</v>
      </c>
      <c r="E2237" s="16">
        <v>3</v>
      </c>
      <c r="F2237" s="16" t="s">
        <v>394</v>
      </c>
      <c r="G2237" s="16">
        <v>50</v>
      </c>
      <c r="H2237" s="17">
        <v>63.31</v>
      </c>
      <c r="I2237" s="17">
        <v>3165.5</v>
      </c>
      <c r="J2237" s="16" t="s">
        <v>302</v>
      </c>
      <c r="K2237" s="16"/>
      <c r="L2237" s="16" t="s">
        <v>148</v>
      </c>
      <c r="M2237" s="16" t="s">
        <v>212</v>
      </c>
      <c r="N2237" s="16" t="s">
        <v>272</v>
      </c>
      <c r="O2237" s="16"/>
      <c r="P2237" s="16" t="s">
        <v>145</v>
      </c>
      <c r="Q2237" s="16" t="s">
        <v>93</v>
      </c>
    </row>
    <row r="2238" spans="3:17">
      <c r="C2238" s="15">
        <v>37939</v>
      </c>
      <c r="D2238" s="16">
        <v>10184</v>
      </c>
      <c r="E2238" s="16">
        <v>8</v>
      </c>
      <c r="F2238" s="16" t="s">
        <v>394</v>
      </c>
      <c r="G2238" s="16">
        <v>33</v>
      </c>
      <c r="H2238" s="17">
        <v>62.77</v>
      </c>
      <c r="I2238" s="17">
        <v>2071.41</v>
      </c>
      <c r="J2238" s="16" t="s">
        <v>302</v>
      </c>
      <c r="K2238" s="16"/>
      <c r="L2238" s="16" t="s">
        <v>138</v>
      </c>
      <c r="M2238" s="16" t="s">
        <v>212</v>
      </c>
      <c r="N2238" s="16" t="s">
        <v>310</v>
      </c>
      <c r="O2238" s="16"/>
      <c r="P2238" s="16" t="s">
        <v>134</v>
      </c>
      <c r="Q2238" s="16" t="s">
        <v>93</v>
      </c>
    </row>
    <row r="2239" spans="3:17">
      <c r="C2239" s="15">
        <v>37950</v>
      </c>
      <c r="D2239" s="16">
        <v>10195</v>
      </c>
      <c r="E2239" s="16">
        <v>8</v>
      </c>
      <c r="F2239" s="16" t="s">
        <v>394</v>
      </c>
      <c r="G2239" s="16">
        <v>32</v>
      </c>
      <c r="H2239" s="17">
        <v>43.29</v>
      </c>
      <c r="I2239" s="17">
        <v>1385.28</v>
      </c>
      <c r="J2239" s="16" t="s">
        <v>302</v>
      </c>
      <c r="K2239" s="16"/>
      <c r="L2239" s="16" t="s">
        <v>178</v>
      </c>
      <c r="M2239" s="16" t="s">
        <v>212</v>
      </c>
      <c r="N2239" s="16" t="s">
        <v>268</v>
      </c>
      <c r="O2239" s="16" t="s">
        <v>214</v>
      </c>
      <c r="P2239" s="16" t="s">
        <v>162</v>
      </c>
      <c r="Q2239" s="16" t="s">
        <v>157</v>
      </c>
    </row>
    <row r="2240" spans="3:17">
      <c r="C2240" s="15">
        <v>37964</v>
      </c>
      <c r="D2240" s="16">
        <v>10207</v>
      </c>
      <c r="E2240" s="16">
        <v>9</v>
      </c>
      <c r="F2240" s="16" t="s">
        <v>394</v>
      </c>
      <c r="G2240" s="16">
        <v>27</v>
      </c>
      <c r="H2240" s="17">
        <v>60.06</v>
      </c>
      <c r="I2240" s="17">
        <v>1621.62</v>
      </c>
      <c r="J2240" s="16" t="s">
        <v>302</v>
      </c>
      <c r="K2240" s="16"/>
      <c r="L2240" s="16" t="s">
        <v>187</v>
      </c>
      <c r="M2240" s="16" t="s">
        <v>212</v>
      </c>
      <c r="N2240" s="16" t="s">
        <v>280</v>
      </c>
      <c r="O2240" s="16" t="s">
        <v>231</v>
      </c>
      <c r="P2240" s="16" t="s">
        <v>162</v>
      </c>
      <c r="Q2240" s="16" t="s">
        <v>157</v>
      </c>
    </row>
    <row r="2241" spans="3:17">
      <c r="C2241" s="15">
        <v>38027</v>
      </c>
      <c r="D2241" s="16">
        <v>10219</v>
      </c>
      <c r="E2241" s="16">
        <v>4</v>
      </c>
      <c r="F2241" s="16" t="s">
        <v>394</v>
      </c>
      <c r="G2241" s="16">
        <v>35</v>
      </c>
      <c r="H2241" s="17">
        <v>55.19</v>
      </c>
      <c r="I2241" s="17">
        <v>1931.65</v>
      </c>
      <c r="J2241" s="16" t="s">
        <v>302</v>
      </c>
      <c r="K2241" s="16"/>
      <c r="L2241" s="16" t="s">
        <v>191</v>
      </c>
      <c r="M2241" s="16" t="s">
        <v>212</v>
      </c>
      <c r="N2241" s="16" t="s">
        <v>311</v>
      </c>
      <c r="O2241" s="16" t="s">
        <v>218</v>
      </c>
      <c r="P2241" s="16" t="s">
        <v>162</v>
      </c>
      <c r="Q2241" s="16" t="s">
        <v>157</v>
      </c>
    </row>
    <row r="2242" spans="3:17">
      <c r="C2242" s="15">
        <v>38057</v>
      </c>
      <c r="D2242" s="16">
        <v>10229</v>
      </c>
      <c r="E2242" s="16">
        <v>3</v>
      </c>
      <c r="F2242" s="16" t="s">
        <v>394</v>
      </c>
      <c r="G2242" s="16">
        <v>23</v>
      </c>
      <c r="H2242" s="17">
        <v>54.11</v>
      </c>
      <c r="I2242" s="17">
        <v>1244.53</v>
      </c>
      <c r="J2242" s="16" t="s">
        <v>302</v>
      </c>
      <c r="K2242" s="16"/>
      <c r="L2242" s="16" t="s">
        <v>163</v>
      </c>
      <c r="M2242" s="16" t="s">
        <v>212</v>
      </c>
      <c r="N2242" s="16" t="s">
        <v>258</v>
      </c>
      <c r="O2242" s="16" t="s">
        <v>218</v>
      </c>
      <c r="P2242" s="16" t="s">
        <v>162</v>
      </c>
      <c r="Q2242" s="16" t="s">
        <v>157</v>
      </c>
    </row>
    <row r="2243" spans="3:17">
      <c r="C2243" s="15">
        <v>38112</v>
      </c>
      <c r="D2243" s="16">
        <v>10246</v>
      </c>
      <c r="E2243" s="16">
        <v>7</v>
      </c>
      <c r="F2243" s="16" t="s">
        <v>394</v>
      </c>
      <c r="G2243" s="16">
        <v>35</v>
      </c>
      <c r="H2243" s="17">
        <v>48.7</v>
      </c>
      <c r="I2243" s="17">
        <v>1704.5</v>
      </c>
      <c r="J2243" s="16" t="s">
        <v>302</v>
      </c>
      <c r="K2243" s="16"/>
      <c r="L2243" s="16" t="s">
        <v>135</v>
      </c>
      <c r="M2243" s="16" t="s">
        <v>212</v>
      </c>
      <c r="N2243" s="16" t="s">
        <v>242</v>
      </c>
      <c r="O2243" s="16"/>
      <c r="P2243" s="16" t="s">
        <v>134</v>
      </c>
      <c r="Q2243" s="16" t="s">
        <v>93</v>
      </c>
    </row>
    <row r="2244" spans="3:17">
      <c r="C2244" s="15">
        <v>38153</v>
      </c>
      <c r="D2244" s="16">
        <v>10259</v>
      </c>
      <c r="E2244" s="16">
        <v>6</v>
      </c>
      <c r="F2244" s="16" t="s">
        <v>394</v>
      </c>
      <c r="G2244" s="16">
        <v>40</v>
      </c>
      <c r="H2244" s="17">
        <v>43.83</v>
      </c>
      <c r="I2244" s="17">
        <v>1753.2</v>
      </c>
      <c r="J2244" s="16" t="s">
        <v>302</v>
      </c>
      <c r="K2244" s="16"/>
      <c r="L2244" s="16" t="s">
        <v>92</v>
      </c>
      <c r="M2244" s="16" t="s">
        <v>212</v>
      </c>
      <c r="N2244" s="16" t="s">
        <v>91</v>
      </c>
      <c r="O2244" s="16"/>
      <c r="P2244" s="16" t="s">
        <v>91</v>
      </c>
      <c r="Q2244" s="16" t="s">
        <v>84</v>
      </c>
    </row>
    <row r="2245" spans="3:17">
      <c r="C2245" s="15">
        <v>38188</v>
      </c>
      <c r="D2245" s="16">
        <v>10271</v>
      </c>
      <c r="E2245" s="16">
        <v>7</v>
      </c>
      <c r="F2245" s="16" t="s">
        <v>394</v>
      </c>
      <c r="G2245" s="16">
        <v>35</v>
      </c>
      <c r="H2245" s="17">
        <v>47.62</v>
      </c>
      <c r="I2245" s="17">
        <v>1666.7</v>
      </c>
      <c r="J2245" s="16" t="s">
        <v>302</v>
      </c>
      <c r="K2245" s="16"/>
      <c r="L2245" s="16" t="s">
        <v>163</v>
      </c>
      <c r="M2245" s="16" t="s">
        <v>212</v>
      </c>
      <c r="N2245" s="16" t="s">
        <v>258</v>
      </c>
      <c r="O2245" s="16" t="s">
        <v>218</v>
      </c>
      <c r="P2245" s="16" t="s">
        <v>162</v>
      </c>
      <c r="Q2245" s="16" t="s">
        <v>157</v>
      </c>
    </row>
    <row r="2246" spans="3:17">
      <c r="C2246" s="15">
        <v>38218</v>
      </c>
      <c r="D2246" s="16">
        <v>10281</v>
      </c>
      <c r="E2246" s="16">
        <v>3</v>
      </c>
      <c r="F2246" s="16" t="s">
        <v>394</v>
      </c>
      <c r="G2246" s="16">
        <v>31</v>
      </c>
      <c r="H2246" s="17">
        <v>55.19</v>
      </c>
      <c r="I2246" s="17">
        <v>1710.89</v>
      </c>
      <c r="J2246" s="16" t="s">
        <v>302</v>
      </c>
      <c r="K2246" s="16"/>
      <c r="L2246" s="16" t="s">
        <v>169</v>
      </c>
      <c r="M2246" s="16" t="s">
        <v>212</v>
      </c>
      <c r="N2246" s="16" t="s">
        <v>234</v>
      </c>
      <c r="O2246" s="16" t="s">
        <v>235</v>
      </c>
      <c r="P2246" s="16" t="s">
        <v>162</v>
      </c>
      <c r="Q2246" s="16" t="s">
        <v>157</v>
      </c>
    </row>
    <row r="2247" spans="3:17">
      <c r="C2247" s="15">
        <v>38238</v>
      </c>
      <c r="D2247" s="16">
        <v>10292</v>
      </c>
      <c r="E2247" s="16">
        <v>10</v>
      </c>
      <c r="F2247" s="16" t="s">
        <v>394</v>
      </c>
      <c r="G2247" s="16">
        <v>50</v>
      </c>
      <c r="H2247" s="17">
        <v>46.53</v>
      </c>
      <c r="I2247" s="17">
        <v>2326.5</v>
      </c>
      <c r="J2247" s="16" t="s">
        <v>302</v>
      </c>
      <c r="K2247" s="16"/>
      <c r="L2247" s="16" t="s">
        <v>165</v>
      </c>
      <c r="M2247" s="16" t="s">
        <v>212</v>
      </c>
      <c r="N2247" s="16" t="s">
        <v>213</v>
      </c>
      <c r="O2247" s="16" t="s">
        <v>214</v>
      </c>
      <c r="P2247" s="16" t="s">
        <v>162</v>
      </c>
      <c r="Q2247" s="16" t="s">
        <v>157</v>
      </c>
    </row>
    <row r="2248" spans="3:17">
      <c r="C2248" s="15">
        <v>38273</v>
      </c>
      <c r="D2248" s="16">
        <v>10305</v>
      </c>
      <c r="E2248" s="16">
        <v>7</v>
      </c>
      <c r="F2248" s="16" t="s">
        <v>394</v>
      </c>
      <c r="G2248" s="16">
        <v>40</v>
      </c>
      <c r="H2248" s="17">
        <v>57.9</v>
      </c>
      <c r="I2248" s="17">
        <v>2316</v>
      </c>
      <c r="J2248" s="16" t="s">
        <v>302</v>
      </c>
      <c r="K2248" s="16"/>
      <c r="L2248" s="16" t="s">
        <v>173</v>
      </c>
      <c r="M2248" s="16" t="s">
        <v>212</v>
      </c>
      <c r="N2248" s="16" t="s">
        <v>230</v>
      </c>
      <c r="O2248" s="16" t="s">
        <v>231</v>
      </c>
      <c r="P2248" s="16" t="s">
        <v>162</v>
      </c>
      <c r="Q2248" s="16" t="s">
        <v>157</v>
      </c>
    </row>
    <row r="2249" spans="3:17">
      <c r="C2249" s="15">
        <v>38282</v>
      </c>
      <c r="D2249" s="16">
        <v>10313</v>
      </c>
      <c r="E2249" s="16">
        <v>1</v>
      </c>
      <c r="F2249" s="16" t="s">
        <v>394</v>
      </c>
      <c r="G2249" s="16">
        <v>38</v>
      </c>
      <c r="H2249" s="17">
        <v>45.45</v>
      </c>
      <c r="I2249" s="17">
        <v>1727.1</v>
      </c>
      <c r="J2249" s="16" t="s">
        <v>302</v>
      </c>
      <c r="K2249" s="16"/>
      <c r="L2249" s="16" t="s">
        <v>159</v>
      </c>
      <c r="M2249" s="16" t="s">
        <v>212</v>
      </c>
      <c r="N2249" s="16" t="s">
        <v>249</v>
      </c>
      <c r="O2249" s="16" t="s">
        <v>250</v>
      </c>
      <c r="P2249" s="16" t="s">
        <v>158</v>
      </c>
      <c r="Q2249" s="16" t="s">
        <v>157</v>
      </c>
    </row>
    <row r="2250" spans="3:17">
      <c r="C2250" s="15">
        <v>38296</v>
      </c>
      <c r="D2250" s="16">
        <v>10325</v>
      </c>
      <c r="E2250" s="16">
        <v>3</v>
      </c>
      <c r="F2250" s="16" t="s">
        <v>394</v>
      </c>
      <c r="G2250" s="16">
        <v>38</v>
      </c>
      <c r="H2250" s="17">
        <v>100</v>
      </c>
      <c r="I2250" s="17">
        <v>8844.1200000000008</v>
      </c>
      <c r="J2250" s="16" t="s">
        <v>302</v>
      </c>
      <c r="K2250" s="16"/>
      <c r="L2250" s="16" t="s">
        <v>131</v>
      </c>
      <c r="M2250" s="16" t="s">
        <v>212</v>
      </c>
      <c r="N2250" s="16" t="s">
        <v>233</v>
      </c>
      <c r="O2250" s="16"/>
      <c r="P2250" s="16" t="s">
        <v>130</v>
      </c>
      <c r="Q2250" s="16" t="s">
        <v>93</v>
      </c>
    </row>
    <row r="2251" spans="3:17">
      <c r="C2251" s="15">
        <v>38310</v>
      </c>
      <c r="D2251" s="16">
        <v>10335</v>
      </c>
      <c r="E2251" s="16">
        <v>3</v>
      </c>
      <c r="F2251" s="16" t="s">
        <v>394</v>
      </c>
      <c r="G2251" s="16">
        <v>40</v>
      </c>
      <c r="H2251" s="17">
        <v>60.6</v>
      </c>
      <c r="I2251" s="17">
        <v>2424</v>
      </c>
      <c r="J2251" s="16" t="s">
        <v>302</v>
      </c>
      <c r="K2251" s="16"/>
      <c r="L2251" s="16" t="s">
        <v>163</v>
      </c>
      <c r="M2251" s="16" t="s">
        <v>212</v>
      </c>
      <c r="N2251" s="16" t="s">
        <v>258</v>
      </c>
      <c r="O2251" s="16" t="s">
        <v>218</v>
      </c>
      <c r="P2251" s="16" t="s">
        <v>162</v>
      </c>
      <c r="Q2251" s="16" t="s">
        <v>157</v>
      </c>
    </row>
    <row r="2252" spans="3:17">
      <c r="C2252" s="15">
        <v>38322</v>
      </c>
      <c r="D2252" s="16">
        <v>10349</v>
      </c>
      <c r="E2252" s="16">
        <v>1</v>
      </c>
      <c r="F2252" s="16" t="s">
        <v>394</v>
      </c>
      <c r="G2252" s="16">
        <v>33</v>
      </c>
      <c r="H2252" s="17">
        <v>46.53</v>
      </c>
      <c r="I2252" s="17">
        <v>1535.49</v>
      </c>
      <c r="J2252" s="16" t="s">
        <v>302</v>
      </c>
      <c r="K2252" s="16"/>
      <c r="L2252" s="16" t="s">
        <v>164</v>
      </c>
      <c r="M2252" s="16" t="s">
        <v>212</v>
      </c>
      <c r="N2252" s="16" t="s">
        <v>213</v>
      </c>
      <c r="O2252" s="16" t="s">
        <v>214</v>
      </c>
      <c r="P2252" s="16" t="s">
        <v>162</v>
      </c>
      <c r="Q2252" s="16" t="s">
        <v>157</v>
      </c>
    </row>
    <row r="2253" spans="3:17">
      <c r="C2253" s="15">
        <v>38336</v>
      </c>
      <c r="D2253" s="16">
        <v>10359</v>
      </c>
      <c r="E2253" s="16">
        <v>3</v>
      </c>
      <c r="F2253" s="16" t="s">
        <v>394</v>
      </c>
      <c r="G2253" s="16">
        <v>36</v>
      </c>
      <c r="H2253" s="17">
        <v>100</v>
      </c>
      <c r="I2253" s="17">
        <v>6358.68</v>
      </c>
      <c r="J2253" s="16" t="s">
        <v>302</v>
      </c>
      <c r="K2253" s="16"/>
      <c r="L2253" s="16" t="s">
        <v>110</v>
      </c>
      <c r="M2253" s="16" t="s">
        <v>212</v>
      </c>
      <c r="N2253" s="16" t="s">
        <v>215</v>
      </c>
      <c r="O2253" s="16"/>
      <c r="P2253" s="16" t="s">
        <v>107</v>
      </c>
      <c r="Q2253" s="16" t="s">
        <v>93</v>
      </c>
    </row>
    <row r="2254" spans="3:17">
      <c r="C2254" s="15">
        <v>38375</v>
      </c>
      <c r="D2254" s="16">
        <v>10371</v>
      </c>
      <c r="E2254" s="16">
        <v>2</v>
      </c>
      <c r="F2254" s="16" t="s">
        <v>394</v>
      </c>
      <c r="G2254" s="16">
        <v>20</v>
      </c>
      <c r="H2254" s="17">
        <v>66.47</v>
      </c>
      <c r="I2254" s="17">
        <v>1329.4</v>
      </c>
      <c r="J2254" s="16" t="s">
        <v>302</v>
      </c>
      <c r="K2254" s="16"/>
      <c r="L2254" s="16" t="s">
        <v>163</v>
      </c>
      <c r="M2254" s="16" t="s">
        <v>212</v>
      </c>
      <c r="N2254" s="16" t="s">
        <v>258</v>
      </c>
      <c r="O2254" s="16" t="s">
        <v>218</v>
      </c>
      <c r="P2254" s="16" t="s">
        <v>162</v>
      </c>
      <c r="Q2254" s="16" t="s">
        <v>157</v>
      </c>
    </row>
    <row r="2255" spans="3:17">
      <c r="C2255" s="15">
        <v>38405</v>
      </c>
      <c r="D2255" s="16">
        <v>10383</v>
      </c>
      <c r="E2255" s="16">
        <v>5</v>
      </c>
      <c r="F2255" s="16" t="s">
        <v>394</v>
      </c>
      <c r="G2255" s="16">
        <v>32</v>
      </c>
      <c r="H2255" s="17">
        <v>53.18</v>
      </c>
      <c r="I2255" s="17">
        <v>1701.76</v>
      </c>
      <c r="J2255" s="16" t="s">
        <v>302</v>
      </c>
      <c r="K2255" s="16"/>
      <c r="L2255" s="16" t="s">
        <v>135</v>
      </c>
      <c r="M2255" s="16" t="s">
        <v>212</v>
      </c>
      <c r="N2255" s="16" t="s">
        <v>242</v>
      </c>
      <c r="O2255" s="16"/>
      <c r="P2255" s="16" t="s">
        <v>134</v>
      </c>
      <c r="Q2255" s="16" t="s">
        <v>93</v>
      </c>
    </row>
    <row r="2256" spans="3:17">
      <c r="C2256" s="15">
        <v>38426</v>
      </c>
      <c r="D2256" s="16">
        <v>10394</v>
      </c>
      <c r="E2256" s="16">
        <v>3</v>
      </c>
      <c r="F2256" s="16" t="s">
        <v>394</v>
      </c>
      <c r="G2256" s="16">
        <v>36</v>
      </c>
      <c r="H2256" s="17">
        <v>62.77</v>
      </c>
      <c r="I2256" s="17">
        <v>2259.7199999999998</v>
      </c>
      <c r="J2256" s="16" t="s">
        <v>302</v>
      </c>
      <c r="K2256" s="16"/>
      <c r="L2256" s="16" t="s">
        <v>135</v>
      </c>
      <c r="M2256" s="16" t="s">
        <v>212</v>
      </c>
      <c r="N2256" s="16" t="s">
        <v>242</v>
      </c>
      <c r="O2256" s="16"/>
      <c r="P2256" s="16" t="s">
        <v>134</v>
      </c>
      <c r="Q2256" s="16" t="s">
        <v>93</v>
      </c>
    </row>
    <row r="2257" spans="3:17">
      <c r="C2257" s="15">
        <v>38475</v>
      </c>
      <c r="D2257" s="16">
        <v>10412</v>
      </c>
      <c r="E2257" s="16">
        <v>7</v>
      </c>
      <c r="F2257" s="16" t="s">
        <v>394</v>
      </c>
      <c r="G2257" s="16">
        <v>19</v>
      </c>
      <c r="H2257" s="17">
        <v>48.7</v>
      </c>
      <c r="I2257" s="17">
        <v>925.3</v>
      </c>
      <c r="J2257" s="16" t="s">
        <v>302</v>
      </c>
      <c r="K2257" s="16"/>
      <c r="L2257" s="16" t="s">
        <v>135</v>
      </c>
      <c r="M2257" s="16" t="s">
        <v>212</v>
      </c>
      <c r="N2257" s="16" t="s">
        <v>242</v>
      </c>
      <c r="O2257" s="16"/>
      <c r="P2257" s="16" t="s">
        <v>134</v>
      </c>
      <c r="Q2257" s="16" t="s">
        <v>93</v>
      </c>
    </row>
    <row r="2258" spans="3:17">
      <c r="C2258" s="15">
        <v>38503</v>
      </c>
      <c r="D2258" s="16">
        <v>10425</v>
      </c>
      <c r="E2258" s="16">
        <v>6</v>
      </c>
      <c r="F2258" s="16" t="s">
        <v>394</v>
      </c>
      <c r="G2258" s="16">
        <v>11</v>
      </c>
      <c r="H2258" s="17">
        <v>43.83</v>
      </c>
      <c r="I2258" s="17">
        <v>482.13</v>
      </c>
      <c r="J2258" s="16" t="s">
        <v>302</v>
      </c>
      <c r="K2258" s="16"/>
      <c r="L2258" s="16" t="s">
        <v>108</v>
      </c>
      <c r="M2258" s="16" t="s">
        <v>265</v>
      </c>
      <c r="N2258" s="16" t="s">
        <v>229</v>
      </c>
      <c r="O2258" s="16"/>
      <c r="P2258" s="16" t="s">
        <v>107</v>
      </c>
      <c r="Q2258" s="16" t="s">
        <v>93</v>
      </c>
    </row>
    <row r="2259" spans="3:17">
      <c r="C2259" s="15">
        <v>37652</v>
      </c>
      <c r="D2259" s="16">
        <v>10104</v>
      </c>
      <c r="E2259" s="16">
        <v>4</v>
      </c>
      <c r="F2259" s="16" t="s">
        <v>395</v>
      </c>
      <c r="G2259" s="16">
        <v>49</v>
      </c>
      <c r="H2259" s="17">
        <v>65.87</v>
      </c>
      <c r="I2259" s="17">
        <v>3227.63</v>
      </c>
      <c r="J2259" s="16" t="s">
        <v>348</v>
      </c>
      <c r="K2259" s="16"/>
      <c r="L2259" s="16" t="s">
        <v>135</v>
      </c>
      <c r="M2259" s="16" t="s">
        <v>212</v>
      </c>
      <c r="N2259" s="16" t="s">
        <v>242</v>
      </c>
      <c r="O2259" s="16"/>
      <c r="P2259" s="16" t="s">
        <v>134</v>
      </c>
      <c r="Q2259" s="16" t="s">
        <v>93</v>
      </c>
    </row>
    <row r="2260" spans="3:17">
      <c r="C2260" s="15">
        <v>37722</v>
      </c>
      <c r="D2260" s="16">
        <v>10116</v>
      </c>
      <c r="E2260" s="16">
        <v>1</v>
      </c>
      <c r="F2260" s="16" t="s">
        <v>395</v>
      </c>
      <c r="G2260" s="16">
        <v>27</v>
      </c>
      <c r="H2260" s="17">
        <v>63.38</v>
      </c>
      <c r="I2260" s="17">
        <v>1711.26</v>
      </c>
      <c r="J2260" s="16" t="s">
        <v>348</v>
      </c>
      <c r="K2260" s="16"/>
      <c r="L2260" s="16" t="s">
        <v>99</v>
      </c>
      <c r="M2260" s="16" t="s">
        <v>212</v>
      </c>
      <c r="N2260" s="16" t="s">
        <v>327</v>
      </c>
      <c r="O2260" s="16"/>
      <c r="P2260" s="16" t="s">
        <v>97</v>
      </c>
      <c r="Q2260" s="16" t="s">
        <v>93</v>
      </c>
    </row>
    <row r="2261" spans="3:17">
      <c r="C2261" s="15">
        <v>37775</v>
      </c>
      <c r="D2261" s="16">
        <v>10127</v>
      </c>
      <c r="E2261" s="16">
        <v>6</v>
      </c>
      <c r="F2261" s="16" t="s">
        <v>395</v>
      </c>
      <c r="G2261" s="16">
        <v>29</v>
      </c>
      <c r="H2261" s="17">
        <v>70.84</v>
      </c>
      <c r="I2261" s="17">
        <v>2054.36</v>
      </c>
      <c r="J2261" s="16" t="s">
        <v>348</v>
      </c>
      <c r="K2261" s="16"/>
      <c r="L2261" s="16" t="s">
        <v>164</v>
      </c>
      <c r="M2261" s="16" t="s">
        <v>212</v>
      </c>
      <c r="N2261" s="16" t="s">
        <v>213</v>
      </c>
      <c r="O2261" s="16" t="s">
        <v>214</v>
      </c>
      <c r="P2261" s="16" t="s">
        <v>162</v>
      </c>
      <c r="Q2261" s="16" t="s">
        <v>157</v>
      </c>
    </row>
    <row r="2262" spans="3:17">
      <c r="C2262" s="15">
        <v>37841</v>
      </c>
      <c r="D2262" s="16">
        <v>10142</v>
      </c>
      <c r="E2262" s="16">
        <v>16</v>
      </c>
      <c r="F2262" s="16" t="s">
        <v>395</v>
      </c>
      <c r="G2262" s="16">
        <v>42</v>
      </c>
      <c r="H2262" s="17">
        <v>74.569999999999993</v>
      </c>
      <c r="I2262" s="17">
        <v>3131.94</v>
      </c>
      <c r="J2262" s="16" t="s">
        <v>348</v>
      </c>
      <c r="K2262" s="16"/>
      <c r="L2262" s="16" t="s">
        <v>163</v>
      </c>
      <c r="M2262" s="16" t="s">
        <v>212</v>
      </c>
      <c r="N2262" s="16" t="s">
        <v>258</v>
      </c>
      <c r="O2262" s="16" t="s">
        <v>218</v>
      </c>
      <c r="P2262" s="16" t="s">
        <v>162</v>
      </c>
      <c r="Q2262" s="16" t="s">
        <v>157</v>
      </c>
    </row>
    <row r="2263" spans="3:17">
      <c r="C2263" s="15">
        <v>37889</v>
      </c>
      <c r="D2263" s="16">
        <v>10152</v>
      </c>
      <c r="E2263" s="16">
        <v>2</v>
      </c>
      <c r="F2263" s="16" t="s">
        <v>395</v>
      </c>
      <c r="G2263" s="16">
        <v>33</v>
      </c>
      <c r="H2263" s="17">
        <v>50.95</v>
      </c>
      <c r="I2263" s="17">
        <v>1681.35</v>
      </c>
      <c r="J2263" s="16" t="s">
        <v>348</v>
      </c>
      <c r="K2263" s="16"/>
      <c r="L2263" s="16" t="s">
        <v>90</v>
      </c>
      <c r="M2263" s="16" t="s">
        <v>212</v>
      </c>
      <c r="N2263" s="16" t="s">
        <v>245</v>
      </c>
      <c r="O2263" s="16" t="s">
        <v>246</v>
      </c>
      <c r="P2263" s="16" t="s">
        <v>85</v>
      </c>
      <c r="Q2263" s="16" t="s">
        <v>84</v>
      </c>
    </row>
    <row r="2264" spans="3:17">
      <c r="C2264" s="15">
        <v>37916</v>
      </c>
      <c r="D2264" s="16">
        <v>10165</v>
      </c>
      <c r="E2264" s="16">
        <v>7</v>
      </c>
      <c r="F2264" s="16" t="s">
        <v>395</v>
      </c>
      <c r="G2264" s="16">
        <v>44</v>
      </c>
      <c r="H2264" s="17">
        <v>53.44</v>
      </c>
      <c r="I2264" s="17">
        <v>2351.36</v>
      </c>
      <c r="J2264" s="16" t="s">
        <v>348</v>
      </c>
      <c r="K2264" s="16"/>
      <c r="L2264" s="16" t="s">
        <v>156</v>
      </c>
      <c r="M2264" s="16" t="s">
        <v>212</v>
      </c>
      <c r="N2264" s="16" t="s">
        <v>91</v>
      </c>
      <c r="O2264" s="16"/>
      <c r="P2264" s="16" t="s">
        <v>91</v>
      </c>
      <c r="Q2264" s="16" t="s">
        <v>151</v>
      </c>
    </row>
    <row r="2265" spans="3:17">
      <c r="C2265" s="15">
        <v>37931</v>
      </c>
      <c r="D2265" s="16">
        <v>10176</v>
      </c>
      <c r="E2265" s="16">
        <v>6</v>
      </c>
      <c r="F2265" s="16" t="s">
        <v>395</v>
      </c>
      <c r="G2265" s="16">
        <v>22</v>
      </c>
      <c r="H2265" s="17">
        <v>64</v>
      </c>
      <c r="I2265" s="17">
        <v>1408</v>
      </c>
      <c r="J2265" s="16" t="s">
        <v>348</v>
      </c>
      <c r="K2265" s="16"/>
      <c r="L2265" s="16" t="s">
        <v>127</v>
      </c>
      <c r="M2265" s="16" t="s">
        <v>212</v>
      </c>
      <c r="N2265" s="16" t="s">
        <v>294</v>
      </c>
      <c r="O2265" s="16"/>
      <c r="P2265" s="16" t="s">
        <v>126</v>
      </c>
      <c r="Q2265" s="16" t="s">
        <v>93</v>
      </c>
    </row>
    <row r="2266" spans="3:17">
      <c r="C2266" s="15">
        <v>37939</v>
      </c>
      <c r="D2266" s="16">
        <v>10184</v>
      </c>
      <c r="E2266" s="16">
        <v>1</v>
      </c>
      <c r="F2266" s="16" t="s">
        <v>395</v>
      </c>
      <c r="G2266" s="16">
        <v>48</v>
      </c>
      <c r="H2266" s="17">
        <v>50.95</v>
      </c>
      <c r="I2266" s="17">
        <v>2445.6</v>
      </c>
      <c r="J2266" s="16" t="s">
        <v>348</v>
      </c>
      <c r="K2266" s="16"/>
      <c r="L2266" s="16" t="s">
        <v>138</v>
      </c>
      <c r="M2266" s="16" t="s">
        <v>212</v>
      </c>
      <c r="N2266" s="16" t="s">
        <v>310</v>
      </c>
      <c r="O2266" s="16"/>
      <c r="P2266" s="16" t="s">
        <v>134</v>
      </c>
      <c r="Q2266" s="16" t="s">
        <v>93</v>
      </c>
    </row>
    <row r="2267" spans="3:17">
      <c r="C2267" s="15">
        <v>37950</v>
      </c>
      <c r="D2267" s="16">
        <v>10195</v>
      </c>
      <c r="E2267" s="16">
        <v>1</v>
      </c>
      <c r="F2267" s="16" t="s">
        <v>395</v>
      </c>
      <c r="G2267" s="16">
        <v>33</v>
      </c>
      <c r="H2267" s="17">
        <v>54.68</v>
      </c>
      <c r="I2267" s="17">
        <v>1804.44</v>
      </c>
      <c r="J2267" s="16" t="s">
        <v>348</v>
      </c>
      <c r="K2267" s="16"/>
      <c r="L2267" s="16" t="s">
        <v>178</v>
      </c>
      <c r="M2267" s="16" t="s">
        <v>212</v>
      </c>
      <c r="N2267" s="16" t="s">
        <v>268</v>
      </c>
      <c r="O2267" s="16" t="s">
        <v>214</v>
      </c>
      <c r="P2267" s="16" t="s">
        <v>162</v>
      </c>
      <c r="Q2267" s="16" t="s">
        <v>157</v>
      </c>
    </row>
    <row r="2268" spans="3:17">
      <c r="C2268" s="15">
        <v>37964</v>
      </c>
      <c r="D2268" s="16">
        <v>10207</v>
      </c>
      <c r="E2268" s="16">
        <v>2</v>
      </c>
      <c r="F2268" s="16" t="s">
        <v>395</v>
      </c>
      <c r="G2268" s="16">
        <v>45</v>
      </c>
      <c r="H2268" s="17">
        <v>56.55</v>
      </c>
      <c r="I2268" s="17">
        <v>2544.75</v>
      </c>
      <c r="J2268" s="16" t="s">
        <v>348</v>
      </c>
      <c r="K2268" s="16"/>
      <c r="L2268" s="16" t="s">
        <v>187</v>
      </c>
      <c r="M2268" s="16" t="s">
        <v>212</v>
      </c>
      <c r="N2268" s="16" t="s">
        <v>280</v>
      </c>
      <c r="O2268" s="16" t="s">
        <v>231</v>
      </c>
      <c r="P2268" s="16" t="s">
        <v>162</v>
      </c>
      <c r="Q2268" s="16" t="s">
        <v>157</v>
      </c>
    </row>
    <row r="2269" spans="3:17">
      <c r="C2269" s="15">
        <v>38029</v>
      </c>
      <c r="D2269" s="16">
        <v>10220</v>
      </c>
      <c r="E2269" s="16">
        <v>6</v>
      </c>
      <c r="F2269" s="16" t="s">
        <v>395</v>
      </c>
      <c r="G2269" s="16">
        <v>20</v>
      </c>
      <c r="H2269" s="17">
        <v>52.82</v>
      </c>
      <c r="I2269" s="17">
        <v>1056.4000000000001</v>
      </c>
      <c r="J2269" s="16" t="s">
        <v>348</v>
      </c>
      <c r="K2269" s="16"/>
      <c r="L2269" s="16" t="s">
        <v>125</v>
      </c>
      <c r="M2269" s="16" t="s">
        <v>212</v>
      </c>
      <c r="N2269" s="16" t="s">
        <v>298</v>
      </c>
      <c r="O2269" s="16"/>
      <c r="P2269" s="16" t="s">
        <v>124</v>
      </c>
      <c r="Q2269" s="16" t="s">
        <v>93</v>
      </c>
    </row>
    <row r="2270" spans="3:17">
      <c r="C2270" s="15">
        <v>38061</v>
      </c>
      <c r="D2270" s="16">
        <v>10230</v>
      </c>
      <c r="E2270" s="16">
        <v>4</v>
      </c>
      <c r="F2270" s="16" t="s">
        <v>395</v>
      </c>
      <c r="G2270" s="16">
        <v>46</v>
      </c>
      <c r="H2270" s="17">
        <v>60.9</v>
      </c>
      <c r="I2270" s="17">
        <v>2801.4</v>
      </c>
      <c r="J2270" s="16" t="s">
        <v>348</v>
      </c>
      <c r="K2270" s="16"/>
      <c r="L2270" s="16" t="s">
        <v>122</v>
      </c>
      <c r="M2270" s="16" t="s">
        <v>212</v>
      </c>
      <c r="N2270" s="16" t="s">
        <v>295</v>
      </c>
      <c r="O2270" s="16"/>
      <c r="P2270" s="16" t="s">
        <v>120</v>
      </c>
      <c r="Q2270" s="16" t="s">
        <v>93</v>
      </c>
    </row>
    <row r="2271" spans="3:17">
      <c r="C2271" s="15">
        <v>38112</v>
      </c>
      <c r="D2271" s="16">
        <v>10247</v>
      </c>
      <c r="E2271" s="16">
        <v>6</v>
      </c>
      <c r="F2271" s="16" t="s">
        <v>395</v>
      </c>
      <c r="G2271" s="16">
        <v>40</v>
      </c>
      <c r="H2271" s="17">
        <v>49.71</v>
      </c>
      <c r="I2271" s="17">
        <v>1988.4</v>
      </c>
      <c r="J2271" s="16" t="s">
        <v>348</v>
      </c>
      <c r="K2271" s="16"/>
      <c r="L2271" s="16" t="s">
        <v>104</v>
      </c>
      <c r="M2271" s="16" t="s">
        <v>212</v>
      </c>
      <c r="N2271" s="16" t="s">
        <v>296</v>
      </c>
      <c r="O2271" s="16"/>
      <c r="P2271" s="16" t="s">
        <v>103</v>
      </c>
      <c r="Q2271" s="16" t="s">
        <v>93</v>
      </c>
    </row>
    <row r="2272" spans="3:17">
      <c r="C2272" s="15">
        <v>38188</v>
      </c>
      <c r="D2272" s="16">
        <v>10272</v>
      </c>
      <c r="E2272" s="16">
        <v>6</v>
      </c>
      <c r="F2272" s="16" t="s">
        <v>395</v>
      </c>
      <c r="G2272" s="16">
        <v>45</v>
      </c>
      <c r="H2272" s="17">
        <v>64.63</v>
      </c>
      <c r="I2272" s="17">
        <v>2908.35</v>
      </c>
      <c r="J2272" s="16" t="s">
        <v>348</v>
      </c>
      <c r="K2272" s="16"/>
      <c r="L2272" s="16" t="s">
        <v>169</v>
      </c>
      <c r="M2272" s="16" t="s">
        <v>212</v>
      </c>
      <c r="N2272" s="16" t="s">
        <v>234</v>
      </c>
      <c r="O2272" s="16" t="s">
        <v>235</v>
      </c>
      <c r="P2272" s="16" t="s">
        <v>162</v>
      </c>
      <c r="Q2272" s="16" t="s">
        <v>157</v>
      </c>
    </row>
    <row r="2273" spans="3:17">
      <c r="C2273" s="15">
        <v>38219</v>
      </c>
      <c r="D2273" s="16">
        <v>10282</v>
      </c>
      <c r="E2273" s="16">
        <v>9</v>
      </c>
      <c r="F2273" s="16" t="s">
        <v>395</v>
      </c>
      <c r="G2273" s="16">
        <v>36</v>
      </c>
      <c r="H2273" s="17">
        <v>59.65</v>
      </c>
      <c r="I2273" s="17">
        <v>2147.4</v>
      </c>
      <c r="J2273" s="16" t="s">
        <v>348</v>
      </c>
      <c r="K2273" s="16"/>
      <c r="L2273" s="16" t="s">
        <v>163</v>
      </c>
      <c r="M2273" s="16" t="s">
        <v>212</v>
      </c>
      <c r="N2273" s="16" t="s">
        <v>258</v>
      </c>
      <c r="O2273" s="16" t="s">
        <v>218</v>
      </c>
      <c r="P2273" s="16" t="s">
        <v>162</v>
      </c>
      <c r="Q2273" s="16" t="s">
        <v>157</v>
      </c>
    </row>
    <row r="2274" spans="3:17">
      <c r="C2274" s="15">
        <v>38238</v>
      </c>
      <c r="D2274" s="16">
        <v>10292</v>
      </c>
      <c r="E2274" s="16">
        <v>3</v>
      </c>
      <c r="F2274" s="16" t="s">
        <v>395</v>
      </c>
      <c r="G2274" s="16">
        <v>31</v>
      </c>
      <c r="H2274" s="17">
        <v>67.73</v>
      </c>
      <c r="I2274" s="17">
        <v>2099.63</v>
      </c>
      <c r="J2274" s="16" t="s">
        <v>348</v>
      </c>
      <c r="K2274" s="16"/>
      <c r="L2274" s="16" t="s">
        <v>165</v>
      </c>
      <c r="M2274" s="16" t="s">
        <v>212</v>
      </c>
      <c r="N2274" s="16" t="s">
        <v>213</v>
      </c>
      <c r="O2274" s="16" t="s">
        <v>214</v>
      </c>
      <c r="P2274" s="16" t="s">
        <v>162</v>
      </c>
      <c r="Q2274" s="16" t="s">
        <v>157</v>
      </c>
    </row>
    <row r="2275" spans="3:17">
      <c r="C2275" s="15">
        <v>38274</v>
      </c>
      <c r="D2275" s="16">
        <v>10306</v>
      </c>
      <c r="E2275" s="16">
        <v>17</v>
      </c>
      <c r="F2275" s="16" t="s">
        <v>395</v>
      </c>
      <c r="G2275" s="16">
        <v>46</v>
      </c>
      <c r="H2275" s="17">
        <v>50.33</v>
      </c>
      <c r="I2275" s="17">
        <v>2315.1799999999998</v>
      </c>
      <c r="J2275" s="16" t="s">
        <v>348</v>
      </c>
      <c r="K2275" s="16"/>
      <c r="L2275" s="16" t="s">
        <v>146</v>
      </c>
      <c r="M2275" s="16" t="s">
        <v>212</v>
      </c>
      <c r="N2275" s="16" t="s">
        <v>299</v>
      </c>
      <c r="O2275" s="16"/>
      <c r="P2275" s="16" t="s">
        <v>145</v>
      </c>
      <c r="Q2275" s="16" t="s">
        <v>93</v>
      </c>
    </row>
    <row r="2276" spans="3:17">
      <c r="C2276" s="15">
        <v>38282</v>
      </c>
      <c r="D2276" s="16">
        <v>10314</v>
      </c>
      <c r="E2276" s="16">
        <v>9</v>
      </c>
      <c r="F2276" s="16" t="s">
        <v>395</v>
      </c>
      <c r="G2276" s="16">
        <v>35</v>
      </c>
      <c r="H2276" s="17">
        <v>66.489999999999995</v>
      </c>
      <c r="I2276" s="17">
        <v>2327.15</v>
      </c>
      <c r="J2276" s="16" t="s">
        <v>348</v>
      </c>
      <c r="K2276" s="16"/>
      <c r="L2276" s="16" t="s">
        <v>102</v>
      </c>
      <c r="M2276" s="16" t="s">
        <v>212</v>
      </c>
      <c r="N2276" s="16" t="s">
        <v>300</v>
      </c>
      <c r="O2276" s="16"/>
      <c r="P2276" s="16" t="s">
        <v>100</v>
      </c>
      <c r="Q2276" s="16" t="s">
        <v>93</v>
      </c>
    </row>
    <row r="2277" spans="3:17">
      <c r="C2277" s="15">
        <v>38296</v>
      </c>
      <c r="D2277" s="16">
        <v>10325</v>
      </c>
      <c r="E2277" s="16">
        <v>2</v>
      </c>
      <c r="F2277" s="16" t="s">
        <v>395</v>
      </c>
      <c r="G2277" s="16">
        <v>28</v>
      </c>
      <c r="H2277" s="17">
        <v>100</v>
      </c>
      <c r="I2277" s="17">
        <v>5377.4</v>
      </c>
      <c r="J2277" s="16" t="s">
        <v>348</v>
      </c>
      <c r="K2277" s="16"/>
      <c r="L2277" s="16" t="s">
        <v>131</v>
      </c>
      <c r="M2277" s="16" t="s">
        <v>212</v>
      </c>
      <c r="N2277" s="16" t="s">
        <v>233</v>
      </c>
      <c r="O2277" s="16"/>
      <c r="P2277" s="16" t="s">
        <v>130</v>
      </c>
      <c r="Q2277" s="16" t="s">
        <v>93</v>
      </c>
    </row>
    <row r="2278" spans="3:17">
      <c r="C2278" s="15">
        <v>38311</v>
      </c>
      <c r="D2278" s="16">
        <v>10336</v>
      </c>
      <c r="E2278" s="16">
        <v>9</v>
      </c>
      <c r="F2278" s="16" t="s">
        <v>395</v>
      </c>
      <c r="G2278" s="16">
        <v>31</v>
      </c>
      <c r="H2278" s="17">
        <v>84.71</v>
      </c>
      <c r="I2278" s="17">
        <v>2626.01</v>
      </c>
      <c r="J2278" s="16" t="s">
        <v>348</v>
      </c>
      <c r="K2278" s="16"/>
      <c r="L2278" s="16" t="s">
        <v>111</v>
      </c>
      <c r="M2278" s="16" t="s">
        <v>212</v>
      </c>
      <c r="N2278" s="16" t="s">
        <v>216</v>
      </c>
      <c r="O2278" s="16"/>
      <c r="P2278" s="16" t="s">
        <v>107</v>
      </c>
      <c r="Q2278" s="16" t="s">
        <v>93</v>
      </c>
    </row>
    <row r="2279" spans="3:17">
      <c r="C2279" s="15">
        <v>38323</v>
      </c>
      <c r="D2279" s="16">
        <v>10350</v>
      </c>
      <c r="E2279" s="16">
        <v>14</v>
      </c>
      <c r="F2279" s="16" t="s">
        <v>395</v>
      </c>
      <c r="G2279" s="16">
        <v>27</v>
      </c>
      <c r="H2279" s="17">
        <v>100</v>
      </c>
      <c r="I2279" s="17">
        <v>4406.3999999999996</v>
      </c>
      <c r="J2279" s="16" t="s">
        <v>348</v>
      </c>
      <c r="K2279" s="16"/>
      <c r="L2279" s="16" t="s">
        <v>135</v>
      </c>
      <c r="M2279" s="16" t="s">
        <v>212</v>
      </c>
      <c r="N2279" s="16" t="s">
        <v>242</v>
      </c>
      <c r="O2279" s="16"/>
      <c r="P2279" s="16" t="s">
        <v>134</v>
      </c>
      <c r="Q2279" s="16" t="s">
        <v>93</v>
      </c>
    </row>
    <row r="2280" spans="3:17">
      <c r="C2280" s="15">
        <v>38336</v>
      </c>
      <c r="D2280" s="16">
        <v>10359</v>
      </c>
      <c r="E2280" s="16">
        <v>1</v>
      </c>
      <c r="F2280" s="16" t="s">
        <v>395</v>
      </c>
      <c r="G2280" s="16">
        <v>22</v>
      </c>
      <c r="H2280" s="17">
        <v>100</v>
      </c>
      <c r="I2280" s="17">
        <v>4301.22</v>
      </c>
      <c r="J2280" s="16" t="s">
        <v>348</v>
      </c>
      <c r="K2280" s="16"/>
      <c r="L2280" s="16" t="s">
        <v>110</v>
      </c>
      <c r="M2280" s="16" t="s">
        <v>212</v>
      </c>
      <c r="N2280" s="16" t="s">
        <v>215</v>
      </c>
      <c r="O2280" s="16"/>
      <c r="P2280" s="16" t="s">
        <v>107</v>
      </c>
      <c r="Q2280" s="16" t="s">
        <v>93</v>
      </c>
    </row>
    <row r="2281" spans="3:17">
      <c r="C2281" s="15">
        <v>38375</v>
      </c>
      <c r="D2281" s="16">
        <v>10371</v>
      </c>
      <c r="E2281" s="16">
        <v>11</v>
      </c>
      <c r="F2281" s="16" t="s">
        <v>395</v>
      </c>
      <c r="G2281" s="16">
        <v>30</v>
      </c>
      <c r="H2281" s="17">
        <v>99.55</v>
      </c>
      <c r="I2281" s="17">
        <v>2986.5</v>
      </c>
      <c r="J2281" s="16" t="s">
        <v>348</v>
      </c>
      <c r="K2281" s="16"/>
      <c r="L2281" s="16" t="s">
        <v>163</v>
      </c>
      <c r="M2281" s="16" t="s">
        <v>212</v>
      </c>
      <c r="N2281" s="16" t="s">
        <v>258</v>
      </c>
      <c r="O2281" s="16" t="s">
        <v>218</v>
      </c>
      <c r="P2281" s="16" t="s">
        <v>162</v>
      </c>
      <c r="Q2281" s="16" t="s">
        <v>157</v>
      </c>
    </row>
    <row r="2282" spans="3:17">
      <c r="C2282" s="15">
        <v>38405</v>
      </c>
      <c r="D2282" s="16">
        <v>10383</v>
      </c>
      <c r="E2282" s="16">
        <v>8</v>
      </c>
      <c r="F2282" s="16" t="s">
        <v>395</v>
      </c>
      <c r="G2282" s="16">
        <v>44</v>
      </c>
      <c r="H2282" s="17">
        <v>36.07</v>
      </c>
      <c r="I2282" s="17">
        <v>1587.08</v>
      </c>
      <c r="J2282" s="16" t="s">
        <v>348</v>
      </c>
      <c r="K2282" s="16"/>
      <c r="L2282" s="16" t="s">
        <v>135</v>
      </c>
      <c r="M2282" s="16" t="s">
        <v>212</v>
      </c>
      <c r="N2282" s="16" t="s">
        <v>242</v>
      </c>
      <c r="O2282" s="16"/>
      <c r="P2282" s="16" t="s">
        <v>134</v>
      </c>
      <c r="Q2282" s="16" t="s">
        <v>93</v>
      </c>
    </row>
    <row r="2283" spans="3:17">
      <c r="C2283" s="15">
        <v>38426</v>
      </c>
      <c r="D2283" s="16">
        <v>10394</v>
      </c>
      <c r="E2283" s="16">
        <v>4</v>
      </c>
      <c r="F2283" s="16" t="s">
        <v>395</v>
      </c>
      <c r="G2283" s="16">
        <v>30</v>
      </c>
      <c r="H2283" s="17">
        <v>60.28</v>
      </c>
      <c r="I2283" s="17">
        <v>1808.4</v>
      </c>
      <c r="J2283" s="16" t="s">
        <v>348</v>
      </c>
      <c r="K2283" s="16"/>
      <c r="L2283" s="16" t="s">
        <v>135</v>
      </c>
      <c r="M2283" s="16" t="s">
        <v>212</v>
      </c>
      <c r="N2283" s="16" t="s">
        <v>242</v>
      </c>
      <c r="O2283" s="16"/>
      <c r="P2283" s="16" t="s">
        <v>134</v>
      </c>
      <c r="Q2283" s="16" t="s">
        <v>93</v>
      </c>
    </row>
    <row r="2284" spans="3:17">
      <c r="C2284" s="15">
        <v>38477</v>
      </c>
      <c r="D2284" s="16">
        <v>10413</v>
      </c>
      <c r="E2284" s="16">
        <v>6</v>
      </c>
      <c r="F2284" s="16" t="s">
        <v>395</v>
      </c>
      <c r="G2284" s="16">
        <v>24</v>
      </c>
      <c r="H2284" s="17">
        <v>49.71</v>
      </c>
      <c r="I2284" s="17">
        <v>1193.04</v>
      </c>
      <c r="J2284" s="16" t="s">
        <v>348</v>
      </c>
      <c r="K2284" s="16"/>
      <c r="L2284" s="16" t="s">
        <v>174</v>
      </c>
      <c r="M2284" s="16" t="s">
        <v>212</v>
      </c>
      <c r="N2284" s="16" t="s">
        <v>227</v>
      </c>
      <c r="O2284" s="16" t="s">
        <v>228</v>
      </c>
      <c r="P2284" s="16" t="s">
        <v>162</v>
      </c>
      <c r="Q2284" s="16" t="s">
        <v>157</v>
      </c>
    </row>
    <row r="2285" spans="3:17">
      <c r="C2285" s="15">
        <v>37650</v>
      </c>
      <c r="D2285" s="16">
        <v>10103</v>
      </c>
      <c r="E2285" s="16">
        <v>7</v>
      </c>
      <c r="F2285" s="16" t="s">
        <v>396</v>
      </c>
      <c r="G2285" s="16">
        <v>45</v>
      </c>
      <c r="H2285" s="17">
        <v>75.63</v>
      </c>
      <c r="I2285" s="17">
        <v>3403.35</v>
      </c>
      <c r="J2285" s="16" t="s">
        <v>302</v>
      </c>
      <c r="K2285" s="16"/>
      <c r="L2285" s="16" t="s">
        <v>131</v>
      </c>
      <c r="M2285" s="16" t="s">
        <v>212</v>
      </c>
      <c r="N2285" s="16" t="s">
        <v>233</v>
      </c>
      <c r="O2285" s="16"/>
      <c r="P2285" s="16" t="s">
        <v>130</v>
      </c>
      <c r="Q2285" s="16" t="s">
        <v>93</v>
      </c>
    </row>
    <row r="2286" spans="3:17">
      <c r="C2286" s="15">
        <v>37706</v>
      </c>
      <c r="D2286" s="16">
        <v>10113</v>
      </c>
      <c r="E2286" s="16">
        <v>1</v>
      </c>
      <c r="F2286" s="16" t="s">
        <v>396</v>
      </c>
      <c r="G2286" s="16">
        <v>23</v>
      </c>
      <c r="H2286" s="17">
        <v>68.52</v>
      </c>
      <c r="I2286" s="17">
        <v>1575.96</v>
      </c>
      <c r="J2286" s="16" t="s">
        <v>302</v>
      </c>
      <c r="K2286" s="16"/>
      <c r="L2286" s="16" t="s">
        <v>163</v>
      </c>
      <c r="M2286" s="16" t="s">
        <v>212</v>
      </c>
      <c r="N2286" s="16" t="s">
        <v>258</v>
      </c>
      <c r="O2286" s="16" t="s">
        <v>218</v>
      </c>
      <c r="P2286" s="16" t="s">
        <v>162</v>
      </c>
      <c r="Q2286" s="16" t="s">
        <v>157</v>
      </c>
    </row>
    <row r="2287" spans="3:17">
      <c r="C2287" s="15">
        <v>37769</v>
      </c>
      <c r="D2287" s="16">
        <v>10126</v>
      </c>
      <c r="E2287" s="16">
        <v>7</v>
      </c>
      <c r="F2287" s="16" t="s">
        <v>396</v>
      </c>
      <c r="G2287" s="16">
        <v>26</v>
      </c>
      <c r="H2287" s="17">
        <v>62.7</v>
      </c>
      <c r="I2287" s="17">
        <v>1630.2</v>
      </c>
      <c r="J2287" s="16" t="s">
        <v>302</v>
      </c>
      <c r="K2287" s="16"/>
      <c r="L2287" s="16" t="s">
        <v>136</v>
      </c>
      <c r="M2287" s="16" t="s">
        <v>212</v>
      </c>
      <c r="N2287" s="16" t="s">
        <v>242</v>
      </c>
      <c r="O2287" s="16"/>
      <c r="P2287" s="16" t="s">
        <v>134</v>
      </c>
      <c r="Q2287" s="16" t="s">
        <v>93</v>
      </c>
    </row>
    <row r="2288" spans="3:17">
      <c r="C2288" s="15">
        <v>37826</v>
      </c>
      <c r="D2288" s="16">
        <v>10140</v>
      </c>
      <c r="E2288" s="16">
        <v>7</v>
      </c>
      <c r="F2288" s="16" t="s">
        <v>396</v>
      </c>
      <c r="G2288" s="16">
        <v>28</v>
      </c>
      <c r="H2288" s="17">
        <v>60.76</v>
      </c>
      <c r="I2288" s="17">
        <v>1701.28</v>
      </c>
      <c r="J2288" s="16" t="s">
        <v>302</v>
      </c>
      <c r="K2288" s="16"/>
      <c r="L2288" s="16" t="s">
        <v>170</v>
      </c>
      <c r="M2288" s="16" t="s">
        <v>212</v>
      </c>
      <c r="N2288" s="16" t="s">
        <v>220</v>
      </c>
      <c r="O2288" s="16" t="s">
        <v>218</v>
      </c>
      <c r="P2288" s="16" t="s">
        <v>162</v>
      </c>
      <c r="Q2288" s="16" t="s">
        <v>157</v>
      </c>
    </row>
    <row r="2289" spans="3:17">
      <c r="C2289" s="15">
        <v>37883</v>
      </c>
      <c r="D2289" s="16">
        <v>10150</v>
      </c>
      <c r="E2289" s="16">
        <v>4</v>
      </c>
      <c r="F2289" s="16" t="s">
        <v>396</v>
      </c>
      <c r="G2289" s="16">
        <v>49</v>
      </c>
      <c r="H2289" s="17">
        <v>58.18</v>
      </c>
      <c r="I2289" s="17">
        <v>2850.82</v>
      </c>
      <c r="J2289" s="16" t="s">
        <v>302</v>
      </c>
      <c r="K2289" s="16"/>
      <c r="L2289" s="16" t="s">
        <v>156</v>
      </c>
      <c r="M2289" s="16" t="s">
        <v>212</v>
      </c>
      <c r="N2289" s="16" t="s">
        <v>91</v>
      </c>
      <c r="O2289" s="16"/>
      <c r="P2289" s="16" t="s">
        <v>91</v>
      </c>
      <c r="Q2289" s="16" t="s">
        <v>151</v>
      </c>
    </row>
    <row r="2290" spans="3:17">
      <c r="C2290" s="15">
        <v>37915</v>
      </c>
      <c r="D2290" s="16">
        <v>10164</v>
      </c>
      <c r="E2290" s="16">
        <v>5</v>
      </c>
      <c r="F2290" s="16" t="s">
        <v>396</v>
      </c>
      <c r="G2290" s="16">
        <v>49</v>
      </c>
      <c r="H2290" s="17">
        <v>54.94</v>
      </c>
      <c r="I2290" s="17">
        <v>2692.06</v>
      </c>
      <c r="J2290" s="16" t="s">
        <v>302</v>
      </c>
      <c r="K2290" s="16"/>
      <c r="L2290" s="16" t="s">
        <v>96</v>
      </c>
      <c r="M2290" s="16" t="s">
        <v>287</v>
      </c>
      <c r="N2290" s="16" t="s">
        <v>288</v>
      </c>
      <c r="O2290" s="16"/>
      <c r="P2290" s="16" t="s">
        <v>94</v>
      </c>
      <c r="Q2290" s="16" t="s">
        <v>93</v>
      </c>
    </row>
    <row r="2291" spans="3:17">
      <c r="C2291" s="15">
        <v>37931</v>
      </c>
      <c r="D2291" s="16">
        <v>10175</v>
      </c>
      <c r="E2291" s="16">
        <v>12</v>
      </c>
      <c r="F2291" s="16" t="s">
        <v>396</v>
      </c>
      <c r="G2291" s="16">
        <v>29</v>
      </c>
      <c r="H2291" s="17">
        <v>74.98</v>
      </c>
      <c r="I2291" s="17">
        <v>2174.42</v>
      </c>
      <c r="J2291" s="16" t="s">
        <v>302</v>
      </c>
      <c r="K2291" s="16"/>
      <c r="L2291" s="16" t="s">
        <v>148</v>
      </c>
      <c r="M2291" s="16" t="s">
        <v>212</v>
      </c>
      <c r="N2291" s="16" t="s">
        <v>272</v>
      </c>
      <c r="O2291" s="16"/>
      <c r="P2291" s="16" t="s">
        <v>145</v>
      </c>
      <c r="Q2291" s="16" t="s">
        <v>93</v>
      </c>
    </row>
    <row r="2292" spans="3:17">
      <c r="C2292" s="15">
        <v>37938</v>
      </c>
      <c r="D2292" s="16">
        <v>10183</v>
      </c>
      <c r="E2292" s="16">
        <v>4</v>
      </c>
      <c r="F2292" s="16" t="s">
        <v>396</v>
      </c>
      <c r="G2292" s="16">
        <v>49</v>
      </c>
      <c r="H2292" s="17">
        <v>64.64</v>
      </c>
      <c r="I2292" s="17">
        <v>3167.36</v>
      </c>
      <c r="J2292" s="16" t="s">
        <v>302</v>
      </c>
      <c r="K2292" s="16"/>
      <c r="L2292" s="16" t="s">
        <v>188</v>
      </c>
      <c r="M2292" s="16" t="s">
        <v>212</v>
      </c>
      <c r="N2292" s="16" t="s">
        <v>247</v>
      </c>
      <c r="O2292" s="16" t="s">
        <v>235</v>
      </c>
      <c r="P2292" s="16" t="s">
        <v>162</v>
      </c>
      <c r="Q2292" s="16" t="s">
        <v>157</v>
      </c>
    </row>
    <row r="2293" spans="3:17">
      <c r="C2293" s="15">
        <v>37950</v>
      </c>
      <c r="D2293" s="16">
        <v>10194</v>
      </c>
      <c r="E2293" s="16">
        <v>7</v>
      </c>
      <c r="F2293" s="16" t="s">
        <v>396</v>
      </c>
      <c r="G2293" s="16">
        <v>39</v>
      </c>
      <c r="H2293" s="17">
        <v>54.94</v>
      </c>
      <c r="I2293" s="17">
        <v>2142.66</v>
      </c>
      <c r="J2293" s="16" t="s">
        <v>302</v>
      </c>
      <c r="K2293" s="16"/>
      <c r="L2293" s="16" t="s">
        <v>109</v>
      </c>
      <c r="M2293" s="16" t="s">
        <v>212</v>
      </c>
      <c r="N2293" s="16" t="s">
        <v>248</v>
      </c>
      <c r="O2293" s="16"/>
      <c r="P2293" s="16" t="s">
        <v>107</v>
      </c>
      <c r="Q2293" s="16" t="s">
        <v>93</v>
      </c>
    </row>
    <row r="2294" spans="3:17">
      <c r="C2294" s="15">
        <v>37960</v>
      </c>
      <c r="D2294" s="16">
        <v>10206</v>
      </c>
      <c r="E2294" s="16">
        <v>2</v>
      </c>
      <c r="F2294" s="16" t="s">
        <v>396</v>
      </c>
      <c r="G2294" s="16">
        <v>36</v>
      </c>
      <c r="H2294" s="17">
        <v>58.82</v>
      </c>
      <c r="I2294" s="17">
        <v>2117.52</v>
      </c>
      <c r="J2294" s="16" t="s">
        <v>302</v>
      </c>
      <c r="K2294" s="16"/>
      <c r="L2294" s="16" t="s">
        <v>159</v>
      </c>
      <c r="M2294" s="16" t="s">
        <v>212</v>
      </c>
      <c r="N2294" s="16" t="s">
        <v>249</v>
      </c>
      <c r="O2294" s="16" t="s">
        <v>250</v>
      </c>
      <c r="P2294" s="16" t="s">
        <v>158</v>
      </c>
      <c r="Q2294" s="16" t="s">
        <v>157</v>
      </c>
    </row>
    <row r="2295" spans="3:17">
      <c r="C2295" s="15">
        <v>38021</v>
      </c>
      <c r="D2295" s="16">
        <v>10217</v>
      </c>
      <c r="E2295" s="16">
        <v>7</v>
      </c>
      <c r="F2295" s="16" t="s">
        <v>396</v>
      </c>
      <c r="G2295" s="16">
        <v>39</v>
      </c>
      <c r="H2295" s="17">
        <v>62.05</v>
      </c>
      <c r="I2295" s="17">
        <v>2419.9499999999998</v>
      </c>
      <c r="J2295" s="16" t="s">
        <v>302</v>
      </c>
      <c r="K2295" s="16"/>
      <c r="L2295" s="16" t="s">
        <v>92</v>
      </c>
      <c r="M2295" s="16" t="s">
        <v>212</v>
      </c>
      <c r="N2295" s="16" t="s">
        <v>91</v>
      </c>
      <c r="O2295" s="16"/>
      <c r="P2295" s="16" t="s">
        <v>91</v>
      </c>
      <c r="Q2295" s="16" t="s">
        <v>84</v>
      </c>
    </row>
    <row r="2296" spans="3:17">
      <c r="C2296" s="15">
        <v>38057</v>
      </c>
      <c r="D2296" s="16">
        <v>10229</v>
      </c>
      <c r="E2296" s="16">
        <v>12</v>
      </c>
      <c r="F2296" s="16" t="s">
        <v>396</v>
      </c>
      <c r="G2296" s="16">
        <v>30</v>
      </c>
      <c r="H2296" s="17">
        <v>73.040000000000006</v>
      </c>
      <c r="I2296" s="17">
        <v>2191.1999999999998</v>
      </c>
      <c r="J2296" s="16" t="s">
        <v>302</v>
      </c>
      <c r="K2296" s="16"/>
      <c r="L2296" s="16" t="s">
        <v>163</v>
      </c>
      <c r="M2296" s="16" t="s">
        <v>212</v>
      </c>
      <c r="N2296" s="16" t="s">
        <v>258</v>
      </c>
      <c r="O2296" s="16" t="s">
        <v>218</v>
      </c>
      <c r="P2296" s="16" t="s">
        <v>162</v>
      </c>
      <c r="Q2296" s="16" t="s">
        <v>157</v>
      </c>
    </row>
    <row r="2297" spans="3:17">
      <c r="C2297" s="15">
        <v>38111</v>
      </c>
      <c r="D2297" s="16">
        <v>10245</v>
      </c>
      <c r="E2297" s="16">
        <v>5</v>
      </c>
      <c r="F2297" s="16" t="s">
        <v>396</v>
      </c>
      <c r="G2297" s="16">
        <v>44</v>
      </c>
      <c r="H2297" s="17">
        <v>69.16</v>
      </c>
      <c r="I2297" s="17">
        <v>3043.04</v>
      </c>
      <c r="J2297" s="16" t="s">
        <v>302</v>
      </c>
      <c r="K2297" s="16"/>
      <c r="L2297" s="16" t="s">
        <v>184</v>
      </c>
      <c r="M2297" s="16" t="s">
        <v>212</v>
      </c>
      <c r="N2297" s="16" t="s">
        <v>252</v>
      </c>
      <c r="O2297" s="16" t="s">
        <v>228</v>
      </c>
      <c r="P2297" s="16" t="s">
        <v>162</v>
      </c>
      <c r="Q2297" s="16" t="s">
        <v>157</v>
      </c>
    </row>
    <row r="2298" spans="3:17">
      <c r="C2298" s="15">
        <v>38153</v>
      </c>
      <c r="D2298" s="16">
        <v>10258</v>
      </c>
      <c r="E2298" s="16">
        <v>2</v>
      </c>
      <c r="F2298" s="16" t="s">
        <v>396</v>
      </c>
      <c r="G2298" s="16">
        <v>20</v>
      </c>
      <c r="H2298" s="17">
        <v>61.41</v>
      </c>
      <c r="I2298" s="17">
        <v>1228.2</v>
      </c>
      <c r="J2298" s="16" t="s">
        <v>302</v>
      </c>
      <c r="K2298" s="16"/>
      <c r="L2298" s="16" t="s">
        <v>152</v>
      </c>
      <c r="M2298" s="16" t="s">
        <v>212</v>
      </c>
      <c r="N2298" s="16" t="s">
        <v>253</v>
      </c>
      <c r="O2298" s="16" t="s">
        <v>254</v>
      </c>
      <c r="P2298" s="16" t="s">
        <v>151</v>
      </c>
      <c r="Q2298" s="16" t="s">
        <v>151</v>
      </c>
    </row>
    <row r="2299" spans="3:17">
      <c r="C2299" s="15">
        <v>38187</v>
      </c>
      <c r="D2299" s="16">
        <v>10270</v>
      </c>
      <c r="E2299" s="16">
        <v>5</v>
      </c>
      <c r="F2299" s="16" t="s">
        <v>396</v>
      </c>
      <c r="G2299" s="16">
        <v>21</v>
      </c>
      <c r="H2299" s="17">
        <v>63.35</v>
      </c>
      <c r="I2299" s="17">
        <v>1330.35</v>
      </c>
      <c r="J2299" s="16" t="s">
        <v>302</v>
      </c>
      <c r="K2299" s="16"/>
      <c r="L2299" s="16" t="s">
        <v>88</v>
      </c>
      <c r="M2299" s="16" t="s">
        <v>212</v>
      </c>
      <c r="N2299" s="16" t="s">
        <v>237</v>
      </c>
      <c r="O2299" s="16" t="s">
        <v>238</v>
      </c>
      <c r="P2299" s="16" t="s">
        <v>85</v>
      </c>
      <c r="Q2299" s="16" t="s">
        <v>84</v>
      </c>
    </row>
    <row r="2300" spans="3:17">
      <c r="C2300" s="15">
        <v>38218</v>
      </c>
      <c r="D2300" s="16">
        <v>10281</v>
      </c>
      <c r="E2300" s="16">
        <v>12</v>
      </c>
      <c r="F2300" s="16" t="s">
        <v>396</v>
      </c>
      <c r="G2300" s="16">
        <v>36</v>
      </c>
      <c r="H2300" s="17">
        <v>77.569999999999993</v>
      </c>
      <c r="I2300" s="17">
        <v>2792.52</v>
      </c>
      <c r="J2300" s="16" t="s">
        <v>302</v>
      </c>
      <c r="K2300" s="16"/>
      <c r="L2300" s="16" t="s">
        <v>169</v>
      </c>
      <c r="M2300" s="16" t="s">
        <v>212</v>
      </c>
      <c r="N2300" s="16" t="s">
        <v>234</v>
      </c>
      <c r="O2300" s="16" t="s">
        <v>235</v>
      </c>
      <c r="P2300" s="16" t="s">
        <v>162</v>
      </c>
      <c r="Q2300" s="16" t="s">
        <v>157</v>
      </c>
    </row>
    <row r="2301" spans="3:17">
      <c r="C2301" s="15">
        <v>38238</v>
      </c>
      <c r="D2301" s="16">
        <v>10291</v>
      </c>
      <c r="E2301" s="16">
        <v>7</v>
      </c>
      <c r="F2301" s="16" t="s">
        <v>396</v>
      </c>
      <c r="G2301" s="16">
        <v>32</v>
      </c>
      <c r="H2301" s="17">
        <v>71.75</v>
      </c>
      <c r="I2301" s="17">
        <v>2296</v>
      </c>
      <c r="J2301" s="16" t="s">
        <v>302</v>
      </c>
      <c r="K2301" s="16"/>
      <c r="L2301" s="16" t="s">
        <v>141</v>
      </c>
      <c r="M2301" s="16" t="s">
        <v>212</v>
      </c>
      <c r="N2301" s="16" t="s">
        <v>256</v>
      </c>
      <c r="O2301" s="16"/>
      <c r="P2301" s="16" t="s">
        <v>140</v>
      </c>
      <c r="Q2301" s="16" t="s">
        <v>93</v>
      </c>
    </row>
    <row r="2302" spans="3:17">
      <c r="C2302" s="15">
        <v>38271</v>
      </c>
      <c r="D2302" s="16">
        <v>10304</v>
      </c>
      <c r="E2302" s="16">
        <v>2</v>
      </c>
      <c r="F2302" s="16" t="s">
        <v>396</v>
      </c>
      <c r="G2302" s="16">
        <v>36</v>
      </c>
      <c r="H2302" s="17">
        <v>73.040000000000006</v>
      </c>
      <c r="I2302" s="17">
        <v>2629.44</v>
      </c>
      <c r="J2302" s="16" t="s">
        <v>302</v>
      </c>
      <c r="K2302" s="16"/>
      <c r="L2302" s="16" t="s">
        <v>118</v>
      </c>
      <c r="M2302" s="16" t="s">
        <v>212</v>
      </c>
      <c r="N2302" s="16" t="s">
        <v>257</v>
      </c>
      <c r="O2302" s="16"/>
      <c r="P2302" s="16" t="s">
        <v>107</v>
      </c>
      <c r="Q2302" s="16" t="s">
        <v>93</v>
      </c>
    </row>
    <row r="2303" spans="3:17">
      <c r="C2303" s="15">
        <v>38282</v>
      </c>
      <c r="D2303" s="16">
        <v>10313</v>
      </c>
      <c r="E2303" s="16">
        <v>10</v>
      </c>
      <c r="F2303" s="16" t="s">
        <v>396</v>
      </c>
      <c r="G2303" s="16">
        <v>34</v>
      </c>
      <c r="H2303" s="17">
        <v>56.24</v>
      </c>
      <c r="I2303" s="17">
        <v>1912.16</v>
      </c>
      <c r="J2303" s="16" t="s">
        <v>302</v>
      </c>
      <c r="K2303" s="16"/>
      <c r="L2303" s="16" t="s">
        <v>159</v>
      </c>
      <c r="M2303" s="16" t="s">
        <v>212</v>
      </c>
      <c r="N2303" s="16" t="s">
        <v>249</v>
      </c>
      <c r="O2303" s="16" t="s">
        <v>250</v>
      </c>
      <c r="P2303" s="16" t="s">
        <v>158</v>
      </c>
      <c r="Q2303" s="16" t="s">
        <v>157</v>
      </c>
    </row>
    <row r="2304" spans="3:17">
      <c r="C2304" s="15">
        <v>38296</v>
      </c>
      <c r="D2304" s="16">
        <v>10324</v>
      </c>
      <c r="E2304" s="16">
        <v>4</v>
      </c>
      <c r="F2304" s="16" t="s">
        <v>396</v>
      </c>
      <c r="G2304" s="16">
        <v>48</v>
      </c>
      <c r="H2304" s="17">
        <v>100</v>
      </c>
      <c r="I2304" s="17">
        <v>8209.44</v>
      </c>
      <c r="J2304" s="16" t="s">
        <v>302</v>
      </c>
      <c r="K2304" s="16"/>
      <c r="L2304" s="16" t="s">
        <v>176</v>
      </c>
      <c r="M2304" s="16" t="s">
        <v>212</v>
      </c>
      <c r="N2304" s="16" t="s">
        <v>213</v>
      </c>
      <c r="O2304" s="16" t="s">
        <v>214</v>
      </c>
      <c r="P2304" s="16" t="s">
        <v>162</v>
      </c>
      <c r="Q2304" s="16" t="s">
        <v>157</v>
      </c>
    </row>
    <row r="2305" spans="3:17">
      <c r="C2305" s="15">
        <v>38309</v>
      </c>
      <c r="D2305" s="16">
        <v>10333</v>
      </c>
      <c r="E2305" s="16">
        <v>4</v>
      </c>
      <c r="F2305" s="16" t="s">
        <v>396</v>
      </c>
      <c r="G2305" s="16">
        <v>33</v>
      </c>
      <c r="H2305" s="17">
        <v>73.69</v>
      </c>
      <c r="I2305" s="17">
        <v>2431.77</v>
      </c>
      <c r="J2305" s="16" t="s">
        <v>302</v>
      </c>
      <c r="K2305" s="16"/>
      <c r="L2305" s="16" t="s">
        <v>186</v>
      </c>
      <c r="M2305" s="16" t="s">
        <v>212</v>
      </c>
      <c r="N2305" s="16" t="s">
        <v>219</v>
      </c>
      <c r="O2305" s="16" t="s">
        <v>218</v>
      </c>
      <c r="P2305" s="16" t="s">
        <v>162</v>
      </c>
      <c r="Q2305" s="16" t="s">
        <v>157</v>
      </c>
    </row>
    <row r="2306" spans="3:17">
      <c r="C2306" s="15">
        <v>38292</v>
      </c>
      <c r="D2306" s="16">
        <v>10348</v>
      </c>
      <c r="E2306" s="16">
        <v>5</v>
      </c>
      <c r="F2306" s="16" t="s">
        <v>396</v>
      </c>
      <c r="G2306" s="16">
        <v>31</v>
      </c>
      <c r="H2306" s="17">
        <v>100</v>
      </c>
      <c r="I2306" s="17">
        <v>3139.99</v>
      </c>
      <c r="J2306" s="16" t="s">
        <v>302</v>
      </c>
      <c r="K2306" s="16"/>
      <c r="L2306" s="16" t="s">
        <v>136</v>
      </c>
      <c r="M2306" s="16" t="s">
        <v>212</v>
      </c>
      <c r="N2306" s="16" t="s">
        <v>242</v>
      </c>
      <c r="O2306" s="16"/>
      <c r="P2306" s="16" t="s">
        <v>134</v>
      </c>
      <c r="Q2306" s="16" t="s">
        <v>93</v>
      </c>
    </row>
    <row r="2307" spans="3:17">
      <c r="C2307" s="15">
        <v>38331</v>
      </c>
      <c r="D2307" s="16">
        <v>10358</v>
      </c>
      <c r="E2307" s="16">
        <v>2</v>
      </c>
      <c r="F2307" s="16" t="s">
        <v>396</v>
      </c>
      <c r="G2307" s="16">
        <v>36</v>
      </c>
      <c r="H2307" s="17">
        <v>100</v>
      </c>
      <c r="I2307" s="17">
        <v>5669.64</v>
      </c>
      <c r="J2307" s="16" t="s">
        <v>302</v>
      </c>
      <c r="K2307" s="16"/>
      <c r="L2307" s="16" t="s">
        <v>135</v>
      </c>
      <c r="M2307" s="16" t="s">
        <v>212</v>
      </c>
      <c r="N2307" s="16" t="s">
        <v>242</v>
      </c>
      <c r="O2307" s="16"/>
      <c r="P2307" s="16" t="s">
        <v>134</v>
      </c>
      <c r="Q2307" s="16" t="s">
        <v>93</v>
      </c>
    </row>
    <row r="2308" spans="3:17">
      <c r="C2308" s="15">
        <v>38372</v>
      </c>
      <c r="D2308" s="16">
        <v>10370</v>
      </c>
      <c r="E2308" s="16">
        <v>3</v>
      </c>
      <c r="F2308" s="16" t="s">
        <v>396</v>
      </c>
      <c r="G2308" s="16">
        <v>25</v>
      </c>
      <c r="H2308" s="17">
        <v>100</v>
      </c>
      <c r="I2308" s="17">
        <v>3160.25</v>
      </c>
      <c r="J2308" s="16" t="s">
        <v>302</v>
      </c>
      <c r="K2308" s="16"/>
      <c r="L2308" s="16" t="s">
        <v>87</v>
      </c>
      <c r="M2308" s="16" t="s">
        <v>212</v>
      </c>
      <c r="N2308" s="16" t="s">
        <v>262</v>
      </c>
      <c r="O2308" s="16" t="s">
        <v>238</v>
      </c>
      <c r="P2308" s="16" t="s">
        <v>85</v>
      </c>
      <c r="Q2308" s="16" t="s">
        <v>84</v>
      </c>
    </row>
    <row r="2309" spans="3:17">
      <c r="C2309" s="15">
        <v>38400</v>
      </c>
      <c r="D2309" s="16">
        <v>10382</v>
      </c>
      <c r="E2309" s="16">
        <v>8</v>
      </c>
      <c r="F2309" s="16" t="s">
        <v>396</v>
      </c>
      <c r="G2309" s="16">
        <v>48</v>
      </c>
      <c r="H2309" s="17">
        <v>100</v>
      </c>
      <c r="I2309" s="17">
        <v>6799.68</v>
      </c>
      <c r="J2309" s="16" t="s">
        <v>302</v>
      </c>
      <c r="K2309" s="16"/>
      <c r="L2309" s="16" t="s">
        <v>163</v>
      </c>
      <c r="M2309" s="16" t="s">
        <v>212</v>
      </c>
      <c r="N2309" s="16" t="s">
        <v>258</v>
      </c>
      <c r="O2309" s="16" t="s">
        <v>218</v>
      </c>
      <c r="P2309" s="16" t="s">
        <v>162</v>
      </c>
      <c r="Q2309" s="16" t="s">
        <v>157</v>
      </c>
    </row>
    <row r="2310" spans="3:17">
      <c r="C2310" s="15">
        <v>38473</v>
      </c>
      <c r="D2310" s="16">
        <v>10411</v>
      </c>
      <c r="E2310" s="16">
        <v>5</v>
      </c>
      <c r="F2310" s="16" t="s">
        <v>396</v>
      </c>
      <c r="G2310" s="16">
        <v>27</v>
      </c>
      <c r="H2310" s="17">
        <v>69.16</v>
      </c>
      <c r="I2310" s="17">
        <v>1867.32</v>
      </c>
      <c r="J2310" s="16" t="s">
        <v>302</v>
      </c>
      <c r="K2310" s="16"/>
      <c r="L2310" s="16" t="s">
        <v>161</v>
      </c>
      <c r="M2310" s="16" t="s">
        <v>212</v>
      </c>
      <c r="N2310" s="16" t="s">
        <v>263</v>
      </c>
      <c r="O2310" s="16" t="s">
        <v>264</v>
      </c>
      <c r="P2310" s="16" t="s">
        <v>158</v>
      </c>
      <c r="Q2310" s="16" t="s">
        <v>157</v>
      </c>
    </row>
    <row r="2311" spans="3:17">
      <c r="C2311" s="15">
        <v>38503</v>
      </c>
      <c r="D2311" s="16">
        <v>10424</v>
      </c>
      <c r="E2311" s="16">
        <v>2</v>
      </c>
      <c r="F2311" s="16" t="s">
        <v>396</v>
      </c>
      <c r="G2311" s="16">
        <v>44</v>
      </c>
      <c r="H2311" s="17">
        <v>61.41</v>
      </c>
      <c r="I2311" s="17">
        <v>2702.04</v>
      </c>
      <c r="J2311" s="16" t="s">
        <v>302</v>
      </c>
      <c r="K2311" s="16"/>
      <c r="L2311" s="16" t="s">
        <v>135</v>
      </c>
      <c r="M2311" s="16" t="s">
        <v>265</v>
      </c>
      <c r="N2311" s="16" t="s">
        <v>242</v>
      </c>
      <c r="O2311" s="16"/>
      <c r="P2311" s="16" t="s">
        <v>134</v>
      </c>
      <c r="Q2311" s="16" t="s">
        <v>93</v>
      </c>
    </row>
    <row r="2312" spans="3:17">
      <c r="C2312" s="15">
        <v>37669</v>
      </c>
      <c r="D2312" s="16">
        <v>10106</v>
      </c>
      <c r="E2312" s="16">
        <v>5</v>
      </c>
      <c r="F2312" s="16" t="s">
        <v>397</v>
      </c>
      <c r="G2312" s="16">
        <v>33</v>
      </c>
      <c r="H2312" s="17">
        <v>72.92</v>
      </c>
      <c r="I2312" s="17">
        <v>2406.36</v>
      </c>
      <c r="J2312" s="16" t="s">
        <v>19</v>
      </c>
      <c r="K2312" s="16"/>
      <c r="L2312" s="16" t="s">
        <v>128</v>
      </c>
      <c r="M2312" s="16" t="s">
        <v>212</v>
      </c>
      <c r="N2312" s="16" t="s">
        <v>320</v>
      </c>
      <c r="O2312" s="16"/>
      <c r="P2312" s="16" t="s">
        <v>126</v>
      </c>
      <c r="Q2312" s="16" t="s">
        <v>93</v>
      </c>
    </row>
    <row r="2313" spans="3:17">
      <c r="C2313" s="15">
        <v>37740</v>
      </c>
      <c r="D2313" s="16">
        <v>10120</v>
      </c>
      <c r="E2313" s="16">
        <v>11</v>
      </c>
      <c r="F2313" s="16" t="s">
        <v>397</v>
      </c>
      <c r="G2313" s="16">
        <v>29</v>
      </c>
      <c r="H2313" s="17">
        <v>72.23</v>
      </c>
      <c r="I2313" s="17">
        <v>2094.67</v>
      </c>
      <c r="J2313" s="16" t="s">
        <v>19</v>
      </c>
      <c r="K2313" s="16"/>
      <c r="L2313" s="16" t="s">
        <v>86</v>
      </c>
      <c r="M2313" s="16" t="s">
        <v>212</v>
      </c>
      <c r="N2313" s="16" t="s">
        <v>223</v>
      </c>
      <c r="O2313" s="16" t="s">
        <v>224</v>
      </c>
      <c r="P2313" s="16" t="s">
        <v>85</v>
      </c>
      <c r="Q2313" s="16" t="s">
        <v>84</v>
      </c>
    </row>
    <row r="2314" spans="3:17">
      <c r="C2314" s="15">
        <v>37799</v>
      </c>
      <c r="D2314" s="16">
        <v>10133</v>
      </c>
      <c r="E2314" s="16">
        <v>6</v>
      </c>
      <c r="F2314" s="16" t="s">
        <v>397</v>
      </c>
      <c r="G2314" s="16">
        <v>49</v>
      </c>
      <c r="H2314" s="17">
        <v>57.1</v>
      </c>
      <c r="I2314" s="17">
        <v>2797.9</v>
      </c>
      <c r="J2314" s="16" t="s">
        <v>19</v>
      </c>
      <c r="K2314" s="16"/>
      <c r="L2314" s="16" t="s">
        <v>135</v>
      </c>
      <c r="M2314" s="16" t="s">
        <v>212</v>
      </c>
      <c r="N2314" s="16" t="s">
        <v>242</v>
      </c>
      <c r="O2314" s="16"/>
      <c r="P2314" s="16" t="s">
        <v>134</v>
      </c>
      <c r="Q2314" s="16" t="s">
        <v>93</v>
      </c>
    </row>
    <row r="2315" spans="3:17">
      <c r="C2315" s="15">
        <v>37846</v>
      </c>
      <c r="D2315" s="16">
        <v>10144</v>
      </c>
      <c r="E2315" s="16">
        <v>1</v>
      </c>
      <c r="F2315" s="16" t="s">
        <v>397</v>
      </c>
      <c r="G2315" s="16">
        <v>20</v>
      </c>
      <c r="H2315" s="17">
        <v>81.86</v>
      </c>
      <c r="I2315" s="17">
        <v>1637.2</v>
      </c>
      <c r="J2315" s="16" t="s">
        <v>19</v>
      </c>
      <c r="K2315" s="16"/>
      <c r="L2315" s="16" t="s">
        <v>99</v>
      </c>
      <c r="M2315" s="16" t="s">
        <v>212</v>
      </c>
      <c r="N2315" s="16" t="s">
        <v>327</v>
      </c>
      <c r="O2315" s="16"/>
      <c r="P2315" s="16" t="s">
        <v>97</v>
      </c>
      <c r="Q2315" s="16" t="s">
        <v>93</v>
      </c>
    </row>
    <row r="2316" spans="3:17">
      <c r="C2316" s="15">
        <v>37922</v>
      </c>
      <c r="D2316" s="16">
        <v>10168</v>
      </c>
      <c r="E2316" s="16">
        <v>12</v>
      </c>
      <c r="F2316" s="16" t="s">
        <v>397</v>
      </c>
      <c r="G2316" s="16">
        <v>31</v>
      </c>
      <c r="H2316" s="17">
        <v>73.61</v>
      </c>
      <c r="I2316" s="17">
        <v>2281.91</v>
      </c>
      <c r="J2316" s="16" t="s">
        <v>19</v>
      </c>
      <c r="K2316" s="16"/>
      <c r="L2316" s="16" t="s">
        <v>170</v>
      </c>
      <c r="M2316" s="16" t="s">
        <v>212</v>
      </c>
      <c r="N2316" s="16" t="s">
        <v>220</v>
      </c>
      <c r="O2316" s="16" t="s">
        <v>218</v>
      </c>
      <c r="P2316" s="16" t="s">
        <v>162</v>
      </c>
      <c r="Q2316" s="16" t="s">
        <v>157</v>
      </c>
    </row>
    <row r="2317" spans="3:17">
      <c r="C2317" s="15">
        <v>37998</v>
      </c>
      <c r="D2317" s="16">
        <v>10210</v>
      </c>
      <c r="E2317" s="16">
        <v>10</v>
      </c>
      <c r="F2317" s="16" t="s">
        <v>397</v>
      </c>
      <c r="G2317" s="16">
        <v>39</v>
      </c>
      <c r="H2317" s="17">
        <v>59.16</v>
      </c>
      <c r="I2317" s="17">
        <v>2307.2399999999998</v>
      </c>
      <c r="J2317" s="16" t="s">
        <v>19</v>
      </c>
      <c r="K2317" s="16"/>
      <c r="L2317" s="16" t="s">
        <v>153</v>
      </c>
      <c r="M2317" s="16" t="s">
        <v>212</v>
      </c>
      <c r="N2317" s="16" t="s">
        <v>267</v>
      </c>
      <c r="O2317" s="16" t="s">
        <v>267</v>
      </c>
      <c r="P2317" s="16" t="s">
        <v>151</v>
      </c>
      <c r="Q2317" s="16" t="s">
        <v>151</v>
      </c>
    </row>
    <row r="2318" spans="3:17">
      <c r="C2318" s="15">
        <v>38037</v>
      </c>
      <c r="D2318" s="16">
        <v>10223</v>
      </c>
      <c r="E2318" s="16">
        <v>12</v>
      </c>
      <c r="F2318" s="16" t="s">
        <v>397</v>
      </c>
      <c r="G2318" s="16">
        <v>20</v>
      </c>
      <c r="H2318" s="17">
        <v>66.040000000000006</v>
      </c>
      <c r="I2318" s="17">
        <v>1320.8</v>
      </c>
      <c r="J2318" s="16" t="s">
        <v>19</v>
      </c>
      <c r="K2318" s="16"/>
      <c r="L2318" s="16" t="s">
        <v>86</v>
      </c>
      <c r="M2318" s="16" t="s">
        <v>212</v>
      </c>
      <c r="N2318" s="16" t="s">
        <v>223</v>
      </c>
      <c r="O2318" s="16" t="s">
        <v>224</v>
      </c>
      <c r="P2318" s="16" t="s">
        <v>85</v>
      </c>
      <c r="Q2318" s="16" t="s">
        <v>84</v>
      </c>
    </row>
    <row r="2319" spans="3:17">
      <c r="C2319" s="15">
        <v>38079</v>
      </c>
      <c r="D2319" s="16">
        <v>10235</v>
      </c>
      <c r="E2319" s="16">
        <v>6</v>
      </c>
      <c r="F2319" s="16" t="s">
        <v>397</v>
      </c>
      <c r="G2319" s="16">
        <v>34</v>
      </c>
      <c r="H2319" s="17">
        <v>77.73</v>
      </c>
      <c r="I2319" s="17">
        <v>2642.82</v>
      </c>
      <c r="J2319" s="16" t="s">
        <v>19</v>
      </c>
      <c r="K2319" s="16"/>
      <c r="L2319" s="16" t="s">
        <v>160</v>
      </c>
      <c r="M2319" s="16" t="s">
        <v>212</v>
      </c>
      <c r="N2319" s="16" t="s">
        <v>279</v>
      </c>
      <c r="O2319" s="16" t="s">
        <v>250</v>
      </c>
      <c r="P2319" s="16" t="s">
        <v>158</v>
      </c>
      <c r="Q2319" s="16" t="s">
        <v>157</v>
      </c>
    </row>
    <row r="2320" spans="3:17">
      <c r="C2320" s="15">
        <v>38118</v>
      </c>
      <c r="D2320" s="16">
        <v>10250</v>
      </c>
      <c r="E2320" s="16">
        <v>7</v>
      </c>
      <c r="F2320" s="16" t="s">
        <v>397</v>
      </c>
      <c r="G2320" s="16">
        <v>50</v>
      </c>
      <c r="H2320" s="17">
        <v>61.22</v>
      </c>
      <c r="I2320" s="17">
        <v>3061</v>
      </c>
      <c r="J2320" s="16" t="s">
        <v>19</v>
      </c>
      <c r="K2320" s="16"/>
      <c r="L2320" s="16" t="s">
        <v>166</v>
      </c>
      <c r="M2320" s="16" t="s">
        <v>212</v>
      </c>
      <c r="N2320" s="16" t="s">
        <v>284</v>
      </c>
      <c r="O2320" s="16" t="s">
        <v>218</v>
      </c>
      <c r="P2320" s="16" t="s">
        <v>162</v>
      </c>
      <c r="Q2320" s="16" t="s">
        <v>157</v>
      </c>
    </row>
    <row r="2321" spans="3:17">
      <c r="C2321" s="15">
        <v>38162</v>
      </c>
      <c r="D2321" s="16">
        <v>10262</v>
      </c>
      <c r="E2321" s="16">
        <v>2</v>
      </c>
      <c r="F2321" s="16" t="s">
        <v>397</v>
      </c>
      <c r="G2321" s="16">
        <v>40</v>
      </c>
      <c r="H2321" s="17">
        <v>79.11</v>
      </c>
      <c r="I2321" s="17">
        <v>3164.4</v>
      </c>
      <c r="J2321" s="16" t="s">
        <v>19</v>
      </c>
      <c r="K2321" s="16"/>
      <c r="L2321" s="16" t="s">
        <v>135</v>
      </c>
      <c r="M2321" s="16" t="s">
        <v>273</v>
      </c>
      <c r="N2321" s="16" t="s">
        <v>242</v>
      </c>
      <c r="O2321" s="16"/>
      <c r="P2321" s="16" t="s">
        <v>134</v>
      </c>
      <c r="Q2321" s="16" t="s">
        <v>93</v>
      </c>
    </row>
    <row r="2322" spans="3:17">
      <c r="C2322" s="15">
        <v>38191</v>
      </c>
      <c r="D2322" s="16">
        <v>10275</v>
      </c>
      <c r="E2322" s="16">
        <v>12</v>
      </c>
      <c r="F2322" s="16" t="s">
        <v>397</v>
      </c>
      <c r="G2322" s="16">
        <v>28</v>
      </c>
      <c r="H2322" s="17">
        <v>63.97</v>
      </c>
      <c r="I2322" s="17">
        <v>1791.16</v>
      </c>
      <c r="J2322" s="16" t="s">
        <v>19</v>
      </c>
      <c r="K2322" s="16"/>
      <c r="L2322" s="16" t="s">
        <v>108</v>
      </c>
      <c r="M2322" s="16" t="s">
        <v>212</v>
      </c>
      <c r="N2322" s="16" t="s">
        <v>229</v>
      </c>
      <c r="O2322" s="16"/>
      <c r="P2322" s="16" t="s">
        <v>107</v>
      </c>
      <c r="Q2322" s="16" t="s">
        <v>93</v>
      </c>
    </row>
    <row r="2323" spans="3:17">
      <c r="C2323" s="15">
        <v>38220</v>
      </c>
      <c r="D2323" s="16">
        <v>10284</v>
      </c>
      <c r="E2323" s="16">
        <v>4</v>
      </c>
      <c r="F2323" s="16" t="s">
        <v>397</v>
      </c>
      <c r="G2323" s="16">
        <v>50</v>
      </c>
      <c r="H2323" s="17">
        <v>81.86</v>
      </c>
      <c r="I2323" s="17">
        <v>4093</v>
      </c>
      <c r="J2323" s="16" t="s">
        <v>19</v>
      </c>
      <c r="K2323" s="16"/>
      <c r="L2323" s="16" t="s">
        <v>133</v>
      </c>
      <c r="M2323" s="16" t="s">
        <v>212</v>
      </c>
      <c r="N2323" s="16" t="s">
        <v>318</v>
      </c>
      <c r="O2323" s="16"/>
      <c r="P2323" s="16" t="s">
        <v>130</v>
      </c>
      <c r="Q2323" s="16" t="s">
        <v>93</v>
      </c>
    </row>
    <row r="2324" spans="3:17">
      <c r="C2324" s="15">
        <v>38246</v>
      </c>
      <c r="D2324" s="16">
        <v>10297</v>
      </c>
      <c r="E2324" s="16">
        <v>7</v>
      </c>
      <c r="F2324" s="16" t="s">
        <v>397</v>
      </c>
      <c r="G2324" s="16">
        <v>28</v>
      </c>
      <c r="H2324" s="17">
        <v>79.8</v>
      </c>
      <c r="I2324" s="17">
        <v>2234.4</v>
      </c>
      <c r="J2324" s="16" t="s">
        <v>19</v>
      </c>
      <c r="K2324" s="16"/>
      <c r="L2324" s="16" t="s">
        <v>125</v>
      </c>
      <c r="M2324" s="16" t="s">
        <v>212</v>
      </c>
      <c r="N2324" s="16" t="s">
        <v>298</v>
      </c>
      <c r="O2324" s="16"/>
      <c r="P2324" s="16" t="s">
        <v>124</v>
      </c>
      <c r="Q2324" s="16" t="s">
        <v>93</v>
      </c>
    </row>
    <row r="2325" spans="3:17">
      <c r="C2325" s="15">
        <v>38275</v>
      </c>
      <c r="D2325" s="16">
        <v>10308</v>
      </c>
      <c r="E2325" s="16">
        <v>10</v>
      </c>
      <c r="F2325" s="16" t="s">
        <v>397</v>
      </c>
      <c r="G2325" s="16">
        <v>46</v>
      </c>
      <c r="H2325" s="17">
        <v>66.040000000000006</v>
      </c>
      <c r="I2325" s="17">
        <v>3037.84</v>
      </c>
      <c r="J2325" s="16" t="s">
        <v>19</v>
      </c>
      <c r="K2325" s="16"/>
      <c r="L2325" s="16" t="s">
        <v>178</v>
      </c>
      <c r="M2325" s="16" t="s">
        <v>212</v>
      </c>
      <c r="N2325" s="16" t="s">
        <v>268</v>
      </c>
      <c r="O2325" s="16" t="s">
        <v>214</v>
      </c>
      <c r="P2325" s="16" t="s">
        <v>162</v>
      </c>
      <c r="Q2325" s="16" t="s">
        <v>157</v>
      </c>
    </row>
    <row r="2326" spans="3:17">
      <c r="C2326" s="15">
        <v>38292</v>
      </c>
      <c r="D2326" s="16">
        <v>10316</v>
      </c>
      <c r="E2326" s="16">
        <v>2</v>
      </c>
      <c r="F2326" s="16" t="s">
        <v>397</v>
      </c>
      <c r="G2326" s="16">
        <v>24</v>
      </c>
      <c r="H2326" s="17">
        <v>59.16</v>
      </c>
      <c r="I2326" s="17">
        <v>1419.84</v>
      </c>
      <c r="J2326" s="16" t="s">
        <v>19</v>
      </c>
      <c r="K2326" s="16"/>
      <c r="L2326" s="16" t="s">
        <v>149</v>
      </c>
      <c r="M2326" s="16" t="s">
        <v>212</v>
      </c>
      <c r="N2326" s="16" t="s">
        <v>281</v>
      </c>
      <c r="O2326" s="16" t="s">
        <v>282</v>
      </c>
      <c r="P2326" s="16" t="s">
        <v>145</v>
      </c>
      <c r="Q2326" s="16" t="s">
        <v>93</v>
      </c>
    </row>
    <row r="2327" spans="3:17">
      <c r="C2327" s="15">
        <v>38303</v>
      </c>
      <c r="D2327" s="16">
        <v>10328</v>
      </c>
      <c r="E2327" s="16">
        <v>5</v>
      </c>
      <c r="F2327" s="16" t="s">
        <v>397</v>
      </c>
      <c r="G2327" s="16">
        <v>24</v>
      </c>
      <c r="H2327" s="17">
        <v>81.17</v>
      </c>
      <c r="I2327" s="17">
        <v>1948.08</v>
      </c>
      <c r="J2327" s="16" t="s">
        <v>19</v>
      </c>
      <c r="K2327" s="16"/>
      <c r="L2327" s="16" t="s">
        <v>128</v>
      </c>
      <c r="M2327" s="16" t="s">
        <v>212</v>
      </c>
      <c r="N2327" s="16" t="s">
        <v>320</v>
      </c>
      <c r="O2327" s="16"/>
      <c r="P2327" s="16" t="s">
        <v>126</v>
      </c>
      <c r="Q2327" s="16" t="s">
        <v>93</v>
      </c>
    </row>
    <row r="2328" spans="3:17">
      <c r="C2328" s="15">
        <v>38315</v>
      </c>
      <c r="D2328" s="16">
        <v>10340</v>
      </c>
      <c r="E2328" s="16">
        <v>3</v>
      </c>
      <c r="F2328" s="16" t="s">
        <v>397</v>
      </c>
      <c r="G2328" s="16">
        <v>39</v>
      </c>
      <c r="H2328" s="17">
        <v>59.16</v>
      </c>
      <c r="I2328" s="17">
        <v>2307.2399999999998</v>
      </c>
      <c r="J2328" s="16" t="s">
        <v>19</v>
      </c>
      <c r="K2328" s="16"/>
      <c r="L2328" s="16" t="s">
        <v>137</v>
      </c>
      <c r="M2328" s="16" t="s">
        <v>212</v>
      </c>
      <c r="N2328" s="16" t="s">
        <v>275</v>
      </c>
      <c r="O2328" s="16"/>
      <c r="P2328" s="16" t="s">
        <v>134</v>
      </c>
      <c r="Q2328" s="16" t="s">
        <v>93</v>
      </c>
    </row>
    <row r="2329" spans="3:17">
      <c r="C2329" s="15">
        <v>38325</v>
      </c>
      <c r="D2329" s="16">
        <v>10353</v>
      </c>
      <c r="E2329" s="16">
        <v>7</v>
      </c>
      <c r="F2329" s="16" t="s">
        <v>397</v>
      </c>
      <c r="G2329" s="16">
        <v>40</v>
      </c>
      <c r="H2329" s="17">
        <v>44.51</v>
      </c>
      <c r="I2329" s="17">
        <v>1780.4</v>
      </c>
      <c r="J2329" s="16" t="s">
        <v>19</v>
      </c>
      <c r="K2329" s="16"/>
      <c r="L2329" s="16" t="s">
        <v>189</v>
      </c>
      <c r="M2329" s="16" t="s">
        <v>212</v>
      </c>
      <c r="N2329" s="16" t="s">
        <v>306</v>
      </c>
      <c r="O2329" s="16" t="s">
        <v>228</v>
      </c>
      <c r="P2329" s="16" t="s">
        <v>162</v>
      </c>
      <c r="Q2329" s="16" t="s">
        <v>157</v>
      </c>
    </row>
    <row r="2330" spans="3:17">
      <c r="C2330" s="15">
        <v>38338</v>
      </c>
      <c r="D2330" s="16">
        <v>10361</v>
      </c>
      <c r="E2330" s="16">
        <v>2</v>
      </c>
      <c r="F2330" s="16" t="s">
        <v>397</v>
      </c>
      <c r="G2330" s="16">
        <v>49</v>
      </c>
      <c r="H2330" s="17">
        <v>72.33</v>
      </c>
      <c r="I2330" s="17">
        <v>3544.17</v>
      </c>
      <c r="J2330" s="16" t="s">
        <v>19</v>
      </c>
      <c r="K2330" s="16"/>
      <c r="L2330" s="16" t="s">
        <v>88</v>
      </c>
      <c r="M2330" s="16" t="s">
        <v>212</v>
      </c>
      <c r="N2330" s="16" t="s">
        <v>237</v>
      </c>
      <c r="O2330" s="16" t="s">
        <v>238</v>
      </c>
      <c r="P2330" s="16" t="s">
        <v>85</v>
      </c>
      <c r="Q2330" s="16" t="s">
        <v>84</v>
      </c>
    </row>
    <row r="2331" spans="3:17">
      <c r="C2331" s="15">
        <v>38386</v>
      </c>
      <c r="D2331" s="16">
        <v>10375</v>
      </c>
      <c r="E2331" s="16">
        <v>4</v>
      </c>
      <c r="F2331" s="16" t="s">
        <v>397</v>
      </c>
      <c r="G2331" s="16">
        <v>44</v>
      </c>
      <c r="H2331" s="17">
        <v>82.26</v>
      </c>
      <c r="I2331" s="17">
        <v>3619.44</v>
      </c>
      <c r="J2331" s="16" t="s">
        <v>19</v>
      </c>
      <c r="K2331" s="16"/>
      <c r="L2331" s="16" t="s">
        <v>108</v>
      </c>
      <c r="M2331" s="16" t="s">
        <v>212</v>
      </c>
      <c r="N2331" s="16" t="s">
        <v>229</v>
      </c>
      <c r="O2331" s="16"/>
      <c r="P2331" s="16" t="s">
        <v>107</v>
      </c>
      <c r="Q2331" s="16" t="s">
        <v>93</v>
      </c>
    </row>
    <row r="2332" spans="3:17">
      <c r="C2332" s="15">
        <v>38414</v>
      </c>
      <c r="D2332" s="16">
        <v>10388</v>
      </c>
      <c r="E2332" s="16">
        <v>8</v>
      </c>
      <c r="F2332" s="16" t="s">
        <v>397</v>
      </c>
      <c r="G2332" s="16">
        <v>35</v>
      </c>
      <c r="H2332" s="17">
        <v>100</v>
      </c>
      <c r="I2332" s="17">
        <v>3918.95</v>
      </c>
      <c r="J2332" s="16" t="s">
        <v>19</v>
      </c>
      <c r="K2332" s="16"/>
      <c r="L2332" s="16" t="s">
        <v>175</v>
      </c>
      <c r="M2332" s="16" t="s">
        <v>212</v>
      </c>
      <c r="N2332" s="16" t="s">
        <v>239</v>
      </c>
      <c r="O2332" s="16" t="s">
        <v>231</v>
      </c>
      <c r="P2332" s="16" t="s">
        <v>162</v>
      </c>
      <c r="Q2332" s="16" t="s">
        <v>157</v>
      </c>
    </row>
    <row r="2333" spans="3:17">
      <c r="C2333" s="15">
        <v>38441</v>
      </c>
      <c r="D2333" s="16">
        <v>10398</v>
      </c>
      <c r="E2333" s="16">
        <v>4</v>
      </c>
      <c r="F2333" s="16" t="s">
        <v>397</v>
      </c>
      <c r="G2333" s="16">
        <v>22</v>
      </c>
      <c r="H2333" s="17">
        <v>67.41</v>
      </c>
      <c r="I2333" s="17">
        <v>1483.02</v>
      </c>
      <c r="J2333" s="16" t="s">
        <v>19</v>
      </c>
      <c r="K2333" s="16"/>
      <c r="L2333" s="16" t="s">
        <v>110</v>
      </c>
      <c r="M2333" s="16" t="s">
        <v>212</v>
      </c>
      <c r="N2333" s="16" t="s">
        <v>215</v>
      </c>
      <c r="O2333" s="16"/>
      <c r="P2333" s="16" t="s">
        <v>107</v>
      </c>
      <c r="Q2333" s="16" t="s">
        <v>93</v>
      </c>
    </row>
    <row r="2334" spans="3:17">
      <c r="C2334" s="15">
        <v>38445</v>
      </c>
      <c r="D2334" s="16">
        <v>10401</v>
      </c>
      <c r="E2334" s="16">
        <v>6</v>
      </c>
      <c r="F2334" s="16" t="s">
        <v>397</v>
      </c>
      <c r="G2334" s="16">
        <v>62</v>
      </c>
      <c r="H2334" s="17">
        <v>77.73</v>
      </c>
      <c r="I2334" s="17">
        <v>4819.26</v>
      </c>
      <c r="J2334" s="16" t="s">
        <v>19</v>
      </c>
      <c r="K2334" s="16"/>
      <c r="L2334" s="16" t="s">
        <v>180</v>
      </c>
      <c r="M2334" s="16" t="s">
        <v>285</v>
      </c>
      <c r="N2334" s="16" t="s">
        <v>225</v>
      </c>
      <c r="O2334" s="16" t="s">
        <v>226</v>
      </c>
      <c r="P2334" s="16" t="s">
        <v>162</v>
      </c>
      <c r="Q2334" s="16" t="s">
        <v>157</v>
      </c>
    </row>
    <row r="2335" spans="3:17">
      <c r="C2335" s="15">
        <v>38482</v>
      </c>
      <c r="D2335" s="16">
        <v>10416</v>
      </c>
      <c r="E2335" s="16">
        <v>7</v>
      </c>
      <c r="F2335" s="16" t="s">
        <v>397</v>
      </c>
      <c r="G2335" s="16">
        <v>26</v>
      </c>
      <c r="H2335" s="17">
        <v>61.22</v>
      </c>
      <c r="I2335" s="17">
        <v>1591.72</v>
      </c>
      <c r="J2335" s="16" t="s">
        <v>19</v>
      </c>
      <c r="K2335" s="16"/>
      <c r="L2335" s="16" t="s">
        <v>127</v>
      </c>
      <c r="M2335" s="16" t="s">
        <v>212</v>
      </c>
      <c r="N2335" s="16" t="s">
        <v>294</v>
      </c>
      <c r="O2335" s="16"/>
      <c r="P2335" s="16" t="s">
        <v>126</v>
      </c>
      <c r="Q2335" s="16" t="s">
        <v>93</v>
      </c>
    </row>
    <row r="2336" spans="3:17">
      <c r="C2336" s="15">
        <v>37683</v>
      </c>
      <c r="D2336" s="16">
        <v>10108</v>
      </c>
      <c r="E2336" s="16">
        <v>16</v>
      </c>
      <c r="F2336" s="16" t="s">
        <v>398</v>
      </c>
      <c r="G2336" s="16">
        <v>31</v>
      </c>
      <c r="H2336" s="17">
        <v>100</v>
      </c>
      <c r="I2336" s="17">
        <v>3669.78</v>
      </c>
      <c r="J2336" s="16" t="s">
        <v>16</v>
      </c>
      <c r="K2336" s="16"/>
      <c r="L2336" s="16" t="s">
        <v>155</v>
      </c>
      <c r="M2336" s="16" t="s">
        <v>212</v>
      </c>
      <c r="N2336" s="16" t="s">
        <v>290</v>
      </c>
      <c r="O2336" s="16"/>
      <c r="P2336" s="16" t="s">
        <v>154</v>
      </c>
      <c r="Q2336" s="16" t="s">
        <v>151</v>
      </c>
    </row>
    <row r="2337" spans="3:17">
      <c r="C2337" s="15">
        <v>37748</v>
      </c>
      <c r="D2337" s="16">
        <v>10121</v>
      </c>
      <c r="E2337" s="16">
        <v>3</v>
      </c>
      <c r="F2337" s="16" t="s">
        <v>398</v>
      </c>
      <c r="G2337" s="16">
        <v>25</v>
      </c>
      <c r="H2337" s="17">
        <v>86.74</v>
      </c>
      <c r="I2337" s="17">
        <v>2168.5</v>
      </c>
      <c r="J2337" s="16" t="s">
        <v>16</v>
      </c>
      <c r="K2337" s="16"/>
      <c r="L2337" s="16" t="s">
        <v>110</v>
      </c>
      <c r="M2337" s="16" t="s">
        <v>212</v>
      </c>
      <c r="N2337" s="16" t="s">
        <v>215</v>
      </c>
      <c r="O2337" s="16"/>
      <c r="P2337" s="16" t="s">
        <v>107</v>
      </c>
      <c r="Q2337" s="16" t="s">
        <v>93</v>
      </c>
    </row>
    <row r="2338" spans="3:17">
      <c r="C2338" s="15">
        <v>37804</v>
      </c>
      <c r="D2338" s="16">
        <v>10135</v>
      </c>
      <c r="E2338" s="16">
        <v>17</v>
      </c>
      <c r="F2338" s="16" t="s">
        <v>398</v>
      </c>
      <c r="G2338" s="16">
        <v>30</v>
      </c>
      <c r="H2338" s="17">
        <v>89.8</v>
      </c>
      <c r="I2338" s="17">
        <v>2694</v>
      </c>
      <c r="J2338" s="16" t="s">
        <v>16</v>
      </c>
      <c r="K2338" s="16"/>
      <c r="L2338" s="16" t="s">
        <v>163</v>
      </c>
      <c r="M2338" s="16" t="s">
        <v>212</v>
      </c>
      <c r="N2338" s="16" t="s">
        <v>258</v>
      </c>
      <c r="O2338" s="16" t="s">
        <v>218</v>
      </c>
      <c r="P2338" s="16" t="s">
        <v>162</v>
      </c>
      <c r="Q2338" s="16" t="s">
        <v>157</v>
      </c>
    </row>
    <row r="2339" spans="3:17">
      <c r="C2339" s="15">
        <v>37858</v>
      </c>
      <c r="D2339" s="16">
        <v>10145</v>
      </c>
      <c r="E2339" s="16">
        <v>4</v>
      </c>
      <c r="F2339" s="16" t="s">
        <v>398</v>
      </c>
      <c r="G2339" s="16">
        <v>27</v>
      </c>
      <c r="H2339" s="17">
        <v>100</v>
      </c>
      <c r="I2339" s="17">
        <v>3251.34</v>
      </c>
      <c r="J2339" s="16" t="s">
        <v>16</v>
      </c>
      <c r="K2339" s="16"/>
      <c r="L2339" s="16" t="s">
        <v>172</v>
      </c>
      <c r="M2339" s="16" t="s">
        <v>212</v>
      </c>
      <c r="N2339" s="16" t="s">
        <v>217</v>
      </c>
      <c r="O2339" s="16" t="s">
        <v>218</v>
      </c>
      <c r="P2339" s="16" t="s">
        <v>162</v>
      </c>
      <c r="Q2339" s="16" t="s">
        <v>157</v>
      </c>
    </row>
    <row r="2340" spans="3:17">
      <c r="C2340" s="15">
        <v>37904</v>
      </c>
      <c r="D2340" s="16">
        <v>10159</v>
      </c>
      <c r="E2340" s="16">
        <v>12</v>
      </c>
      <c r="F2340" s="16" t="s">
        <v>398</v>
      </c>
      <c r="G2340" s="16">
        <v>23</v>
      </c>
      <c r="H2340" s="17">
        <v>100</v>
      </c>
      <c r="I2340" s="17">
        <v>2347.15</v>
      </c>
      <c r="J2340" s="16" t="s">
        <v>16</v>
      </c>
      <c r="K2340" s="16"/>
      <c r="L2340" s="16" t="s">
        <v>167</v>
      </c>
      <c r="M2340" s="16" t="s">
        <v>212</v>
      </c>
      <c r="N2340" s="16" t="s">
        <v>219</v>
      </c>
      <c r="O2340" s="16" t="s">
        <v>218</v>
      </c>
      <c r="P2340" s="16" t="s">
        <v>162</v>
      </c>
      <c r="Q2340" s="16" t="s">
        <v>157</v>
      </c>
    </row>
    <row r="2341" spans="3:17">
      <c r="C2341" s="15">
        <v>37929</v>
      </c>
      <c r="D2341" s="16">
        <v>10169</v>
      </c>
      <c r="E2341" s="16">
        <v>12</v>
      </c>
      <c r="F2341" s="16" t="s">
        <v>398</v>
      </c>
      <c r="G2341" s="16">
        <v>34</v>
      </c>
      <c r="H2341" s="17">
        <v>100</v>
      </c>
      <c r="I2341" s="17">
        <v>3920.88</v>
      </c>
      <c r="J2341" s="16" t="s">
        <v>16</v>
      </c>
      <c r="K2341" s="16"/>
      <c r="L2341" s="16" t="s">
        <v>87</v>
      </c>
      <c r="M2341" s="16" t="s">
        <v>212</v>
      </c>
      <c r="N2341" s="16" t="s">
        <v>262</v>
      </c>
      <c r="O2341" s="16" t="s">
        <v>238</v>
      </c>
      <c r="P2341" s="16" t="s">
        <v>85</v>
      </c>
      <c r="Q2341" s="16" t="s">
        <v>84</v>
      </c>
    </row>
    <row r="2342" spans="3:17">
      <c r="C2342" s="15">
        <v>37936</v>
      </c>
      <c r="D2342" s="16">
        <v>10180</v>
      </c>
      <c r="E2342" s="16">
        <v>7</v>
      </c>
      <c r="F2342" s="16" t="s">
        <v>398</v>
      </c>
      <c r="G2342" s="16">
        <v>22</v>
      </c>
      <c r="H2342" s="17">
        <v>100</v>
      </c>
      <c r="I2342" s="17">
        <v>2514.6</v>
      </c>
      <c r="J2342" s="16" t="s">
        <v>16</v>
      </c>
      <c r="K2342" s="16"/>
      <c r="L2342" s="16" t="s">
        <v>117</v>
      </c>
      <c r="M2342" s="16" t="s">
        <v>212</v>
      </c>
      <c r="N2342" s="16" t="s">
        <v>221</v>
      </c>
      <c r="O2342" s="16"/>
      <c r="P2342" s="16" t="s">
        <v>107</v>
      </c>
      <c r="Q2342" s="16" t="s">
        <v>93</v>
      </c>
    </row>
    <row r="2343" spans="3:17">
      <c r="C2343" s="15">
        <v>37944</v>
      </c>
      <c r="D2343" s="16">
        <v>10190</v>
      </c>
      <c r="E2343" s="16">
        <v>4</v>
      </c>
      <c r="F2343" s="16" t="s">
        <v>398</v>
      </c>
      <c r="G2343" s="16">
        <v>42</v>
      </c>
      <c r="H2343" s="17">
        <v>85.72</v>
      </c>
      <c r="I2343" s="17">
        <v>3600.24</v>
      </c>
      <c r="J2343" s="16" t="s">
        <v>16</v>
      </c>
      <c r="K2343" s="16"/>
      <c r="L2343" s="16" t="s">
        <v>135</v>
      </c>
      <c r="M2343" s="16" t="s">
        <v>212</v>
      </c>
      <c r="N2343" s="16" t="s">
        <v>242</v>
      </c>
      <c r="O2343" s="16"/>
      <c r="P2343" s="16" t="s">
        <v>134</v>
      </c>
      <c r="Q2343" s="16" t="s">
        <v>93</v>
      </c>
    </row>
    <row r="2344" spans="3:17">
      <c r="C2344" s="15">
        <v>38001</v>
      </c>
      <c r="D2344" s="16">
        <v>10211</v>
      </c>
      <c r="E2344" s="16">
        <v>12</v>
      </c>
      <c r="F2344" s="16" t="s">
        <v>398</v>
      </c>
      <c r="G2344" s="16">
        <v>37</v>
      </c>
      <c r="H2344" s="17">
        <v>100</v>
      </c>
      <c r="I2344" s="17">
        <v>4040.03</v>
      </c>
      <c r="J2344" s="16" t="s">
        <v>16</v>
      </c>
      <c r="K2344" s="16"/>
      <c r="L2344" s="16" t="s">
        <v>112</v>
      </c>
      <c r="M2344" s="16" t="s">
        <v>212</v>
      </c>
      <c r="N2344" s="16" t="s">
        <v>216</v>
      </c>
      <c r="O2344" s="16"/>
      <c r="P2344" s="16" t="s">
        <v>107</v>
      </c>
      <c r="Q2344" s="16" t="s">
        <v>93</v>
      </c>
    </row>
    <row r="2345" spans="3:17">
      <c r="C2345" s="15">
        <v>38038</v>
      </c>
      <c r="D2345" s="16">
        <v>10224</v>
      </c>
      <c r="E2345" s="16">
        <v>5</v>
      </c>
      <c r="F2345" s="16" t="s">
        <v>398</v>
      </c>
      <c r="G2345" s="16">
        <v>30</v>
      </c>
      <c r="H2345" s="17">
        <v>100</v>
      </c>
      <c r="I2345" s="17">
        <v>3336.9</v>
      </c>
      <c r="J2345" s="16" t="s">
        <v>16</v>
      </c>
      <c r="K2345" s="16"/>
      <c r="L2345" s="16" t="s">
        <v>117</v>
      </c>
      <c r="M2345" s="16" t="s">
        <v>212</v>
      </c>
      <c r="N2345" s="16" t="s">
        <v>221</v>
      </c>
      <c r="O2345" s="16"/>
      <c r="P2345" s="16" t="s">
        <v>107</v>
      </c>
      <c r="Q2345" s="16" t="s">
        <v>93</v>
      </c>
    </row>
    <row r="2346" spans="3:17">
      <c r="C2346" s="15">
        <v>38082</v>
      </c>
      <c r="D2346" s="16">
        <v>10237</v>
      </c>
      <c r="E2346" s="16">
        <v>5</v>
      </c>
      <c r="F2346" s="16" t="s">
        <v>398</v>
      </c>
      <c r="G2346" s="16">
        <v>27</v>
      </c>
      <c r="H2346" s="17">
        <v>100</v>
      </c>
      <c r="I2346" s="17">
        <v>3113.64</v>
      </c>
      <c r="J2346" s="16" t="s">
        <v>16</v>
      </c>
      <c r="K2346" s="16"/>
      <c r="L2346" s="16" t="s">
        <v>176</v>
      </c>
      <c r="M2346" s="16" t="s">
        <v>212</v>
      </c>
      <c r="N2346" s="16" t="s">
        <v>213</v>
      </c>
      <c r="O2346" s="16" t="s">
        <v>214</v>
      </c>
      <c r="P2346" s="16" t="s">
        <v>162</v>
      </c>
      <c r="Q2346" s="16" t="s">
        <v>157</v>
      </c>
    </row>
    <row r="2347" spans="3:17">
      <c r="C2347" s="15">
        <v>38133</v>
      </c>
      <c r="D2347" s="16">
        <v>10252</v>
      </c>
      <c r="E2347" s="16">
        <v>9</v>
      </c>
      <c r="F2347" s="16" t="s">
        <v>398</v>
      </c>
      <c r="G2347" s="16">
        <v>25</v>
      </c>
      <c r="H2347" s="17">
        <v>100</v>
      </c>
      <c r="I2347" s="17">
        <v>2832</v>
      </c>
      <c r="J2347" s="16" t="s">
        <v>16</v>
      </c>
      <c r="K2347" s="16"/>
      <c r="L2347" s="16" t="s">
        <v>112</v>
      </c>
      <c r="M2347" s="16" t="s">
        <v>212</v>
      </c>
      <c r="N2347" s="16" t="s">
        <v>216</v>
      </c>
      <c r="O2347" s="16"/>
      <c r="P2347" s="16" t="s">
        <v>107</v>
      </c>
      <c r="Q2347" s="16" t="s">
        <v>93</v>
      </c>
    </row>
    <row r="2348" spans="3:17">
      <c r="C2348" s="15">
        <v>38168</v>
      </c>
      <c r="D2348" s="16">
        <v>10264</v>
      </c>
      <c r="E2348" s="16">
        <v>7</v>
      </c>
      <c r="F2348" s="16" t="s">
        <v>398</v>
      </c>
      <c r="G2348" s="16">
        <v>34</v>
      </c>
      <c r="H2348" s="17">
        <v>97.97</v>
      </c>
      <c r="I2348" s="17">
        <v>3330.98</v>
      </c>
      <c r="J2348" s="16" t="s">
        <v>16</v>
      </c>
      <c r="K2348" s="16"/>
      <c r="L2348" s="16" t="s">
        <v>181</v>
      </c>
      <c r="M2348" s="16" t="s">
        <v>212</v>
      </c>
      <c r="N2348" s="16" t="s">
        <v>280</v>
      </c>
      <c r="O2348" s="16" t="s">
        <v>231</v>
      </c>
      <c r="P2348" s="16" t="s">
        <v>162</v>
      </c>
      <c r="Q2348" s="16" t="s">
        <v>157</v>
      </c>
    </row>
    <row r="2349" spans="3:17">
      <c r="C2349" s="15">
        <v>38201</v>
      </c>
      <c r="D2349" s="16">
        <v>10276</v>
      </c>
      <c r="E2349" s="16">
        <v>13</v>
      </c>
      <c r="F2349" s="16" t="s">
        <v>398</v>
      </c>
      <c r="G2349" s="16">
        <v>38</v>
      </c>
      <c r="H2349" s="17">
        <v>100</v>
      </c>
      <c r="I2349" s="17">
        <v>4304.6400000000003</v>
      </c>
      <c r="J2349" s="16" t="s">
        <v>16</v>
      </c>
      <c r="K2349" s="16"/>
      <c r="L2349" s="16" t="s">
        <v>190</v>
      </c>
      <c r="M2349" s="16" t="s">
        <v>212</v>
      </c>
      <c r="N2349" s="16" t="s">
        <v>261</v>
      </c>
      <c r="O2349" s="16" t="s">
        <v>231</v>
      </c>
      <c r="P2349" s="16" t="s">
        <v>162</v>
      </c>
      <c r="Q2349" s="16" t="s">
        <v>157</v>
      </c>
    </row>
    <row r="2350" spans="3:17">
      <c r="C2350" s="15">
        <v>38226</v>
      </c>
      <c r="D2350" s="16">
        <v>10285</v>
      </c>
      <c r="E2350" s="16">
        <v>4</v>
      </c>
      <c r="F2350" s="16" t="s">
        <v>398</v>
      </c>
      <c r="G2350" s="16">
        <v>26</v>
      </c>
      <c r="H2350" s="17">
        <v>100</v>
      </c>
      <c r="I2350" s="17">
        <v>2600.2600000000002</v>
      </c>
      <c r="J2350" s="16" t="s">
        <v>16</v>
      </c>
      <c r="K2350" s="16"/>
      <c r="L2350" s="16" t="s">
        <v>173</v>
      </c>
      <c r="M2350" s="16" t="s">
        <v>212</v>
      </c>
      <c r="N2350" s="16" t="s">
        <v>230</v>
      </c>
      <c r="O2350" s="16" t="s">
        <v>231</v>
      </c>
      <c r="P2350" s="16" t="s">
        <v>162</v>
      </c>
      <c r="Q2350" s="16" t="s">
        <v>157</v>
      </c>
    </row>
    <row r="2351" spans="3:17">
      <c r="C2351" s="15">
        <v>38260</v>
      </c>
      <c r="D2351" s="16">
        <v>10299</v>
      </c>
      <c r="E2351" s="16">
        <v>7</v>
      </c>
      <c r="F2351" s="16" t="s">
        <v>398</v>
      </c>
      <c r="G2351" s="16">
        <v>38</v>
      </c>
      <c r="H2351" s="17">
        <v>100</v>
      </c>
      <c r="I2351" s="17">
        <v>4382.16</v>
      </c>
      <c r="J2351" s="16" t="s">
        <v>16</v>
      </c>
      <c r="K2351" s="16"/>
      <c r="L2351" s="16" t="s">
        <v>105</v>
      </c>
      <c r="M2351" s="16" t="s">
        <v>212</v>
      </c>
      <c r="N2351" s="16" t="s">
        <v>232</v>
      </c>
      <c r="O2351" s="16"/>
      <c r="P2351" s="16" t="s">
        <v>103</v>
      </c>
      <c r="Q2351" s="16" t="s">
        <v>93</v>
      </c>
    </row>
    <row r="2352" spans="3:17">
      <c r="C2352" s="15">
        <v>38275</v>
      </c>
      <c r="D2352" s="16">
        <v>10309</v>
      </c>
      <c r="E2352" s="16">
        <v>3</v>
      </c>
      <c r="F2352" s="16" t="s">
        <v>398</v>
      </c>
      <c r="G2352" s="16">
        <v>50</v>
      </c>
      <c r="H2352" s="17">
        <v>84.7</v>
      </c>
      <c r="I2352" s="17">
        <v>4235</v>
      </c>
      <c r="J2352" s="16" t="s">
        <v>16</v>
      </c>
      <c r="K2352" s="16"/>
      <c r="L2352" s="16" t="s">
        <v>131</v>
      </c>
      <c r="M2352" s="16" t="s">
        <v>212</v>
      </c>
      <c r="N2352" s="16" t="s">
        <v>233</v>
      </c>
      <c r="O2352" s="16"/>
      <c r="P2352" s="16" t="s">
        <v>130</v>
      </c>
      <c r="Q2352" s="16" t="s">
        <v>93</v>
      </c>
    </row>
    <row r="2353" spans="3:17">
      <c r="C2353" s="15">
        <v>38294</v>
      </c>
      <c r="D2353" s="16">
        <v>10319</v>
      </c>
      <c r="E2353" s="16">
        <v>8</v>
      </c>
      <c r="F2353" s="16" t="s">
        <v>398</v>
      </c>
      <c r="G2353" s="16">
        <v>22</v>
      </c>
      <c r="H2353" s="17">
        <v>100</v>
      </c>
      <c r="I2353" s="17">
        <v>2626.8</v>
      </c>
      <c r="J2353" s="16" t="s">
        <v>16</v>
      </c>
      <c r="K2353" s="16"/>
      <c r="L2353" s="16" t="s">
        <v>195</v>
      </c>
      <c r="M2353" s="16" t="s">
        <v>212</v>
      </c>
      <c r="N2353" s="16" t="s">
        <v>213</v>
      </c>
      <c r="O2353" s="16" t="s">
        <v>214</v>
      </c>
      <c r="P2353" s="16" t="s">
        <v>162</v>
      </c>
      <c r="Q2353" s="16" t="s">
        <v>157</v>
      </c>
    </row>
    <row r="2354" spans="3:17">
      <c r="C2354" s="15">
        <v>38308</v>
      </c>
      <c r="D2354" s="16">
        <v>10331</v>
      </c>
      <c r="E2354" s="16">
        <v>4</v>
      </c>
      <c r="F2354" s="16" t="s">
        <v>398</v>
      </c>
      <c r="G2354" s="16">
        <v>32</v>
      </c>
      <c r="H2354" s="17">
        <v>100</v>
      </c>
      <c r="I2354" s="17">
        <v>5026.5600000000004</v>
      </c>
      <c r="J2354" s="16" t="s">
        <v>16</v>
      </c>
      <c r="K2354" s="16"/>
      <c r="L2354" s="16" t="s">
        <v>179</v>
      </c>
      <c r="M2354" s="16" t="s">
        <v>212</v>
      </c>
      <c r="N2354" s="16" t="s">
        <v>247</v>
      </c>
      <c r="O2354" s="16" t="s">
        <v>235</v>
      </c>
      <c r="P2354" s="16" t="s">
        <v>162</v>
      </c>
      <c r="Q2354" s="16" t="s">
        <v>157</v>
      </c>
    </row>
    <row r="2355" spans="3:17">
      <c r="C2355" s="15">
        <v>38315</v>
      </c>
      <c r="D2355" s="16">
        <v>10341</v>
      </c>
      <c r="E2355" s="16">
        <v>4</v>
      </c>
      <c r="F2355" s="16" t="s">
        <v>398</v>
      </c>
      <c r="G2355" s="16">
        <v>31</v>
      </c>
      <c r="H2355" s="17">
        <v>71.02</v>
      </c>
      <c r="I2355" s="17">
        <v>2201.62</v>
      </c>
      <c r="J2355" s="16" t="s">
        <v>16</v>
      </c>
      <c r="K2355" s="16"/>
      <c r="L2355" s="16" t="s">
        <v>95</v>
      </c>
      <c r="M2355" s="16" t="s">
        <v>212</v>
      </c>
      <c r="N2355" s="16" t="s">
        <v>236</v>
      </c>
      <c r="O2355" s="16"/>
      <c r="P2355" s="16" t="s">
        <v>94</v>
      </c>
      <c r="Q2355" s="16" t="s">
        <v>93</v>
      </c>
    </row>
    <row r="2356" spans="3:17">
      <c r="C2356" s="15">
        <v>38328</v>
      </c>
      <c r="D2356" s="16">
        <v>10355</v>
      </c>
      <c r="E2356" s="16">
        <v>5</v>
      </c>
      <c r="F2356" s="16" t="s">
        <v>398</v>
      </c>
      <c r="G2356" s="16">
        <v>40</v>
      </c>
      <c r="H2356" s="17">
        <v>100</v>
      </c>
      <c r="I2356" s="17">
        <v>4326.8</v>
      </c>
      <c r="J2356" s="16" t="s">
        <v>16</v>
      </c>
      <c r="K2356" s="16"/>
      <c r="L2356" s="16" t="s">
        <v>135</v>
      </c>
      <c r="M2356" s="16" t="s">
        <v>212</v>
      </c>
      <c r="N2356" s="16" t="s">
        <v>242</v>
      </c>
      <c r="O2356" s="16"/>
      <c r="P2356" s="16" t="s">
        <v>134</v>
      </c>
      <c r="Q2356" s="16" t="s">
        <v>93</v>
      </c>
    </row>
    <row r="2357" spans="3:17">
      <c r="C2357" s="15">
        <v>38359</v>
      </c>
      <c r="D2357" s="16">
        <v>10365</v>
      </c>
      <c r="E2357" s="16">
        <v>3</v>
      </c>
      <c r="F2357" s="16" t="s">
        <v>398</v>
      </c>
      <c r="G2357" s="16">
        <v>22</v>
      </c>
      <c r="H2357" s="17">
        <v>100</v>
      </c>
      <c r="I2357" s="17">
        <v>3425.18</v>
      </c>
      <c r="J2357" s="16" t="s">
        <v>16</v>
      </c>
      <c r="K2357" s="16"/>
      <c r="L2357" s="16" t="s">
        <v>171</v>
      </c>
      <c r="M2357" s="16" t="s">
        <v>212</v>
      </c>
      <c r="N2357" s="16" t="s">
        <v>239</v>
      </c>
      <c r="O2357" s="16" t="s">
        <v>231</v>
      </c>
      <c r="P2357" s="16" t="s">
        <v>162</v>
      </c>
      <c r="Q2357" s="16" t="s">
        <v>157</v>
      </c>
    </row>
    <row r="2358" spans="3:17">
      <c r="C2358" s="15">
        <v>38386</v>
      </c>
      <c r="D2358" s="16">
        <v>10375</v>
      </c>
      <c r="E2358" s="16">
        <v>15</v>
      </c>
      <c r="F2358" s="16" t="s">
        <v>398</v>
      </c>
      <c r="G2358" s="16">
        <v>41</v>
      </c>
      <c r="H2358" s="17">
        <v>100</v>
      </c>
      <c r="I2358" s="17">
        <v>4701.88</v>
      </c>
      <c r="J2358" s="16" t="s">
        <v>16</v>
      </c>
      <c r="K2358" s="16"/>
      <c r="L2358" s="16" t="s">
        <v>108</v>
      </c>
      <c r="M2358" s="16" t="s">
        <v>212</v>
      </c>
      <c r="N2358" s="16" t="s">
        <v>229</v>
      </c>
      <c r="O2358" s="16"/>
      <c r="P2358" s="16" t="s">
        <v>107</v>
      </c>
      <c r="Q2358" s="16" t="s">
        <v>93</v>
      </c>
    </row>
    <row r="2359" spans="3:17">
      <c r="C2359" s="15">
        <v>38415</v>
      </c>
      <c r="D2359" s="16">
        <v>10390</v>
      </c>
      <c r="E2359" s="16">
        <v>12</v>
      </c>
      <c r="F2359" s="16" t="s">
        <v>398</v>
      </c>
      <c r="G2359" s="16">
        <v>45</v>
      </c>
      <c r="H2359" s="17">
        <v>48.98</v>
      </c>
      <c r="I2359" s="17">
        <v>2204.1</v>
      </c>
      <c r="J2359" s="16" t="s">
        <v>16</v>
      </c>
      <c r="K2359" s="16"/>
      <c r="L2359" s="16" t="s">
        <v>163</v>
      </c>
      <c r="M2359" s="16" t="s">
        <v>212</v>
      </c>
      <c r="N2359" s="16" t="s">
        <v>258</v>
      </c>
      <c r="O2359" s="16" t="s">
        <v>218</v>
      </c>
      <c r="P2359" s="16" t="s">
        <v>162</v>
      </c>
      <c r="Q2359" s="16" t="s">
        <v>157</v>
      </c>
    </row>
    <row r="2360" spans="3:17">
      <c r="C2360" s="15">
        <v>38450</v>
      </c>
      <c r="D2360" s="16">
        <v>10403</v>
      </c>
      <c r="E2360" s="16">
        <v>5</v>
      </c>
      <c r="F2360" s="16" t="s">
        <v>398</v>
      </c>
      <c r="G2360" s="16">
        <v>45</v>
      </c>
      <c r="H2360" s="17">
        <v>100</v>
      </c>
      <c r="I2360" s="17">
        <v>5189.3999999999996</v>
      </c>
      <c r="J2360" s="16" t="s">
        <v>16</v>
      </c>
      <c r="K2360" s="16"/>
      <c r="L2360" s="16" t="s">
        <v>147</v>
      </c>
      <c r="M2360" s="16" t="s">
        <v>212</v>
      </c>
      <c r="N2360" s="16" t="s">
        <v>240</v>
      </c>
      <c r="O2360" s="16"/>
      <c r="P2360" s="16" t="s">
        <v>145</v>
      </c>
      <c r="Q2360" s="16" t="s">
        <v>93</v>
      </c>
    </row>
    <row r="2361" spans="3:17">
      <c r="C2361" s="15">
        <v>37669</v>
      </c>
      <c r="D2361" s="16">
        <v>10106</v>
      </c>
      <c r="E2361" s="16">
        <v>6</v>
      </c>
      <c r="F2361" s="16" t="s">
        <v>399</v>
      </c>
      <c r="G2361" s="16">
        <v>39</v>
      </c>
      <c r="H2361" s="17">
        <v>40.15</v>
      </c>
      <c r="I2361" s="17">
        <v>1565.85</v>
      </c>
      <c r="J2361" s="16" t="s">
        <v>19</v>
      </c>
      <c r="K2361" s="16"/>
      <c r="L2361" s="16" t="s">
        <v>128</v>
      </c>
      <c r="M2361" s="16" t="s">
        <v>212</v>
      </c>
      <c r="N2361" s="16" t="s">
        <v>320</v>
      </c>
      <c r="O2361" s="16"/>
      <c r="P2361" s="16" t="s">
        <v>126</v>
      </c>
      <c r="Q2361" s="16" t="s">
        <v>93</v>
      </c>
    </row>
    <row r="2362" spans="3:17">
      <c r="C2362" s="15">
        <v>37740</v>
      </c>
      <c r="D2362" s="16">
        <v>10120</v>
      </c>
      <c r="E2362" s="16">
        <v>12</v>
      </c>
      <c r="F2362" s="16" t="s">
        <v>399</v>
      </c>
      <c r="G2362" s="16">
        <v>49</v>
      </c>
      <c r="H2362" s="17">
        <v>50.62</v>
      </c>
      <c r="I2362" s="17">
        <v>2480.38</v>
      </c>
      <c r="J2362" s="16" t="s">
        <v>19</v>
      </c>
      <c r="K2362" s="16"/>
      <c r="L2362" s="16" t="s">
        <v>86</v>
      </c>
      <c r="M2362" s="16" t="s">
        <v>212</v>
      </c>
      <c r="N2362" s="16" t="s">
        <v>223</v>
      </c>
      <c r="O2362" s="16" t="s">
        <v>224</v>
      </c>
      <c r="P2362" s="16" t="s">
        <v>85</v>
      </c>
      <c r="Q2362" s="16" t="s">
        <v>84</v>
      </c>
    </row>
    <row r="2363" spans="3:17">
      <c r="C2363" s="15">
        <v>37799</v>
      </c>
      <c r="D2363" s="16">
        <v>10133</v>
      </c>
      <c r="E2363" s="16">
        <v>7</v>
      </c>
      <c r="F2363" s="16" t="s">
        <v>399</v>
      </c>
      <c r="G2363" s="16">
        <v>27</v>
      </c>
      <c r="H2363" s="17">
        <v>50.19</v>
      </c>
      <c r="I2363" s="17">
        <v>1355.13</v>
      </c>
      <c r="J2363" s="16" t="s">
        <v>19</v>
      </c>
      <c r="K2363" s="16"/>
      <c r="L2363" s="16" t="s">
        <v>135</v>
      </c>
      <c r="M2363" s="16" t="s">
        <v>212</v>
      </c>
      <c r="N2363" s="16" t="s">
        <v>242</v>
      </c>
      <c r="O2363" s="16"/>
      <c r="P2363" s="16" t="s">
        <v>134</v>
      </c>
      <c r="Q2363" s="16" t="s">
        <v>93</v>
      </c>
    </row>
    <row r="2364" spans="3:17">
      <c r="C2364" s="15">
        <v>37843</v>
      </c>
      <c r="D2364" s="16">
        <v>10143</v>
      </c>
      <c r="E2364" s="16">
        <v>1</v>
      </c>
      <c r="F2364" s="16" t="s">
        <v>399</v>
      </c>
      <c r="G2364" s="16">
        <v>34</v>
      </c>
      <c r="H2364" s="17">
        <v>36.659999999999997</v>
      </c>
      <c r="I2364" s="17">
        <v>1246.44</v>
      </c>
      <c r="J2364" s="16" t="s">
        <v>19</v>
      </c>
      <c r="K2364" s="16"/>
      <c r="L2364" s="16" t="s">
        <v>171</v>
      </c>
      <c r="M2364" s="16" t="s">
        <v>212</v>
      </c>
      <c r="N2364" s="16" t="s">
        <v>239</v>
      </c>
      <c r="O2364" s="16" t="s">
        <v>231</v>
      </c>
      <c r="P2364" s="16" t="s">
        <v>162</v>
      </c>
      <c r="Q2364" s="16" t="s">
        <v>157</v>
      </c>
    </row>
    <row r="2365" spans="3:17">
      <c r="C2365" s="15">
        <v>37902</v>
      </c>
      <c r="D2365" s="16">
        <v>10156</v>
      </c>
      <c r="E2365" s="16">
        <v>1</v>
      </c>
      <c r="F2365" s="16" t="s">
        <v>399</v>
      </c>
      <c r="G2365" s="16">
        <v>20</v>
      </c>
      <c r="H2365" s="17">
        <v>41.02</v>
      </c>
      <c r="I2365" s="17">
        <v>820.4</v>
      </c>
      <c r="J2365" s="16" t="s">
        <v>19</v>
      </c>
      <c r="K2365" s="16"/>
      <c r="L2365" s="16" t="s">
        <v>135</v>
      </c>
      <c r="M2365" s="16" t="s">
        <v>212</v>
      </c>
      <c r="N2365" s="16" t="s">
        <v>242</v>
      </c>
      <c r="O2365" s="16"/>
      <c r="P2365" s="16" t="s">
        <v>134</v>
      </c>
      <c r="Q2365" s="16" t="s">
        <v>93</v>
      </c>
    </row>
    <row r="2366" spans="3:17">
      <c r="C2366" s="15">
        <v>37922</v>
      </c>
      <c r="D2366" s="16">
        <v>10168</v>
      </c>
      <c r="E2366" s="16">
        <v>13</v>
      </c>
      <c r="F2366" s="16" t="s">
        <v>399</v>
      </c>
      <c r="G2366" s="16">
        <v>48</v>
      </c>
      <c r="H2366" s="17">
        <v>51.93</v>
      </c>
      <c r="I2366" s="17">
        <v>2492.64</v>
      </c>
      <c r="J2366" s="16" t="s">
        <v>19</v>
      </c>
      <c r="K2366" s="16"/>
      <c r="L2366" s="16" t="s">
        <v>170</v>
      </c>
      <c r="M2366" s="16" t="s">
        <v>212</v>
      </c>
      <c r="N2366" s="16" t="s">
        <v>220</v>
      </c>
      <c r="O2366" s="16" t="s">
        <v>218</v>
      </c>
      <c r="P2366" s="16" t="s">
        <v>162</v>
      </c>
      <c r="Q2366" s="16" t="s">
        <v>157</v>
      </c>
    </row>
    <row r="2367" spans="3:17">
      <c r="C2367" s="15">
        <v>37956</v>
      </c>
      <c r="D2367" s="16">
        <v>10199</v>
      </c>
      <c r="E2367" s="16">
        <v>1</v>
      </c>
      <c r="F2367" s="16" t="s">
        <v>399</v>
      </c>
      <c r="G2367" s="16">
        <v>29</v>
      </c>
      <c r="H2367" s="17">
        <v>38.4</v>
      </c>
      <c r="I2367" s="17">
        <v>1113.5999999999999</v>
      </c>
      <c r="J2367" s="16" t="s">
        <v>19</v>
      </c>
      <c r="K2367" s="16"/>
      <c r="L2367" s="16" t="s">
        <v>193</v>
      </c>
      <c r="M2367" s="16" t="s">
        <v>212</v>
      </c>
      <c r="N2367" s="16" t="s">
        <v>251</v>
      </c>
      <c r="O2367" s="16" t="s">
        <v>218</v>
      </c>
      <c r="P2367" s="16" t="s">
        <v>162</v>
      </c>
      <c r="Q2367" s="16" t="s">
        <v>157</v>
      </c>
    </row>
    <row r="2368" spans="3:17">
      <c r="C2368" s="15">
        <v>37998</v>
      </c>
      <c r="D2368" s="16">
        <v>10210</v>
      </c>
      <c r="E2368" s="16">
        <v>11</v>
      </c>
      <c r="F2368" s="16" t="s">
        <v>399</v>
      </c>
      <c r="G2368" s="16">
        <v>43</v>
      </c>
      <c r="H2368" s="17">
        <v>41.02</v>
      </c>
      <c r="I2368" s="17">
        <v>1763.86</v>
      </c>
      <c r="J2368" s="16" t="s">
        <v>19</v>
      </c>
      <c r="K2368" s="16"/>
      <c r="L2368" s="16" t="s">
        <v>153</v>
      </c>
      <c r="M2368" s="16" t="s">
        <v>212</v>
      </c>
      <c r="N2368" s="16" t="s">
        <v>267</v>
      </c>
      <c r="O2368" s="16" t="s">
        <v>267</v>
      </c>
      <c r="P2368" s="16" t="s">
        <v>151</v>
      </c>
      <c r="Q2368" s="16" t="s">
        <v>151</v>
      </c>
    </row>
    <row r="2369" spans="3:17">
      <c r="C2369" s="15">
        <v>38037</v>
      </c>
      <c r="D2369" s="16">
        <v>10223</v>
      </c>
      <c r="E2369" s="16">
        <v>13</v>
      </c>
      <c r="F2369" s="16" t="s">
        <v>399</v>
      </c>
      <c r="G2369" s="16">
        <v>41</v>
      </c>
      <c r="H2369" s="17">
        <v>46.26</v>
      </c>
      <c r="I2369" s="17">
        <v>1896.66</v>
      </c>
      <c r="J2369" s="16" t="s">
        <v>19</v>
      </c>
      <c r="K2369" s="16"/>
      <c r="L2369" s="16" t="s">
        <v>86</v>
      </c>
      <c r="M2369" s="16" t="s">
        <v>212</v>
      </c>
      <c r="N2369" s="16" t="s">
        <v>223</v>
      </c>
      <c r="O2369" s="16" t="s">
        <v>224</v>
      </c>
      <c r="P2369" s="16" t="s">
        <v>85</v>
      </c>
      <c r="Q2369" s="16" t="s">
        <v>84</v>
      </c>
    </row>
    <row r="2370" spans="3:17">
      <c r="C2370" s="15">
        <v>38079</v>
      </c>
      <c r="D2370" s="16">
        <v>10235</v>
      </c>
      <c r="E2370" s="16">
        <v>7</v>
      </c>
      <c r="F2370" s="16" t="s">
        <v>399</v>
      </c>
      <c r="G2370" s="16">
        <v>41</v>
      </c>
      <c r="H2370" s="17">
        <v>35.35</v>
      </c>
      <c r="I2370" s="17">
        <v>1449.35</v>
      </c>
      <c r="J2370" s="16" t="s">
        <v>19</v>
      </c>
      <c r="K2370" s="16"/>
      <c r="L2370" s="16" t="s">
        <v>160</v>
      </c>
      <c r="M2370" s="16" t="s">
        <v>212</v>
      </c>
      <c r="N2370" s="16" t="s">
        <v>279</v>
      </c>
      <c r="O2370" s="16" t="s">
        <v>250</v>
      </c>
      <c r="P2370" s="16" t="s">
        <v>158</v>
      </c>
      <c r="Q2370" s="16" t="s">
        <v>157</v>
      </c>
    </row>
    <row r="2371" spans="3:17">
      <c r="C2371" s="15">
        <v>38118</v>
      </c>
      <c r="D2371" s="16">
        <v>10250</v>
      </c>
      <c r="E2371" s="16">
        <v>8</v>
      </c>
      <c r="F2371" s="16" t="s">
        <v>399</v>
      </c>
      <c r="G2371" s="16">
        <v>36</v>
      </c>
      <c r="H2371" s="17">
        <v>51.93</v>
      </c>
      <c r="I2371" s="17">
        <v>1869.48</v>
      </c>
      <c r="J2371" s="16" t="s">
        <v>19</v>
      </c>
      <c r="K2371" s="16"/>
      <c r="L2371" s="16" t="s">
        <v>166</v>
      </c>
      <c r="M2371" s="16" t="s">
        <v>212</v>
      </c>
      <c r="N2371" s="16" t="s">
        <v>284</v>
      </c>
      <c r="O2371" s="16" t="s">
        <v>218</v>
      </c>
      <c r="P2371" s="16" t="s">
        <v>162</v>
      </c>
      <c r="Q2371" s="16" t="s">
        <v>157</v>
      </c>
    </row>
    <row r="2372" spans="3:17">
      <c r="C2372" s="15">
        <v>38162</v>
      </c>
      <c r="D2372" s="16">
        <v>10262</v>
      </c>
      <c r="E2372" s="16">
        <v>3</v>
      </c>
      <c r="F2372" s="16" t="s">
        <v>399</v>
      </c>
      <c r="G2372" s="16">
        <v>49</v>
      </c>
      <c r="H2372" s="17">
        <v>37.97</v>
      </c>
      <c r="I2372" s="17">
        <v>1860.53</v>
      </c>
      <c r="J2372" s="16" t="s">
        <v>19</v>
      </c>
      <c r="K2372" s="16"/>
      <c r="L2372" s="16" t="s">
        <v>135</v>
      </c>
      <c r="M2372" s="16" t="s">
        <v>273</v>
      </c>
      <c r="N2372" s="16" t="s">
        <v>242</v>
      </c>
      <c r="O2372" s="16"/>
      <c r="P2372" s="16" t="s">
        <v>134</v>
      </c>
      <c r="Q2372" s="16" t="s">
        <v>93</v>
      </c>
    </row>
    <row r="2373" spans="3:17">
      <c r="C2373" s="15">
        <v>38191</v>
      </c>
      <c r="D2373" s="16">
        <v>10275</v>
      </c>
      <c r="E2373" s="16">
        <v>13</v>
      </c>
      <c r="F2373" s="16" t="s">
        <v>399</v>
      </c>
      <c r="G2373" s="16">
        <v>38</v>
      </c>
      <c r="H2373" s="17">
        <v>45.39</v>
      </c>
      <c r="I2373" s="17">
        <v>1724.82</v>
      </c>
      <c r="J2373" s="16" t="s">
        <v>19</v>
      </c>
      <c r="K2373" s="16"/>
      <c r="L2373" s="16" t="s">
        <v>108</v>
      </c>
      <c r="M2373" s="16" t="s">
        <v>212</v>
      </c>
      <c r="N2373" s="16" t="s">
        <v>229</v>
      </c>
      <c r="O2373" s="16"/>
      <c r="P2373" s="16" t="s">
        <v>107</v>
      </c>
      <c r="Q2373" s="16" t="s">
        <v>93</v>
      </c>
    </row>
    <row r="2374" spans="3:17">
      <c r="C2374" s="15">
        <v>38220</v>
      </c>
      <c r="D2374" s="16">
        <v>10284</v>
      </c>
      <c r="E2374" s="16">
        <v>5</v>
      </c>
      <c r="F2374" s="16" t="s">
        <v>399</v>
      </c>
      <c r="G2374" s="16">
        <v>33</v>
      </c>
      <c r="H2374" s="17">
        <v>51.93</v>
      </c>
      <c r="I2374" s="17">
        <v>1713.69</v>
      </c>
      <c r="J2374" s="16" t="s">
        <v>19</v>
      </c>
      <c r="K2374" s="16"/>
      <c r="L2374" s="16" t="s">
        <v>133</v>
      </c>
      <c r="M2374" s="16" t="s">
        <v>212</v>
      </c>
      <c r="N2374" s="16" t="s">
        <v>318</v>
      </c>
      <c r="O2374" s="16"/>
      <c r="P2374" s="16" t="s">
        <v>130</v>
      </c>
      <c r="Q2374" s="16" t="s">
        <v>93</v>
      </c>
    </row>
    <row r="2375" spans="3:17">
      <c r="C2375" s="15">
        <v>38245</v>
      </c>
      <c r="D2375" s="16">
        <v>10296</v>
      </c>
      <c r="E2375" s="16">
        <v>1</v>
      </c>
      <c r="F2375" s="16" t="s">
        <v>399</v>
      </c>
      <c r="G2375" s="16">
        <v>26</v>
      </c>
      <c r="H2375" s="17">
        <v>48.44</v>
      </c>
      <c r="I2375" s="17">
        <v>1259.44</v>
      </c>
      <c r="J2375" s="16" t="s">
        <v>19</v>
      </c>
      <c r="K2375" s="16"/>
      <c r="L2375" s="16" t="s">
        <v>123</v>
      </c>
      <c r="M2375" s="16" t="s">
        <v>212</v>
      </c>
      <c r="N2375" s="16" t="s">
        <v>326</v>
      </c>
      <c r="O2375" s="16"/>
      <c r="P2375" s="16" t="s">
        <v>120</v>
      </c>
      <c r="Q2375" s="16" t="s">
        <v>93</v>
      </c>
    </row>
    <row r="2376" spans="3:17">
      <c r="C2376" s="15">
        <v>38275</v>
      </c>
      <c r="D2376" s="16">
        <v>10308</v>
      </c>
      <c r="E2376" s="16">
        <v>11</v>
      </c>
      <c r="F2376" s="16" t="s">
        <v>399</v>
      </c>
      <c r="G2376" s="16">
        <v>47</v>
      </c>
      <c r="H2376" s="17">
        <v>43.64</v>
      </c>
      <c r="I2376" s="17">
        <v>2051.08</v>
      </c>
      <c r="J2376" s="16" t="s">
        <v>19</v>
      </c>
      <c r="K2376" s="16"/>
      <c r="L2376" s="16" t="s">
        <v>178</v>
      </c>
      <c r="M2376" s="16" t="s">
        <v>212</v>
      </c>
      <c r="N2376" s="16" t="s">
        <v>268</v>
      </c>
      <c r="O2376" s="16" t="s">
        <v>214</v>
      </c>
      <c r="P2376" s="16" t="s">
        <v>162</v>
      </c>
      <c r="Q2376" s="16" t="s">
        <v>157</v>
      </c>
    </row>
    <row r="2377" spans="3:17">
      <c r="C2377" s="15">
        <v>38292</v>
      </c>
      <c r="D2377" s="16">
        <v>10316</v>
      </c>
      <c r="E2377" s="16">
        <v>3</v>
      </c>
      <c r="F2377" s="16" t="s">
        <v>399</v>
      </c>
      <c r="G2377" s="16">
        <v>34</v>
      </c>
      <c r="H2377" s="17">
        <v>47.57</v>
      </c>
      <c r="I2377" s="17">
        <v>1617.38</v>
      </c>
      <c r="J2377" s="16" t="s">
        <v>19</v>
      </c>
      <c r="K2377" s="16"/>
      <c r="L2377" s="16" t="s">
        <v>149</v>
      </c>
      <c r="M2377" s="16" t="s">
        <v>212</v>
      </c>
      <c r="N2377" s="16" t="s">
        <v>281</v>
      </c>
      <c r="O2377" s="16" t="s">
        <v>282</v>
      </c>
      <c r="P2377" s="16" t="s">
        <v>145</v>
      </c>
      <c r="Q2377" s="16" t="s">
        <v>93</v>
      </c>
    </row>
    <row r="2378" spans="3:17">
      <c r="C2378" s="15">
        <v>38303</v>
      </c>
      <c r="D2378" s="16">
        <v>10328</v>
      </c>
      <c r="E2378" s="16">
        <v>7</v>
      </c>
      <c r="F2378" s="16" t="s">
        <v>399</v>
      </c>
      <c r="G2378" s="16">
        <v>34</v>
      </c>
      <c r="H2378" s="17">
        <v>51.93</v>
      </c>
      <c r="I2378" s="17">
        <v>1765.62</v>
      </c>
      <c r="J2378" s="16" t="s">
        <v>19</v>
      </c>
      <c r="K2378" s="16"/>
      <c r="L2378" s="16" t="s">
        <v>128</v>
      </c>
      <c r="M2378" s="16" t="s">
        <v>212</v>
      </c>
      <c r="N2378" s="16" t="s">
        <v>320</v>
      </c>
      <c r="O2378" s="16"/>
      <c r="P2378" s="16" t="s">
        <v>126</v>
      </c>
      <c r="Q2378" s="16" t="s">
        <v>93</v>
      </c>
    </row>
    <row r="2379" spans="3:17">
      <c r="C2379" s="15">
        <v>38315</v>
      </c>
      <c r="D2379" s="16">
        <v>10340</v>
      </c>
      <c r="E2379" s="16">
        <v>4</v>
      </c>
      <c r="F2379" s="16" t="s">
        <v>399</v>
      </c>
      <c r="G2379" s="16">
        <v>40</v>
      </c>
      <c r="H2379" s="17">
        <v>50.62</v>
      </c>
      <c r="I2379" s="17">
        <v>2024.8</v>
      </c>
      <c r="J2379" s="16" t="s">
        <v>19</v>
      </c>
      <c r="K2379" s="16"/>
      <c r="L2379" s="16" t="s">
        <v>137</v>
      </c>
      <c r="M2379" s="16" t="s">
        <v>212</v>
      </c>
      <c r="N2379" s="16" t="s">
        <v>275</v>
      </c>
      <c r="O2379" s="16"/>
      <c r="P2379" s="16" t="s">
        <v>134</v>
      </c>
      <c r="Q2379" s="16" t="s">
        <v>93</v>
      </c>
    </row>
    <row r="2380" spans="3:17">
      <c r="C2380" s="15">
        <v>38325</v>
      </c>
      <c r="D2380" s="16">
        <v>10353</v>
      </c>
      <c r="E2380" s="16">
        <v>8</v>
      </c>
      <c r="F2380" s="16" t="s">
        <v>399</v>
      </c>
      <c r="G2380" s="16">
        <v>40</v>
      </c>
      <c r="H2380" s="17">
        <v>82.21</v>
      </c>
      <c r="I2380" s="17">
        <v>3288.4</v>
      </c>
      <c r="J2380" s="16" t="s">
        <v>19</v>
      </c>
      <c r="K2380" s="16"/>
      <c r="L2380" s="16" t="s">
        <v>189</v>
      </c>
      <c r="M2380" s="16" t="s">
        <v>212</v>
      </c>
      <c r="N2380" s="16" t="s">
        <v>306</v>
      </c>
      <c r="O2380" s="16" t="s">
        <v>228</v>
      </c>
      <c r="P2380" s="16" t="s">
        <v>162</v>
      </c>
      <c r="Q2380" s="16" t="s">
        <v>157</v>
      </c>
    </row>
    <row r="2381" spans="3:17">
      <c r="C2381" s="15">
        <v>38338</v>
      </c>
      <c r="D2381" s="16">
        <v>10361</v>
      </c>
      <c r="E2381" s="16">
        <v>3</v>
      </c>
      <c r="F2381" s="16" t="s">
        <v>399</v>
      </c>
      <c r="G2381" s="16">
        <v>33</v>
      </c>
      <c r="H2381" s="17">
        <v>82.59</v>
      </c>
      <c r="I2381" s="17">
        <v>2725.47</v>
      </c>
      <c r="J2381" s="16" t="s">
        <v>19</v>
      </c>
      <c r="K2381" s="16"/>
      <c r="L2381" s="16" t="s">
        <v>88</v>
      </c>
      <c r="M2381" s="16" t="s">
        <v>212</v>
      </c>
      <c r="N2381" s="16" t="s">
        <v>237</v>
      </c>
      <c r="O2381" s="16" t="s">
        <v>238</v>
      </c>
      <c r="P2381" s="16" t="s">
        <v>85</v>
      </c>
      <c r="Q2381" s="16" t="s">
        <v>84</v>
      </c>
    </row>
    <row r="2382" spans="3:17">
      <c r="C2382" s="15">
        <v>38386</v>
      </c>
      <c r="D2382" s="16">
        <v>10375</v>
      </c>
      <c r="E2382" s="16">
        <v>5</v>
      </c>
      <c r="F2382" s="16" t="s">
        <v>399</v>
      </c>
      <c r="G2382" s="16">
        <v>49</v>
      </c>
      <c r="H2382" s="17">
        <v>65.8</v>
      </c>
      <c r="I2382" s="17">
        <v>3224.2</v>
      </c>
      <c r="J2382" s="16" t="s">
        <v>19</v>
      </c>
      <c r="K2382" s="16"/>
      <c r="L2382" s="16" t="s">
        <v>108</v>
      </c>
      <c r="M2382" s="16" t="s">
        <v>212</v>
      </c>
      <c r="N2382" s="16" t="s">
        <v>229</v>
      </c>
      <c r="O2382" s="16"/>
      <c r="P2382" s="16" t="s">
        <v>107</v>
      </c>
      <c r="Q2382" s="16" t="s">
        <v>93</v>
      </c>
    </row>
    <row r="2383" spans="3:17">
      <c r="C2383" s="15">
        <v>38414</v>
      </c>
      <c r="D2383" s="16">
        <v>10388</v>
      </c>
      <c r="E2383" s="16">
        <v>1</v>
      </c>
      <c r="F2383" s="16" t="s">
        <v>399</v>
      </c>
      <c r="G2383" s="16">
        <v>27</v>
      </c>
      <c r="H2383" s="17">
        <v>100</v>
      </c>
      <c r="I2383" s="17">
        <v>3211.38</v>
      </c>
      <c r="J2383" s="16" t="s">
        <v>19</v>
      </c>
      <c r="K2383" s="16"/>
      <c r="L2383" s="16" t="s">
        <v>175</v>
      </c>
      <c r="M2383" s="16" t="s">
        <v>212</v>
      </c>
      <c r="N2383" s="16" t="s">
        <v>239</v>
      </c>
      <c r="O2383" s="16" t="s">
        <v>231</v>
      </c>
      <c r="P2383" s="16" t="s">
        <v>162</v>
      </c>
      <c r="Q2383" s="16" t="s">
        <v>157</v>
      </c>
    </row>
    <row r="2384" spans="3:17">
      <c r="C2384" s="15">
        <v>38441</v>
      </c>
      <c r="D2384" s="16">
        <v>10398</v>
      </c>
      <c r="E2384" s="16">
        <v>5</v>
      </c>
      <c r="F2384" s="16" t="s">
        <v>399</v>
      </c>
      <c r="G2384" s="16">
        <v>49</v>
      </c>
      <c r="H2384" s="17">
        <v>36.659999999999997</v>
      </c>
      <c r="I2384" s="17">
        <v>1796.34</v>
      </c>
      <c r="J2384" s="16" t="s">
        <v>19</v>
      </c>
      <c r="K2384" s="16"/>
      <c r="L2384" s="16" t="s">
        <v>110</v>
      </c>
      <c r="M2384" s="16" t="s">
        <v>212</v>
      </c>
      <c r="N2384" s="16" t="s">
        <v>215</v>
      </c>
      <c r="O2384" s="16"/>
      <c r="P2384" s="16" t="s">
        <v>107</v>
      </c>
      <c r="Q2384" s="16" t="s">
        <v>93</v>
      </c>
    </row>
    <row r="2385" spans="3:17">
      <c r="C2385" s="15">
        <v>38445</v>
      </c>
      <c r="D2385" s="16">
        <v>10401</v>
      </c>
      <c r="E2385" s="16">
        <v>7</v>
      </c>
      <c r="F2385" s="16" t="s">
        <v>399</v>
      </c>
      <c r="G2385" s="16">
        <v>56</v>
      </c>
      <c r="H2385" s="17">
        <v>35.35</v>
      </c>
      <c r="I2385" s="17">
        <v>1979.6</v>
      </c>
      <c r="J2385" s="16" t="s">
        <v>19</v>
      </c>
      <c r="K2385" s="16"/>
      <c r="L2385" s="16" t="s">
        <v>180</v>
      </c>
      <c r="M2385" s="16" t="s">
        <v>285</v>
      </c>
      <c r="N2385" s="16" t="s">
        <v>225</v>
      </c>
      <c r="O2385" s="16" t="s">
        <v>226</v>
      </c>
      <c r="P2385" s="16" t="s">
        <v>162</v>
      </c>
      <c r="Q2385" s="16" t="s">
        <v>157</v>
      </c>
    </row>
    <row r="2386" spans="3:17">
      <c r="C2386" s="15">
        <v>38482</v>
      </c>
      <c r="D2386" s="16">
        <v>10416</v>
      </c>
      <c r="E2386" s="16">
        <v>8</v>
      </c>
      <c r="F2386" s="16" t="s">
        <v>399</v>
      </c>
      <c r="G2386" s="16">
        <v>37</v>
      </c>
      <c r="H2386" s="17">
        <v>51.93</v>
      </c>
      <c r="I2386" s="17">
        <v>1921.41</v>
      </c>
      <c r="J2386" s="16" t="s">
        <v>19</v>
      </c>
      <c r="K2386" s="16"/>
      <c r="L2386" s="16" t="s">
        <v>127</v>
      </c>
      <c r="M2386" s="16" t="s">
        <v>212</v>
      </c>
      <c r="N2386" s="16" t="s">
        <v>294</v>
      </c>
      <c r="O2386" s="16"/>
      <c r="P2386" s="16" t="s">
        <v>126</v>
      </c>
      <c r="Q2386" s="16" t="s">
        <v>93</v>
      </c>
    </row>
    <row r="2387" spans="3:17">
      <c r="C2387" s="15">
        <v>37652</v>
      </c>
      <c r="D2387" s="16">
        <v>10104</v>
      </c>
      <c r="E2387" s="16">
        <v>7</v>
      </c>
      <c r="F2387" s="16" t="s">
        <v>400</v>
      </c>
      <c r="G2387" s="16">
        <v>33</v>
      </c>
      <c r="H2387" s="17">
        <v>100</v>
      </c>
      <c r="I2387" s="17">
        <v>3705.24</v>
      </c>
      <c r="J2387" s="16" t="s">
        <v>302</v>
      </c>
      <c r="K2387" s="16"/>
      <c r="L2387" s="16" t="s">
        <v>135</v>
      </c>
      <c r="M2387" s="16" t="s">
        <v>212</v>
      </c>
      <c r="N2387" s="16" t="s">
        <v>242</v>
      </c>
      <c r="O2387" s="16"/>
      <c r="P2387" s="16" t="s">
        <v>134</v>
      </c>
      <c r="Q2387" s="16" t="s">
        <v>93</v>
      </c>
    </row>
    <row r="2388" spans="3:17">
      <c r="C2388" s="15">
        <v>37715</v>
      </c>
      <c r="D2388" s="16">
        <v>10115</v>
      </c>
      <c r="E2388" s="16">
        <v>3</v>
      </c>
      <c r="F2388" s="16" t="s">
        <v>400</v>
      </c>
      <c r="G2388" s="16">
        <v>27</v>
      </c>
      <c r="H2388" s="17">
        <v>100</v>
      </c>
      <c r="I2388" s="17">
        <v>2843.91</v>
      </c>
      <c r="J2388" s="16" t="s">
        <v>302</v>
      </c>
      <c r="K2388" s="16"/>
      <c r="L2388" s="16" t="s">
        <v>185</v>
      </c>
      <c r="M2388" s="16" t="s">
        <v>212</v>
      </c>
      <c r="N2388" s="16" t="s">
        <v>213</v>
      </c>
      <c r="O2388" s="16" t="s">
        <v>214</v>
      </c>
      <c r="P2388" s="16" t="s">
        <v>162</v>
      </c>
      <c r="Q2388" s="16" t="s">
        <v>157</v>
      </c>
    </row>
    <row r="2389" spans="3:17">
      <c r="C2389" s="15">
        <v>37775</v>
      </c>
      <c r="D2389" s="16">
        <v>10127</v>
      </c>
      <c r="E2389" s="16">
        <v>9</v>
      </c>
      <c r="F2389" s="16" t="s">
        <v>400</v>
      </c>
      <c r="G2389" s="16">
        <v>46</v>
      </c>
      <c r="H2389" s="17">
        <v>100</v>
      </c>
      <c r="I2389" s="17">
        <v>6176.42</v>
      </c>
      <c r="J2389" s="16" t="s">
        <v>302</v>
      </c>
      <c r="K2389" s="16"/>
      <c r="L2389" s="16" t="s">
        <v>164</v>
      </c>
      <c r="M2389" s="16" t="s">
        <v>212</v>
      </c>
      <c r="N2389" s="16" t="s">
        <v>213</v>
      </c>
      <c r="O2389" s="16" t="s">
        <v>214</v>
      </c>
      <c r="P2389" s="16" t="s">
        <v>162</v>
      </c>
      <c r="Q2389" s="16" t="s">
        <v>157</v>
      </c>
    </row>
    <row r="2390" spans="3:17">
      <c r="C2390" s="15">
        <v>37834</v>
      </c>
      <c r="D2390" s="16">
        <v>10141</v>
      </c>
      <c r="E2390" s="16">
        <v>3</v>
      </c>
      <c r="F2390" s="16" t="s">
        <v>400</v>
      </c>
      <c r="G2390" s="16">
        <v>44</v>
      </c>
      <c r="H2390" s="17">
        <v>100</v>
      </c>
      <c r="I2390" s="17">
        <v>5500.44</v>
      </c>
      <c r="J2390" s="16" t="s">
        <v>302</v>
      </c>
      <c r="K2390" s="16"/>
      <c r="L2390" s="16" t="s">
        <v>104</v>
      </c>
      <c r="M2390" s="16" t="s">
        <v>212</v>
      </c>
      <c r="N2390" s="16" t="s">
        <v>296</v>
      </c>
      <c r="O2390" s="16"/>
      <c r="P2390" s="16" t="s">
        <v>103</v>
      </c>
      <c r="Q2390" s="16" t="s">
        <v>93</v>
      </c>
    </row>
    <row r="2391" spans="3:17">
      <c r="C2391" s="15">
        <v>37885</v>
      </c>
      <c r="D2391" s="16">
        <v>10151</v>
      </c>
      <c r="E2391" s="16">
        <v>1</v>
      </c>
      <c r="F2391" s="16" t="s">
        <v>400</v>
      </c>
      <c r="G2391" s="16">
        <v>26</v>
      </c>
      <c r="H2391" s="17">
        <v>100</v>
      </c>
      <c r="I2391" s="17">
        <v>3220.1</v>
      </c>
      <c r="J2391" s="16" t="s">
        <v>302</v>
      </c>
      <c r="K2391" s="16"/>
      <c r="L2391" s="16" t="s">
        <v>106</v>
      </c>
      <c r="M2391" s="16" t="s">
        <v>212</v>
      </c>
      <c r="N2391" s="16" t="s">
        <v>283</v>
      </c>
      <c r="O2391" s="16"/>
      <c r="P2391" s="16" t="s">
        <v>103</v>
      </c>
      <c r="Q2391" s="16" t="s">
        <v>93</v>
      </c>
    </row>
    <row r="2392" spans="3:17">
      <c r="C2392" s="15">
        <v>37916</v>
      </c>
      <c r="D2392" s="16">
        <v>10165</v>
      </c>
      <c r="E2392" s="16">
        <v>10</v>
      </c>
      <c r="F2392" s="16" t="s">
        <v>400</v>
      </c>
      <c r="G2392" s="16">
        <v>48</v>
      </c>
      <c r="H2392" s="17">
        <v>94.92</v>
      </c>
      <c r="I2392" s="17">
        <v>4556.16</v>
      </c>
      <c r="J2392" s="16" t="s">
        <v>302</v>
      </c>
      <c r="K2392" s="16"/>
      <c r="L2392" s="16" t="s">
        <v>156</v>
      </c>
      <c r="M2392" s="16" t="s">
        <v>212</v>
      </c>
      <c r="N2392" s="16" t="s">
        <v>91</v>
      </c>
      <c r="O2392" s="16"/>
      <c r="P2392" s="16" t="s">
        <v>91</v>
      </c>
      <c r="Q2392" s="16" t="s">
        <v>151</v>
      </c>
    </row>
    <row r="2393" spans="3:17">
      <c r="C2393" s="15">
        <v>37931</v>
      </c>
      <c r="D2393" s="16">
        <v>10176</v>
      </c>
      <c r="E2393" s="16">
        <v>9</v>
      </c>
      <c r="F2393" s="16" t="s">
        <v>400</v>
      </c>
      <c r="G2393" s="16">
        <v>23</v>
      </c>
      <c r="H2393" s="17">
        <v>100</v>
      </c>
      <c r="I2393" s="17">
        <v>3114.89</v>
      </c>
      <c r="J2393" s="16" t="s">
        <v>302</v>
      </c>
      <c r="K2393" s="16"/>
      <c r="L2393" s="16" t="s">
        <v>127</v>
      </c>
      <c r="M2393" s="16" t="s">
        <v>212</v>
      </c>
      <c r="N2393" s="16" t="s">
        <v>294</v>
      </c>
      <c r="O2393" s="16"/>
      <c r="P2393" s="16" t="s">
        <v>126</v>
      </c>
      <c r="Q2393" s="16" t="s">
        <v>93</v>
      </c>
    </row>
    <row r="2394" spans="3:17">
      <c r="C2394" s="15">
        <v>37939</v>
      </c>
      <c r="D2394" s="16">
        <v>10184</v>
      </c>
      <c r="E2394" s="16">
        <v>4</v>
      </c>
      <c r="F2394" s="16" t="s">
        <v>400</v>
      </c>
      <c r="G2394" s="16">
        <v>45</v>
      </c>
      <c r="H2394" s="17">
        <v>100</v>
      </c>
      <c r="I2394" s="17">
        <v>4948.2</v>
      </c>
      <c r="J2394" s="16" t="s">
        <v>302</v>
      </c>
      <c r="K2394" s="16"/>
      <c r="L2394" s="16" t="s">
        <v>138</v>
      </c>
      <c r="M2394" s="16" t="s">
        <v>212</v>
      </c>
      <c r="N2394" s="16" t="s">
        <v>310</v>
      </c>
      <c r="O2394" s="16"/>
      <c r="P2394" s="16" t="s">
        <v>134</v>
      </c>
      <c r="Q2394" s="16" t="s">
        <v>93</v>
      </c>
    </row>
    <row r="2395" spans="3:17">
      <c r="C2395" s="15">
        <v>37950</v>
      </c>
      <c r="D2395" s="16">
        <v>10195</v>
      </c>
      <c r="E2395" s="16">
        <v>4</v>
      </c>
      <c r="F2395" s="16" t="s">
        <v>400</v>
      </c>
      <c r="G2395" s="16">
        <v>49</v>
      </c>
      <c r="H2395" s="17">
        <v>100</v>
      </c>
      <c r="I2395" s="17">
        <v>5161.17</v>
      </c>
      <c r="J2395" s="16" t="s">
        <v>302</v>
      </c>
      <c r="K2395" s="16"/>
      <c r="L2395" s="16" t="s">
        <v>178</v>
      </c>
      <c r="M2395" s="16" t="s">
        <v>212</v>
      </c>
      <c r="N2395" s="16" t="s">
        <v>268</v>
      </c>
      <c r="O2395" s="16" t="s">
        <v>214</v>
      </c>
      <c r="P2395" s="16" t="s">
        <v>162</v>
      </c>
      <c r="Q2395" s="16" t="s">
        <v>157</v>
      </c>
    </row>
    <row r="2396" spans="3:17">
      <c r="C2396" s="15">
        <v>37964</v>
      </c>
      <c r="D2396" s="16">
        <v>10207</v>
      </c>
      <c r="E2396" s="16">
        <v>5</v>
      </c>
      <c r="F2396" s="16" t="s">
        <v>400</v>
      </c>
      <c r="G2396" s="16">
        <v>28</v>
      </c>
      <c r="H2396" s="17">
        <v>94.92</v>
      </c>
      <c r="I2396" s="17">
        <v>2657.76</v>
      </c>
      <c r="J2396" s="16" t="s">
        <v>302</v>
      </c>
      <c r="K2396" s="16"/>
      <c r="L2396" s="16" t="s">
        <v>187</v>
      </c>
      <c r="M2396" s="16" t="s">
        <v>212</v>
      </c>
      <c r="N2396" s="16" t="s">
        <v>280</v>
      </c>
      <c r="O2396" s="16" t="s">
        <v>231</v>
      </c>
      <c r="P2396" s="16" t="s">
        <v>162</v>
      </c>
      <c r="Q2396" s="16" t="s">
        <v>157</v>
      </c>
    </row>
    <row r="2397" spans="3:17">
      <c r="C2397" s="15">
        <v>38029</v>
      </c>
      <c r="D2397" s="16">
        <v>10220</v>
      </c>
      <c r="E2397" s="16">
        <v>9</v>
      </c>
      <c r="F2397" s="16" t="s">
        <v>400</v>
      </c>
      <c r="G2397" s="16">
        <v>37</v>
      </c>
      <c r="H2397" s="17">
        <v>100</v>
      </c>
      <c r="I2397" s="17">
        <v>3983.05</v>
      </c>
      <c r="J2397" s="16" t="s">
        <v>302</v>
      </c>
      <c r="K2397" s="16"/>
      <c r="L2397" s="16" t="s">
        <v>125</v>
      </c>
      <c r="M2397" s="16" t="s">
        <v>212</v>
      </c>
      <c r="N2397" s="16" t="s">
        <v>298</v>
      </c>
      <c r="O2397" s="16"/>
      <c r="P2397" s="16" t="s">
        <v>124</v>
      </c>
      <c r="Q2397" s="16" t="s">
        <v>93</v>
      </c>
    </row>
    <row r="2398" spans="3:17">
      <c r="C2398" s="15">
        <v>38061</v>
      </c>
      <c r="D2398" s="16">
        <v>10230</v>
      </c>
      <c r="E2398" s="16">
        <v>7</v>
      </c>
      <c r="F2398" s="16" t="s">
        <v>400</v>
      </c>
      <c r="G2398" s="16">
        <v>34</v>
      </c>
      <c r="H2398" s="17">
        <v>100</v>
      </c>
      <c r="I2398" s="17">
        <v>3974.94</v>
      </c>
      <c r="J2398" s="16" t="s">
        <v>302</v>
      </c>
      <c r="K2398" s="16"/>
      <c r="L2398" s="16" t="s">
        <v>122</v>
      </c>
      <c r="M2398" s="16" t="s">
        <v>212</v>
      </c>
      <c r="N2398" s="16" t="s">
        <v>295</v>
      </c>
      <c r="O2398" s="16"/>
      <c r="P2398" s="16" t="s">
        <v>120</v>
      </c>
      <c r="Q2398" s="16" t="s">
        <v>93</v>
      </c>
    </row>
    <row r="2399" spans="3:17">
      <c r="C2399" s="15">
        <v>38112</v>
      </c>
      <c r="D2399" s="16">
        <v>10246</v>
      </c>
      <c r="E2399" s="16">
        <v>3</v>
      </c>
      <c r="F2399" s="16" t="s">
        <v>400</v>
      </c>
      <c r="G2399" s="16">
        <v>22</v>
      </c>
      <c r="H2399" s="17">
        <v>100</v>
      </c>
      <c r="I2399" s="17">
        <v>2928.42</v>
      </c>
      <c r="J2399" s="16" t="s">
        <v>302</v>
      </c>
      <c r="K2399" s="16"/>
      <c r="L2399" s="16" t="s">
        <v>135</v>
      </c>
      <c r="M2399" s="16" t="s">
        <v>212</v>
      </c>
      <c r="N2399" s="16" t="s">
        <v>242</v>
      </c>
      <c r="O2399" s="16"/>
      <c r="P2399" s="16" t="s">
        <v>134</v>
      </c>
      <c r="Q2399" s="16" t="s">
        <v>93</v>
      </c>
    </row>
    <row r="2400" spans="3:17">
      <c r="C2400" s="15">
        <v>38153</v>
      </c>
      <c r="D2400" s="16">
        <v>10259</v>
      </c>
      <c r="E2400" s="16">
        <v>2</v>
      </c>
      <c r="F2400" s="16" t="s">
        <v>400</v>
      </c>
      <c r="G2400" s="16">
        <v>29</v>
      </c>
      <c r="H2400" s="17">
        <v>100</v>
      </c>
      <c r="I2400" s="17">
        <v>3054.57</v>
      </c>
      <c r="J2400" s="16" t="s">
        <v>302</v>
      </c>
      <c r="K2400" s="16"/>
      <c r="L2400" s="16" t="s">
        <v>92</v>
      </c>
      <c r="M2400" s="16" t="s">
        <v>212</v>
      </c>
      <c r="N2400" s="16" t="s">
        <v>91</v>
      </c>
      <c r="O2400" s="16"/>
      <c r="P2400" s="16" t="s">
        <v>91</v>
      </c>
      <c r="Q2400" s="16" t="s">
        <v>84</v>
      </c>
    </row>
    <row r="2401" spans="3:17">
      <c r="C2401" s="15">
        <v>38188</v>
      </c>
      <c r="D2401" s="16">
        <v>10271</v>
      </c>
      <c r="E2401" s="16">
        <v>3</v>
      </c>
      <c r="F2401" s="16" t="s">
        <v>400</v>
      </c>
      <c r="G2401" s="16">
        <v>34</v>
      </c>
      <c r="H2401" s="17">
        <v>98.39</v>
      </c>
      <c r="I2401" s="17">
        <v>3345.26</v>
      </c>
      <c r="J2401" s="16" t="s">
        <v>302</v>
      </c>
      <c r="K2401" s="16"/>
      <c r="L2401" s="16" t="s">
        <v>163</v>
      </c>
      <c r="M2401" s="16" t="s">
        <v>212</v>
      </c>
      <c r="N2401" s="16" t="s">
        <v>258</v>
      </c>
      <c r="O2401" s="16" t="s">
        <v>218</v>
      </c>
      <c r="P2401" s="16" t="s">
        <v>162</v>
      </c>
      <c r="Q2401" s="16" t="s">
        <v>157</v>
      </c>
    </row>
    <row r="2402" spans="3:17">
      <c r="C2402" s="15">
        <v>38219</v>
      </c>
      <c r="D2402" s="16">
        <v>10282</v>
      </c>
      <c r="E2402" s="16">
        <v>12</v>
      </c>
      <c r="F2402" s="16" t="s">
        <v>400</v>
      </c>
      <c r="G2402" s="16">
        <v>38</v>
      </c>
      <c r="H2402" s="17">
        <v>100</v>
      </c>
      <c r="I2402" s="17">
        <v>4310.72</v>
      </c>
      <c r="J2402" s="16" t="s">
        <v>302</v>
      </c>
      <c r="K2402" s="16"/>
      <c r="L2402" s="16" t="s">
        <v>163</v>
      </c>
      <c r="M2402" s="16" t="s">
        <v>212</v>
      </c>
      <c r="N2402" s="16" t="s">
        <v>258</v>
      </c>
      <c r="O2402" s="16" t="s">
        <v>218</v>
      </c>
      <c r="P2402" s="16" t="s">
        <v>162</v>
      </c>
      <c r="Q2402" s="16" t="s">
        <v>157</v>
      </c>
    </row>
    <row r="2403" spans="3:17">
      <c r="C2403" s="15">
        <v>38238</v>
      </c>
      <c r="D2403" s="16">
        <v>10292</v>
      </c>
      <c r="E2403" s="16">
        <v>6</v>
      </c>
      <c r="F2403" s="16" t="s">
        <v>400</v>
      </c>
      <c r="G2403" s="16">
        <v>41</v>
      </c>
      <c r="H2403" s="17">
        <v>100</v>
      </c>
      <c r="I2403" s="17">
        <v>4983.1400000000003</v>
      </c>
      <c r="J2403" s="16" t="s">
        <v>302</v>
      </c>
      <c r="K2403" s="16"/>
      <c r="L2403" s="16" t="s">
        <v>165</v>
      </c>
      <c r="M2403" s="16" t="s">
        <v>212</v>
      </c>
      <c r="N2403" s="16" t="s">
        <v>213</v>
      </c>
      <c r="O2403" s="16" t="s">
        <v>214</v>
      </c>
      <c r="P2403" s="16" t="s">
        <v>162</v>
      </c>
      <c r="Q2403" s="16" t="s">
        <v>157</v>
      </c>
    </row>
    <row r="2404" spans="3:17">
      <c r="C2404" s="15">
        <v>38273</v>
      </c>
      <c r="D2404" s="16">
        <v>10305</v>
      </c>
      <c r="E2404" s="16">
        <v>3</v>
      </c>
      <c r="F2404" s="16" t="s">
        <v>400</v>
      </c>
      <c r="G2404" s="16">
        <v>42</v>
      </c>
      <c r="H2404" s="17">
        <v>100</v>
      </c>
      <c r="I2404" s="17">
        <v>4618.32</v>
      </c>
      <c r="J2404" s="16" t="s">
        <v>302</v>
      </c>
      <c r="K2404" s="16"/>
      <c r="L2404" s="16" t="s">
        <v>173</v>
      </c>
      <c r="M2404" s="16" t="s">
        <v>212</v>
      </c>
      <c r="N2404" s="16" t="s">
        <v>230</v>
      </c>
      <c r="O2404" s="16" t="s">
        <v>231</v>
      </c>
      <c r="P2404" s="16" t="s">
        <v>162</v>
      </c>
      <c r="Q2404" s="16" t="s">
        <v>157</v>
      </c>
    </row>
    <row r="2405" spans="3:17">
      <c r="C2405" s="15">
        <v>38282</v>
      </c>
      <c r="D2405" s="16">
        <v>10314</v>
      </c>
      <c r="E2405" s="16">
        <v>12</v>
      </c>
      <c r="F2405" s="16" t="s">
        <v>400</v>
      </c>
      <c r="G2405" s="16">
        <v>28</v>
      </c>
      <c r="H2405" s="17">
        <v>100</v>
      </c>
      <c r="I2405" s="17">
        <v>3403.12</v>
      </c>
      <c r="J2405" s="16" t="s">
        <v>302</v>
      </c>
      <c r="K2405" s="16"/>
      <c r="L2405" s="16" t="s">
        <v>102</v>
      </c>
      <c r="M2405" s="16" t="s">
        <v>212</v>
      </c>
      <c r="N2405" s="16" t="s">
        <v>300</v>
      </c>
      <c r="O2405" s="16"/>
      <c r="P2405" s="16" t="s">
        <v>100</v>
      </c>
      <c r="Q2405" s="16" t="s">
        <v>93</v>
      </c>
    </row>
    <row r="2406" spans="3:17">
      <c r="C2406" s="15">
        <v>38296</v>
      </c>
      <c r="D2406" s="16">
        <v>10325</v>
      </c>
      <c r="E2406" s="16">
        <v>4</v>
      </c>
      <c r="F2406" s="16" t="s">
        <v>400</v>
      </c>
      <c r="G2406" s="16">
        <v>38</v>
      </c>
      <c r="H2406" s="17">
        <v>100</v>
      </c>
      <c r="I2406" s="17">
        <v>5190.42</v>
      </c>
      <c r="J2406" s="16" t="s">
        <v>302</v>
      </c>
      <c r="K2406" s="16"/>
      <c r="L2406" s="16" t="s">
        <v>131</v>
      </c>
      <c r="M2406" s="16" t="s">
        <v>212</v>
      </c>
      <c r="N2406" s="16" t="s">
        <v>233</v>
      </c>
      <c r="O2406" s="16"/>
      <c r="P2406" s="16" t="s">
        <v>130</v>
      </c>
      <c r="Q2406" s="16" t="s">
        <v>93</v>
      </c>
    </row>
    <row r="2407" spans="3:17">
      <c r="C2407" s="15">
        <v>38311</v>
      </c>
      <c r="D2407" s="16">
        <v>10336</v>
      </c>
      <c r="E2407" s="16">
        <v>8</v>
      </c>
      <c r="F2407" s="16" t="s">
        <v>400</v>
      </c>
      <c r="G2407" s="16">
        <v>23</v>
      </c>
      <c r="H2407" s="17">
        <v>100</v>
      </c>
      <c r="I2407" s="17">
        <v>3141.57</v>
      </c>
      <c r="J2407" s="16" t="s">
        <v>302</v>
      </c>
      <c r="K2407" s="16"/>
      <c r="L2407" s="16" t="s">
        <v>111</v>
      </c>
      <c r="M2407" s="16" t="s">
        <v>212</v>
      </c>
      <c r="N2407" s="16" t="s">
        <v>216</v>
      </c>
      <c r="O2407" s="16"/>
      <c r="P2407" s="16" t="s">
        <v>107</v>
      </c>
      <c r="Q2407" s="16" t="s">
        <v>93</v>
      </c>
    </row>
    <row r="2408" spans="3:17">
      <c r="C2408" s="15">
        <v>38323</v>
      </c>
      <c r="D2408" s="16">
        <v>10350</v>
      </c>
      <c r="E2408" s="16">
        <v>8</v>
      </c>
      <c r="F2408" s="16" t="s">
        <v>400</v>
      </c>
      <c r="G2408" s="16">
        <v>31</v>
      </c>
      <c r="H2408" s="17">
        <v>71.400000000000006</v>
      </c>
      <c r="I2408" s="17">
        <v>2213.4</v>
      </c>
      <c r="J2408" s="16" t="s">
        <v>302</v>
      </c>
      <c r="K2408" s="16"/>
      <c r="L2408" s="16" t="s">
        <v>135</v>
      </c>
      <c r="M2408" s="16" t="s">
        <v>212</v>
      </c>
      <c r="N2408" s="16" t="s">
        <v>242</v>
      </c>
      <c r="O2408" s="16"/>
      <c r="P2408" s="16" t="s">
        <v>134</v>
      </c>
      <c r="Q2408" s="16" t="s">
        <v>93</v>
      </c>
    </row>
    <row r="2409" spans="3:17">
      <c r="C2409" s="15">
        <v>38336</v>
      </c>
      <c r="D2409" s="16">
        <v>10359</v>
      </c>
      <c r="E2409" s="16">
        <v>2</v>
      </c>
      <c r="F2409" s="16" t="s">
        <v>400</v>
      </c>
      <c r="G2409" s="16">
        <v>46</v>
      </c>
      <c r="H2409" s="17">
        <v>100</v>
      </c>
      <c r="I2409" s="17">
        <v>4896.7</v>
      </c>
      <c r="J2409" s="16" t="s">
        <v>302</v>
      </c>
      <c r="K2409" s="16"/>
      <c r="L2409" s="16" t="s">
        <v>110</v>
      </c>
      <c r="M2409" s="16" t="s">
        <v>212</v>
      </c>
      <c r="N2409" s="16" t="s">
        <v>215</v>
      </c>
      <c r="O2409" s="16"/>
      <c r="P2409" s="16" t="s">
        <v>107</v>
      </c>
      <c r="Q2409" s="16" t="s">
        <v>93</v>
      </c>
    </row>
    <row r="2410" spans="3:17">
      <c r="C2410" s="15">
        <v>38375</v>
      </c>
      <c r="D2410" s="16">
        <v>10371</v>
      </c>
      <c r="E2410" s="16">
        <v>10</v>
      </c>
      <c r="F2410" s="16" t="s">
        <v>400</v>
      </c>
      <c r="G2410" s="16">
        <v>48</v>
      </c>
      <c r="H2410" s="17">
        <v>56.55</v>
      </c>
      <c r="I2410" s="17">
        <v>2714.4</v>
      </c>
      <c r="J2410" s="16" t="s">
        <v>302</v>
      </c>
      <c r="K2410" s="16"/>
      <c r="L2410" s="16" t="s">
        <v>163</v>
      </c>
      <c r="M2410" s="16" t="s">
        <v>212</v>
      </c>
      <c r="N2410" s="16" t="s">
        <v>258</v>
      </c>
      <c r="O2410" s="16" t="s">
        <v>218</v>
      </c>
      <c r="P2410" s="16" t="s">
        <v>162</v>
      </c>
      <c r="Q2410" s="16" t="s">
        <v>157</v>
      </c>
    </row>
    <row r="2411" spans="3:17">
      <c r="C2411" s="15">
        <v>38405</v>
      </c>
      <c r="D2411" s="16">
        <v>10383</v>
      </c>
      <c r="E2411" s="16">
        <v>13</v>
      </c>
      <c r="F2411" s="16" t="s">
        <v>400</v>
      </c>
      <c r="G2411" s="16">
        <v>29</v>
      </c>
      <c r="H2411" s="17">
        <v>100</v>
      </c>
      <c r="I2411" s="17">
        <v>3087.05</v>
      </c>
      <c r="J2411" s="16" t="s">
        <v>302</v>
      </c>
      <c r="K2411" s="16"/>
      <c r="L2411" s="16" t="s">
        <v>135</v>
      </c>
      <c r="M2411" s="16" t="s">
        <v>212</v>
      </c>
      <c r="N2411" s="16" t="s">
        <v>242</v>
      </c>
      <c r="O2411" s="16"/>
      <c r="P2411" s="16" t="s">
        <v>134</v>
      </c>
      <c r="Q2411" s="16" t="s">
        <v>93</v>
      </c>
    </row>
    <row r="2412" spans="3:17">
      <c r="C2412" s="15">
        <v>38428</v>
      </c>
      <c r="D2412" s="16">
        <v>10395</v>
      </c>
      <c r="E2412" s="16">
        <v>4</v>
      </c>
      <c r="F2412" s="16" t="s">
        <v>400</v>
      </c>
      <c r="G2412" s="16">
        <v>46</v>
      </c>
      <c r="H2412" s="17">
        <v>100</v>
      </c>
      <c r="I2412" s="17">
        <v>5692.96</v>
      </c>
      <c r="J2412" s="16" t="s">
        <v>302</v>
      </c>
      <c r="K2412" s="16"/>
      <c r="L2412" s="16" t="s">
        <v>114</v>
      </c>
      <c r="M2412" s="16" t="s">
        <v>212</v>
      </c>
      <c r="N2412" s="16" t="s">
        <v>216</v>
      </c>
      <c r="O2412" s="16"/>
      <c r="P2412" s="16" t="s">
        <v>107</v>
      </c>
      <c r="Q2412" s="16" t="s">
        <v>93</v>
      </c>
    </row>
    <row r="2413" spans="3:17">
      <c r="C2413" s="15">
        <v>38475</v>
      </c>
      <c r="D2413" s="16">
        <v>10412</v>
      </c>
      <c r="E2413" s="16">
        <v>3</v>
      </c>
      <c r="F2413" s="16" t="s">
        <v>400</v>
      </c>
      <c r="G2413" s="16">
        <v>26</v>
      </c>
      <c r="H2413" s="17">
        <v>100</v>
      </c>
      <c r="I2413" s="17">
        <v>3460.86</v>
      </c>
      <c r="J2413" s="16" t="s">
        <v>302</v>
      </c>
      <c r="K2413" s="16"/>
      <c r="L2413" s="16" t="s">
        <v>135</v>
      </c>
      <c r="M2413" s="16" t="s">
        <v>212</v>
      </c>
      <c r="N2413" s="16" t="s">
        <v>242</v>
      </c>
      <c r="O2413" s="16"/>
      <c r="P2413" s="16" t="s">
        <v>134</v>
      </c>
      <c r="Q2413" s="16" t="s">
        <v>93</v>
      </c>
    </row>
    <row r="2414" spans="3:17">
      <c r="C2414" s="15">
        <v>38503</v>
      </c>
      <c r="D2414" s="16">
        <v>10425</v>
      </c>
      <c r="E2414" s="16">
        <v>2</v>
      </c>
      <c r="F2414" s="16" t="s">
        <v>400</v>
      </c>
      <c r="G2414" s="16">
        <v>18</v>
      </c>
      <c r="H2414" s="17">
        <v>100</v>
      </c>
      <c r="I2414" s="17">
        <v>1895.94</v>
      </c>
      <c r="J2414" s="16" t="s">
        <v>302</v>
      </c>
      <c r="K2414" s="16"/>
      <c r="L2414" s="16" t="s">
        <v>108</v>
      </c>
      <c r="M2414" s="16" t="s">
        <v>265</v>
      </c>
      <c r="N2414" s="16" t="s">
        <v>229</v>
      </c>
      <c r="O2414" s="16"/>
      <c r="P2414" s="16" t="s">
        <v>107</v>
      </c>
      <c r="Q2414" s="16" t="s">
        <v>93</v>
      </c>
    </row>
    <row r="2415" spans="3:17">
      <c r="C2415" s="15">
        <v>37652</v>
      </c>
      <c r="D2415" s="16">
        <v>10104</v>
      </c>
      <c r="E2415" s="16">
        <v>2</v>
      </c>
      <c r="F2415" s="16" t="s">
        <v>401</v>
      </c>
      <c r="G2415" s="16">
        <v>32</v>
      </c>
      <c r="H2415" s="17">
        <v>53.31</v>
      </c>
      <c r="I2415" s="17">
        <v>1705.92</v>
      </c>
      <c r="J2415" s="16" t="s">
        <v>348</v>
      </c>
      <c r="K2415" s="16"/>
      <c r="L2415" s="16" t="s">
        <v>135</v>
      </c>
      <c r="M2415" s="16" t="s">
        <v>212</v>
      </c>
      <c r="N2415" s="16" t="s">
        <v>242</v>
      </c>
      <c r="O2415" s="16"/>
      <c r="P2415" s="16" t="s">
        <v>134</v>
      </c>
      <c r="Q2415" s="16" t="s">
        <v>93</v>
      </c>
    </row>
    <row r="2416" spans="3:17">
      <c r="C2416" s="15">
        <v>37727</v>
      </c>
      <c r="D2416" s="16">
        <v>10117</v>
      </c>
      <c r="E2416" s="16">
        <v>11</v>
      </c>
      <c r="F2416" s="16" t="s">
        <v>401</v>
      </c>
      <c r="G2416" s="16">
        <v>21</v>
      </c>
      <c r="H2416" s="17">
        <v>49.21</v>
      </c>
      <c r="I2416" s="17">
        <v>1033.4100000000001</v>
      </c>
      <c r="J2416" s="16" t="s">
        <v>348</v>
      </c>
      <c r="K2416" s="16"/>
      <c r="L2416" s="16" t="s">
        <v>156</v>
      </c>
      <c r="M2416" s="16" t="s">
        <v>212</v>
      </c>
      <c r="N2416" s="16" t="s">
        <v>91</v>
      </c>
      <c r="O2416" s="16"/>
      <c r="P2416" s="16" t="s">
        <v>91</v>
      </c>
      <c r="Q2416" s="16" t="s">
        <v>151</v>
      </c>
    </row>
    <row r="2417" spans="3:17">
      <c r="C2417" s="15">
        <v>37775</v>
      </c>
      <c r="D2417" s="16">
        <v>10127</v>
      </c>
      <c r="E2417" s="16">
        <v>4</v>
      </c>
      <c r="F2417" s="16" t="s">
        <v>401</v>
      </c>
      <c r="G2417" s="16">
        <v>46</v>
      </c>
      <c r="H2417" s="17">
        <v>69.12</v>
      </c>
      <c r="I2417" s="17">
        <v>3179.52</v>
      </c>
      <c r="J2417" s="16" t="s">
        <v>348</v>
      </c>
      <c r="K2417" s="16"/>
      <c r="L2417" s="16" t="s">
        <v>164</v>
      </c>
      <c r="M2417" s="16" t="s">
        <v>212</v>
      </c>
      <c r="N2417" s="16" t="s">
        <v>213</v>
      </c>
      <c r="O2417" s="16" t="s">
        <v>214</v>
      </c>
      <c r="P2417" s="16" t="s">
        <v>162</v>
      </c>
      <c r="Q2417" s="16" t="s">
        <v>157</v>
      </c>
    </row>
    <row r="2418" spans="3:17">
      <c r="C2418" s="15">
        <v>37841</v>
      </c>
      <c r="D2418" s="16">
        <v>10142</v>
      </c>
      <c r="E2418" s="16">
        <v>14</v>
      </c>
      <c r="F2418" s="16" t="s">
        <v>401</v>
      </c>
      <c r="G2418" s="16">
        <v>42</v>
      </c>
      <c r="H2418" s="17">
        <v>49.79</v>
      </c>
      <c r="I2418" s="17">
        <v>2091.1799999999998</v>
      </c>
      <c r="J2418" s="16" t="s">
        <v>348</v>
      </c>
      <c r="K2418" s="16"/>
      <c r="L2418" s="16" t="s">
        <v>163</v>
      </c>
      <c r="M2418" s="16" t="s">
        <v>212</v>
      </c>
      <c r="N2418" s="16" t="s">
        <v>258</v>
      </c>
      <c r="O2418" s="16" t="s">
        <v>218</v>
      </c>
      <c r="P2418" s="16" t="s">
        <v>162</v>
      </c>
      <c r="Q2418" s="16" t="s">
        <v>157</v>
      </c>
    </row>
    <row r="2419" spans="3:17">
      <c r="C2419" s="15">
        <v>37892</v>
      </c>
      <c r="D2419" s="16">
        <v>10153</v>
      </c>
      <c r="E2419" s="16">
        <v>13</v>
      </c>
      <c r="F2419" s="16" t="s">
        <v>401</v>
      </c>
      <c r="G2419" s="16">
        <v>31</v>
      </c>
      <c r="H2419" s="17">
        <v>57.41</v>
      </c>
      <c r="I2419" s="17">
        <v>1779.71</v>
      </c>
      <c r="J2419" s="16" t="s">
        <v>348</v>
      </c>
      <c r="K2419" s="16"/>
      <c r="L2419" s="16" t="s">
        <v>135</v>
      </c>
      <c r="M2419" s="16" t="s">
        <v>212</v>
      </c>
      <c r="N2419" s="16" t="s">
        <v>242</v>
      </c>
      <c r="O2419" s="16"/>
      <c r="P2419" s="16" t="s">
        <v>134</v>
      </c>
      <c r="Q2419" s="16" t="s">
        <v>93</v>
      </c>
    </row>
    <row r="2420" spans="3:17">
      <c r="C2420" s="15">
        <v>37916</v>
      </c>
      <c r="D2420" s="16">
        <v>10165</v>
      </c>
      <c r="E2420" s="16">
        <v>5</v>
      </c>
      <c r="F2420" s="16" t="s">
        <v>401</v>
      </c>
      <c r="G2420" s="16">
        <v>38</v>
      </c>
      <c r="H2420" s="17">
        <v>66.78</v>
      </c>
      <c r="I2420" s="17">
        <v>2537.64</v>
      </c>
      <c r="J2420" s="16" t="s">
        <v>348</v>
      </c>
      <c r="K2420" s="16"/>
      <c r="L2420" s="16" t="s">
        <v>156</v>
      </c>
      <c r="M2420" s="16" t="s">
        <v>212</v>
      </c>
      <c r="N2420" s="16" t="s">
        <v>91</v>
      </c>
      <c r="O2420" s="16"/>
      <c r="P2420" s="16" t="s">
        <v>91</v>
      </c>
      <c r="Q2420" s="16" t="s">
        <v>151</v>
      </c>
    </row>
    <row r="2421" spans="3:17">
      <c r="C2421" s="15">
        <v>37931</v>
      </c>
      <c r="D2421" s="16">
        <v>10176</v>
      </c>
      <c r="E2421" s="16">
        <v>4</v>
      </c>
      <c r="F2421" s="16" t="s">
        <v>401</v>
      </c>
      <c r="G2421" s="16">
        <v>38</v>
      </c>
      <c r="H2421" s="17">
        <v>64.44</v>
      </c>
      <c r="I2421" s="17">
        <v>2448.7199999999998</v>
      </c>
      <c r="J2421" s="16" t="s">
        <v>348</v>
      </c>
      <c r="K2421" s="16"/>
      <c r="L2421" s="16" t="s">
        <v>127</v>
      </c>
      <c r="M2421" s="16" t="s">
        <v>212</v>
      </c>
      <c r="N2421" s="16" t="s">
        <v>294</v>
      </c>
      <c r="O2421" s="16"/>
      <c r="P2421" s="16" t="s">
        <v>126</v>
      </c>
      <c r="Q2421" s="16" t="s">
        <v>93</v>
      </c>
    </row>
    <row r="2422" spans="3:17">
      <c r="C2422" s="15">
        <v>37939</v>
      </c>
      <c r="D2422" s="16">
        <v>10185</v>
      </c>
      <c r="E2422" s="16">
        <v>15</v>
      </c>
      <c r="F2422" s="16" t="s">
        <v>401</v>
      </c>
      <c r="G2422" s="16">
        <v>20</v>
      </c>
      <c r="H2422" s="17">
        <v>48.62</v>
      </c>
      <c r="I2422" s="17">
        <v>972.4</v>
      </c>
      <c r="J2422" s="16" t="s">
        <v>348</v>
      </c>
      <c r="K2422" s="16"/>
      <c r="L2422" s="16" t="s">
        <v>171</v>
      </c>
      <c r="M2422" s="16" t="s">
        <v>212</v>
      </c>
      <c r="N2422" s="16" t="s">
        <v>239</v>
      </c>
      <c r="O2422" s="16" t="s">
        <v>231</v>
      </c>
      <c r="P2422" s="16" t="s">
        <v>162</v>
      </c>
      <c r="Q2422" s="16" t="s">
        <v>157</v>
      </c>
    </row>
    <row r="2423" spans="3:17">
      <c r="C2423" s="15">
        <v>37951</v>
      </c>
      <c r="D2423" s="16">
        <v>10196</v>
      </c>
      <c r="E2423" s="16">
        <v>7</v>
      </c>
      <c r="F2423" s="16" t="s">
        <v>401</v>
      </c>
      <c r="G2423" s="16">
        <v>46</v>
      </c>
      <c r="H2423" s="17">
        <v>62.09</v>
      </c>
      <c r="I2423" s="17">
        <v>2856.14</v>
      </c>
      <c r="J2423" s="16" t="s">
        <v>348</v>
      </c>
      <c r="K2423" s="16"/>
      <c r="L2423" s="16" t="s">
        <v>184</v>
      </c>
      <c r="M2423" s="16" t="s">
        <v>212</v>
      </c>
      <c r="N2423" s="16" t="s">
        <v>252</v>
      </c>
      <c r="O2423" s="16" t="s">
        <v>228</v>
      </c>
      <c r="P2423" s="16" t="s">
        <v>162</v>
      </c>
      <c r="Q2423" s="16" t="s">
        <v>157</v>
      </c>
    </row>
    <row r="2424" spans="3:17">
      <c r="C2424" s="15">
        <v>37988</v>
      </c>
      <c r="D2424" s="16">
        <v>10208</v>
      </c>
      <c r="E2424" s="16">
        <v>15</v>
      </c>
      <c r="F2424" s="16" t="s">
        <v>401</v>
      </c>
      <c r="G2424" s="16">
        <v>30</v>
      </c>
      <c r="H2424" s="17">
        <v>65.61</v>
      </c>
      <c r="I2424" s="17">
        <v>1968.3</v>
      </c>
      <c r="J2424" s="16" t="s">
        <v>348</v>
      </c>
      <c r="K2424" s="16"/>
      <c r="L2424" s="16" t="s">
        <v>109</v>
      </c>
      <c r="M2424" s="16" t="s">
        <v>212</v>
      </c>
      <c r="N2424" s="16" t="s">
        <v>248</v>
      </c>
      <c r="O2424" s="16"/>
      <c r="P2424" s="16" t="s">
        <v>107</v>
      </c>
      <c r="Q2424" s="16" t="s">
        <v>93</v>
      </c>
    </row>
    <row r="2425" spans="3:17">
      <c r="C2425" s="15">
        <v>38029</v>
      </c>
      <c r="D2425" s="16">
        <v>10220</v>
      </c>
      <c r="E2425" s="16">
        <v>4</v>
      </c>
      <c r="F2425" s="16" t="s">
        <v>401</v>
      </c>
      <c r="G2425" s="16">
        <v>30</v>
      </c>
      <c r="H2425" s="17">
        <v>68.540000000000006</v>
      </c>
      <c r="I2425" s="17">
        <v>2056.1999999999998</v>
      </c>
      <c r="J2425" s="16" t="s">
        <v>348</v>
      </c>
      <c r="K2425" s="16"/>
      <c r="L2425" s="16" t="s">
        <v>125</v>
      </c>
      <c r="M2425" s="16" t="s">
        <v>212</v>
      </c>
      <c r="N2425" s="16" t="s">
        <v>298</v>
      </c>
      <c r="O2425" s="16"/>
      <c r="P2425" s="16" t="s">
        <v>124</v>
      </c>
      <c r="Q2425" s="16" t="s">
        <v>93</v>
      </c>
    </row>
    <row r="2426" spans="3:17">
      <c r="C2426" s="15">
        <v>38061</v>
      </c>
      <c r="D2426" s="16">
        <v>10230</v>
      </c>
      <c r="E2426" s="16">
        <v>2</v>
      </c>
      <c r="F2426" s="16" t="s">
        <v>401</v>
      </c>
      <c r="G2426" s="16">
        <v>43</v>
      </c>
      <c r="H2426" s="17">
        <v>52.14</v>
      </c>
      <c r="I2426" s="17">
        <v>2242.02</v>
      </c>
      <c r="J2426" s="16" t="s">
        <v>348</v>
      </c>
      <c r="K2426" s="16"/>
      <c r="L2426" s="16" t="s">
        <v>122</v>
      </c>
      <c r="M2426" s="16" t="s">
        <v>212</v>
      </c>
      <c r="N2426" s="16" t="s">
        <v>295</v>
      </c>
      <c r="O2426" s="16"/>
      <c r="P2426" s="16" t="s">
        <v>120</v>
      </c>
      <c r="Q2426" s="16" t="s">
        <v>93</v>
      </c>
    </row>
    <row r="2427" spans="3:17">
      <c r="C2427" s="15">
        <v>38112</v>
      </c>
      <c r="D2427" s="16">
        <v>10247</v>
      </c>
      <c r="E2427" s="16">
        <v>4</v>
      </c>
      <c r="F2427" s="16" t="s">
        <v>401</v>
      </c>
      <c r="G2427" s="16">
        <v>49</v>
      </c>
      <c r="H2427" s="17">
        <v>63.85</v>
      </c>
      <c r="I2427" s="17">
        <v>3128.65</v>
      </c>
      <c r="J2427" s="16" t="s">
        <v>348</v>
      </c>
      <c r="K2427" s="16"/>
      <c r="L2427" s="16" t="s">
        <v>104</v>
      </c>
      <c r="M2427" s="16" t="s">
        <v>212</v>
      </c>
      <c r="N2427" s="16" t="s">
        <v>296</v>
      </c>
      <c r="O2427" s="16"/>
      <c r="P2427" s="16" t="s">
        <v>103</v>
      </c>
      <c r="Q2427" s="16" t="s">
        <v>93</v>
      </c>
    </row>
    <row r="2428" spans="3:17">
      <c r="C2428" s="15">
        <v>38188</v>
      </c>
      <c r="D2428" s="16">
        <v>10272</v>
      </c>
      <c r="E2428" s="16">
        <v>4</v>
      </c>
      <c r="F2428" s="16" t="s">
        <v>401</v>
      </c>
      <c r="G2428" s="16">
        <v>43</v>
      </c>
      <c r="H2428" s="17">
        <v>56.82</v>
      </c>
      <c r="I2428" s="17">
        <v>2443.2600000000002</v>
      </c>
      <c r="J2428" s="16" t="s">
        <v>348</v>
      </c>
      <c r="K2428" s="16"/>
      <c r="L2428" s="16" t="s">
        <v>169</v>
      </c>
      <c r="M2428" s="16" t="s">
        <v>212</v>
      </c>
      <c r="N2428" s="16" t="s">
        <v>234</v>
      </c>
      <c r="O2428" s="16" t="s">
        <v>235</v>
      </c>
      <c r="P2428" s="16" t="s">
        <v>162</v>
      </c>
      <c r="Q2428" s="16" t="s">
        <v>157</v>
      </c>
    </row>
    <row r="2429" spans="3:17">
      <c r="C2429" s="15">
        <v>38219</v>
      </c>
      <c r="D2429" s="16">
        <v>10282</v>
      </c>
      <c r="E2429" s="16">
        <v>7</v>
      </c>
      <c r="F2429" s="16" t="s">
        <v>401</v>
      </c>
      <c r="G2429" s="16">
        <v>37</v>
      </c>
      <c r="H2429" s="17">
        <v>66.78</v>
      </c>
      <c r="I2429" s="17">
        <v>2470.86</v>
      </c>
      <c r="J2429" s="16" t="s">
        <v>348</v>
      </c>
      <c r="K2429" s="16"/>
      <c r="L2429" s="16" t="s">
        <v>163</v>
      </c>
      <c r="M2429" s="16" t="s">
        <v>212</v>
      </c>
      <c r="N2429" s="16" t="s">
        <v>258</v>
      </c>
      <c r="O2429" s="16" t="s">
        <v>218</v>
      </c>
      <c r="P2429" s="16" t="s">
        <v>162</v>
      </c>
      <c r="Q2429" s="16" t="s">
        <v>157</v>
      </c>
    </row>
    <row r="2430" spans="3:17">
      <c r="C2430" s="15">
        <v>38238</v>
      </c>
      <c r="D2430" s="16">
        <v>10292</v>
      </c>
      <c r="E2430" s="16">
        <v>1</v>
      </c>
      <c r="F2430" s="16" t="s">
        <v>401</v>
      </c>
      <c r="G2430" s="16">
        <v>35</v>
      </c>
      <c r="H2430" s="17">
        <v>55.07</v>
      </c>
      <c r="I2430" s="17">
        <v>1927.45</v>
      </c>
      <c r="J2430" s="16" t="s">
        <v>348</v>
      </c>
      <c r="K2430" s="16"/>
      <c r="L2430" s="16" t="s">
        <v>165</v>
      </c>
      <c r="M2430" s="16" t="s">
        <v>212</v>
      </c>
      <c r="N2430" s="16" t="s">
        <v>213</v>
      </c>
      <c r="O2430" s="16" t="s">
        <v>214</v>
      </c>
      <c r="P2430" s="16" t="s">
        <v>162</v>
      </c>
      <c r="Q2430" s="16" t="s">
        <v>157</v>
      </c>
    </row>
    <row r="2431" spans="3:17">
      <c r="C2431" s="15">
        <v>38274</v>
      </c>
      <c r="D2431" s="16">
        <v>10306</v>
      </c>
      <c r="E2431" s="16">
        <v>15</v>
      </c>
      <c r="F2431" s="16" t="s">
        <v>401</v>
      </c>
      <c r="G2431" s="16">
        <v>34</v>
      </c>
      <c r="H2431" s="17">
        <v>60.34</v>
      </c>
      <c r="I2431" s="17">
        <v>2051.56</v>
      </c>
      <c r="J2431" s="16" t="s">
        <v>348</v>
      </c>
      <c r="K2431" s="16"/>
      <c r="L2431" s="16" t="s">
        <v>146</v>
      </c>
      <c r="M2431" s="16" t="s">
        <v>212</v>
      </c>
      <c r="N2431" s="16" t="s">
        <v>299</v>
      </c>
      <c r="O2431" s="16"/>
      <c r="P2431" s="16" t="s">
        <v>145</v>
      </c>
      <c r="Q2431" s="16" t="s">
        <v>93</v>
      </c>
    </row>
    <row r="2432" spans="3:17">
      <c r="C2432" s="15">
        <v>38282</v>
      </c>
      <c r="D2432" s="16">
        <v>10314</v>
      </c>
      <c r="E2432" s="16">
        <v>7</v>
      </c>
      <c r="F2432" s="16" t="s">
        <v>401</v>
      </c>
      <c r="G2432" s="16">
        <v>38</v>
      </c>
      <c r="H2432" s="17">
        <v>61.51</v>
      </c>
      <c r="I2432" s="17">
        <v>2337.38</v>
      </c>
      <c r="J2432" s="16" t="s">
        <v>348</v>
      </c>
      <c r="K2432" s="16"/>
      <c r="L2432" s="16" t="s">
        <v>102</v>
      </c>
      <c r="M2432" s="16" t="s">
        <v>212</v>
      </c>
      <c r="N2432" s="16" t="s">
        <v>300</v>
      </c>
      <c r="O2432" s="16"/>
      <c r="P2432" s="16" t="s">
        <v>100</v>
      </c>
      <c r="Q2432" s="16" t="s">
        <v>93</v>
      </c>
    </row>
    <row r="2433" spans="3:17">
      <c r="C2433" s="15">
        <v>38296</v>
      </c>
      <c r="D2433" s="16">
        <v>10325</v>
      </c>
      <c r="E2433" s="16">
        <v>7</v>
      </c>
      <c r="F2433" s="16" t="s">
        <v>401</v>
      </c>
      <c r="G2433" s="16">
        <v>44</v>
      </c>
      <c r="H2433" s="17">
        <v>100</v>
      </c>
      <c r="I2433" s="17">
        <v>5932.96</v>
      </c>
      <c r="J2433" s="16" t="s">
        <v>348</v>
      </c>
      <c r="K2433" s="16"/>
      <c r="L2433" s="16" t="s">
        <v>131</v>
      </c>
      <c r="M2433" s="16" t="s">
        <v>212</v>
      </c>
      <c r="N2433" s="16" t="s">
        <v>233</v>
      </c>
      <c r="O2433" s="16"/>
      <c r="P2433" s="16" t="s">
        <v>130</v>
      </c>
      <c r="Q2433" s="16" t="s">
        <v>93</v>
      </c>
    </row>
    <row r="2434" spans="3:17">
      <c r="C2434" s="15">
        <v>38312</v>
      </c>
      <c r="D2434" s="16">
        <v>10337</v>
      </c>
      <c r="E2434" s="16">
        <v>6</v>
      </c>
      <c r="F2434" s="16" t="s">
        <v>401</v>
      </c>
      <c r="G2434" s="16">
        <v>21</v>
      </c>
      <c r="H2434" s="17">
        <v>100</v>
      </c>
      <c r="I2434" s="17">
        <v>2296.77</v>
      </c>
      <c r="J2434" s="16" t="s">
        <v>348</v>
      </c>
      <c r="K2434" s="16"/>
      <c r="L2434" s="16" t="s">
        <v>185</v>
      </c>
      <c r="M2434" s="16" t="s">
        <v>212</v>
      </c>
      <c r="N2434" s="16" t="s">
        <v>213</v>
      </c>
      <c r="O2434" s="16" t="s">
        <v>214</v>
      </c>
      <c r="P2434" s="16" t="s">
        <v>162</v>
      </c>
      <c r="Q2434" s="16" t="s">
        <v>157</v>
      </c>
    </row>
    <row r="2435" spans="3:17">
      <c r="C2435" s="15">
        <v>38323</v>
      </c>
      <c r="D2435" s="16">
        <v>10350</v>
      </c>
      <c r="E2435" s="16">
        <v>17</v>
      </c>
      <c r="F2435" s="16" t="s">
        <v>401</v>
      </c>
      <c r="G2435" s="16">
        <v>44</v>
      </c>
      <c r="H2435" s="17">
        <v>100</v>
      </c>
      <c r="I2435" s="17">
        <v>6490.88</v>
      </c>
      <c r="J2435" s="16" t="s">
        <v>348</v>
      </c>
      <c r="K2435" s="16"/>
      <c r="L2435" s="16" t="s">
        <v>135</v>
      </c>
      <c r="M2435" s="16" t="s">
        <v>212</v>
      </c>
      <c r="N2435" s="16" t="s">
        <v>242</v>
      </c>
      <c r="O2435" s="16"/>
      <c r="P2435" s="16" t="s">
        <v>134</v>
      </c>
      <c r="Q2435" s="16" t="s">
        <v>93</v>
      </c>
    </row>
    <row r="2436" spans="3:17">
      <c r="C2436" s="15">
        <v>38336</v>
      </c>
      <c r="D2436" s="16">
        <v>10359</v>
      </c>
      <c r="E2436" s="16">
        <v>4</v>
      </c>
      <c r="F2436" s="16" t="s">
        <v>401</v>
      </c>
      <c r="G2436" s="16">
        <v>25</v>
      </c>
      <c r="H2436" s="17">
        <v>64.930000000000007</v>
      </c>
      <c r="I2436" s="17">
        <v>1623.25</v>
      </c>
      <c r="J2436" s="16" t="s">
        <v>348</v>
      </c>
      <c r="K2436" s="16"/>
      <c r="L2436" s="16" t="s">
        <v>110</v>
      </c>
      <c r="M2436" s="16" t="s">
        <v>212</v>
      </c>
      <c r="N2436" s="16" t="s">
        <v>215</v>
      </c>
      <c r="O2436" s="16"/>
      <c r="P2436" s="16" t="s">
        <v>107</v>
      </c>
      <c r="Q2436" s="16" t="s">
        <v>93</v>
      </c>
    </row>
    <row r="2437" spans="3:17">
      <c r="C2437" s="15">
        <v>38378</v>
      </c>
      <c r="D2437" s="16">
        <v>10372</v>
      </c>
      <c r="E2437" s="16">
        <v>9</v>
      </c>
      <c r="F2437" s="16" t="s">
        <v>401</v>
      </c>
      <c r="G2437" s="16">
        <v>24</v>
      </c>
      <c r="H2437" s="17">
        <v>58.58</v>
      </c>
      <c r="I2437" s="17">
        <v>1405.92</v>
      </c>
      <c r="J2437" s="16" t="s">
        <v>348</v>
      </c>
      <c r="K2437" s="16"/>
      <c r="L2437" s="16" t="s">
        <v>152</v>
      </c>
      <c r="M2437" s="16" t="s">
        <v>212</v>
      </c>
      <c r="N2437" s="16" t="s">
        <v>253</v>
      </c>
      <c r="O2437" s="16" t="s">
        <v>254</v>
      </c>
      <c r="P2437" s="16" t="s">
        <v>151</v>
      </c>
      <c r="Q2437" s="16" t="s">
        <v>151</v>
      </c>
    </row>
    <row r="2438" spans="3:17">
      <c r="C2438" s="15">
        <v>38405</v>
      </c>
      <c r="D2438" s="16">
        <v>10383</v>
      </c>
      <c r="E2438" s="16">
        <v>10</v>
      </c>
      <c r="F2438" s="16" t="s">
        <v>401</v>
      </c>
      <c r="G2438" s="16">
        <v>38</v>
      </c>
      <c r="H2438" s="17">
        <v>60.06</v>
      </c>
      <c r="I2438" s="17">
        <v>2282.2800000000002</v>
      </c>
      <c r="J2438" s="16" t="s">
        <v>348</v>
      </c>
      <c r="K2438" s="16"/>
      <c r="L2438" s="16" t="s">
        <v>135</v>
      </c>
      <c r="M2438" s="16" t="s">
        <v>212</v>
      </c>
      <c r="N2438" s="16" t="s">
        <v>242</v>
      </c>
      <c r="O2438" s="16"/>
      <c r="P2438" s="16" t="s">
        <v>134</v>
      </c>
      <c r="Q2438" s="16" t="s">
        <v>93</v>
      </c>
    </row>
    <row r="2439" spans="3:17">
      <c r="C2439" s="15">
        <v>38428</v>
      </c>
      <c r="D2439" s="16">
        <v>10395</v>
      </c>
      <c r="E2439" s="16">
        <v>3</v>
      </c>
      <c r="F2439" s="16" t="s">
        <v>401</v>
      </c>
      <c r="G2439" s="16">
        <v>45</v>
      </c>
      <c r="H2439" s="17">
        <v>100</v>
      </c>
      <c r="I2439" s="17">
        <v>8977.0499999999993</v>
      </c>
      <c r="J2439" s="16" t="s">
        <v>348</v>
      </c>
      <c r="K2439" s="16"/>
      <c r="L2439" s="16" t="s">
        <v>114</v>
      </c>
      <c r="M2439" s="16" t="s">
        <v>212</v>
      </c>
      <c r="N2439" s="16" t="s">
        <v>216</v>
      </c>
      <c r="O2439" s="16"/>
      <c r="P2439" s="16" t="s">
        <v>107</v>
      </c>
      <c r="Q2439" s="16" t="s">
        <v>93</v>
      </c>
    </row>
    <row r="2440" spans="3:17">
      <c r="C2440" s="15">
        <v>38477</v>
      </c>
      <c r="D2440" s="16">
        <v>10413</v>
      </c>
      <c r="E2440" s="16">
        <v>4</v>
      </c>
      <c r="F2440" s="16" t="s">
        <v>401</v>
      </c>
      <c r="G2440" s="16">
        <v>51</v>
      </c>
      <c r="H2440" s="17">
        <v>63.85</v>
      </c>
      <c r="I2440" s="17">
        <v>3256.35</v>
      </c>
      <c r="J2440" s="16" t="s">
        <v>348</v>
      </c>
      <c r="K2440" s="16"/>
      <c r="L2440" s="16" t="s">
        <v>174</v>
      </c>
      <c r="M2440" s="16" t="s">
        <v>212</v>
      </c>
      <c r="N2440" s="16" t="s">
        <v>227</v>
      </c>
      <c r="O2440" s="16" t="s">
        <v>228</v>
      </c>
      <c r="P2440" s="16" t="s">
        <v>162</v>
      </c>
      <c r="Q2440" s="16" t="s">
        <v>157</v>
      </c>
    </row>
    <row r="2441" spans="3:17">
      <c r="C2441" s="15">
        <v>37683</v>
      </c>
      <c r="D2441" s="16">
        <v>10108</v>
      </c>
      <c r="E2441" s="16">
        <v>14</v>
      </c>
      <c r="F2441" s="16" t="s">
        <v>402</v>
      </c>
      <c r="G2441" s="16">
        <v>34</v>
      </c>
      <c r="H2441" s="17">
        <v>82.99</v>
      </c>
      <c r="I2441" s="17">
        <v>2821.66</v>
      </c>
      <c r="J2441" s="16" t="s">
        <v>16</v>
      </c>
      <c r="K2441" s="16"/>
      <c r="L2441" s="16" t="s">
        <v>155</v>
      </c>
      <c r="M2441" s="16" t="s">
        <v>212</v>
      </c>
      <c r="N2441" s="16" t="s">
        <v>290</v>
      </c>
      <c r="O2441" s="16"/>
      <c r="P2441" s="16" t="s">
        <v>154</v>
      </c>
      <c r="Q2441" s="16" t="s">
        <v>151</v>
      </c>
    </row>
    <row r="2442" spans="3:17">
      <c r="C2442" s="15">
        <v>37748</v>
      </c>
      <c r="D2442" s="16">
        <v>10121</v>
      </c>
      <c r="E2442" s="16">
        <v>1</v>
      </c>
      <c r="F2442" s="16" t="s">
        <v>402</v>
      </c>
      <c r="G2442" s="16">
        <v>44</v>
      </c>
      <c r="H2442" s="17">
        <v>74.849999999999994</v>
      </c>
      <c r="I2442" s="17">
        <v>3293.4</v>
      </c>
      <c r="J2442" s="16" t="s">
        <v>16</v>
      </c>
      <c r="K2442" s="16"/>
      <c r="L2442" s="16" t="s">
        <v>110</v>
      </c>
      <c r="M2442" s="16" t="s">
        <v>212</v>
      </c>
      <c r="N2442" s="16" t="s">
        <v>215</v>
      </c>
      <c r="O2442" s="16"/>
      <c r="P2442" s="16" t="s">
        <v>107</v>
      </c>
      <c r="Q2442" s="16" t="s">
        <v>93</v>
      </c>
    </row>
    <row r="2443" spans="3:17">
      <c r="C2443" s="15">
        <v>37804</v>
      </c>
      <c r="D2443" s="16">
        <v>10135</v>
      </c>
      <c r="E2443" s="16">
        <v>15</v>
      </c>
      <c r="F2443" s="16" t="s">
        <v>402</v>
      </c>
      <c r="G2443" s="16">
        <v>44</v>
      </c>
      <c r="H2443" s="17">
        <v>96</v>
      </c>
      <c r="I2443" s="17">
        <v>4224</v>
      </c>
      <c r="J2443" s="16" t="s">
        <v>16</v>
      </c>
      <c r="K2443" s="16"/>
      <c r="L2443" s="16" t="s">
        <v>163</v>
      </c>
      <c r="M2443" s="16" t="s">
        <v>212</v>
      </c>
      <c r="N2443" s="16" t="s">
        <v>258</v>
      </c>
      <c r="O2443" s="16" t="s">
        <v>218</v>
      </c>
      <c r="P2443" s="16" t="s">
        <v>162</v>
      </c>
      <c r="Q2443" s="16" t="s">
        <v>157</v>
      </c>
    </row>
    <row r="2444" spans="3:17">
      <c r="C2444" s="15">
        <v>37858</v>
      </c>
      <c r="D2444" s="16">
        <v>10145</v>
      </c>
      <c r="E2444" s="16">
        <v>2</v>
      </c>
      <c r="F2444" s="16" t="s">
        <v>402</v>
      </c>
      <c r="G2444" s="16">
        <v>38</v>
      </c>
      <c r="H2444" s="17">
        <v>81.36</v>
      </c>
      <c r="I2444" s="17">
        <v>3091.68</v>
      </c>
      <c r="J2444" s="16" t="s">
        <v>16</v>
      </c>
      <c r="K2444" s="16"/>
      <c r="L2444" s="16" t="s">
        <v>172</v>
      </c>
      <c r="M2444" s="16" t="s">
        <v>212</v>
      </c>
      <c r="N2444" s="16" t="s">
        <v>217</v>
      </c>
      <c r="O2444" s="16" t="s">
        <v>218</v>
      </c>
      <c r="P2444" s="16" t="s">
        <v>162</v>
      </c>
      <c r="Q2444" s="16" t="s">
        <v>157</v>
      </c>
    </row>
    <row r="2445" spans="3:17">
      <c r="C2445" s="15">
        <v>37904</v>
      </c>
      <c r="D2445" s="16">
        <v>10159</v>
      </c>
      <c r="E2445" s="16">
        <v>10</v>
      </c>
      <c r="F2445" s="16" t="s">
        <v>402</v>
      </c>
      <c r="G2445" s="16">
        <v>31</v>
      </c>
      <c r="H2445" s="17">
        <v>71.599999999999994</v>
      </c>
      <c r="I2445" s="17">
        <v>2219.6</v>
      </c>
      <c r="J2445" s="16" t="s">
        <v>16</v>
      </c>
      <c r="K2445" s="16"/>
      <c r="L2445" s="16" t="s">
        <v>167</v>
      </c>
      <c r="M2445" s="16" t="s">
        <v>212</v>
      </c>
      <c r="N2445" s="16" t="s">
        <v>219</v>
      </c>
      <c r="O2445" s="16" t="s">
        <v>218</v>
      </c>
      <c r="P2445" s="16" t="s">
        <v>162</v>
      </c>
      <c r="Q2445" s="16" t="s">
        <v>157</v>
      </c>
    </row>
    <row r="2446" spans="3:17">
      <c r="C2446" s="15">
        <v>37929</v>
      </c>
      <c r="D2446" s="16">
        <v>10169</v>
      </c>
      <c r="E2446" s="16">
        <v>10</v>
      </c>
      <c r="F2446" s="16" t="s">
        <v>402</v>
      </c>
      <c r="G2446" s="16">
        <v>48</v>
      </c>
      <c r="H2446" s="17">
        <v>80.55</v>
      </c>
      <c r="I2446" s="17">
        <v>3866.4</v>
      </c>
      <c r="J2446" s="16" t="s">
        <v>16</v>
      </c>
      <c r="K2446" s="16"/>
      <c r="L2446" s="16" t="s">
        <v>87</v>
      </c>
      <c r="M2446" s="16" t="s">
        <v>212</v>
      </c>
      <c r="N2446" s="16" t="s">
        <v>262</v>
      </c>
      <c r="O2446" s="16" t="s">
        <v>238</v>
      </c>
      <c r="P2446" s="16" t="s">
        <v>85</v>
      </c>
      <c r="Q2446" s="16" t="s">
        <v>84</v>
      </c>
    </row>
    <row r="2447" spans="3:17">
      <c r="C2447" s="15">
        <v>37936</v>
      </c>
      <c r="D2447" s="16">
        <v>10180</v>
      </c>
      <c r="E2447" s="16">
        <v>5</v>
      </c>
      <c r="F2447" s="16" t="s">
        <v>402</v>
      </c>
      <c r="G2447" s="16">
        <v>21</v>
      </c>
      <c r="H2447" s="17">
        <v>93.56</v>
      </c>
      <c r="I2447" s="17">
        <v>1964.76</v>
      </c>
      <c r="J2447" s="16" t="s">
        <v>16</v>
      </c>
      <c r="K2447" s="16"/>
      <c r="L2447" s="16" t="s">
        <v>117</v>
      </c>
      <c r="M2447" s="16" t="s">
        <v>212</v>
      </c>
      <c r="N2447" s="16" t="s">
        <v>221</v>
      </c>
      <c r="O2447" s="16"/>
      <c r="P2447" s="16" t="s">
        <v>107</v>
      </c>
      <c r="Q2447" s="16" t="s">
        <v>93</v>
      </c>
    </row>
    <row r="2448" spans="3:17">
      <c r="C2448" s="15">
        <v>37944</v>
      </c>
      <c r="D2448" s="16">
        <v>10190</v>
      </c>
      <c r="E2448" s="16">
        <v>2</v>
      </c>
      <c r="F2448" s="16" t="s">
        <v>402</v>
      </c>
      <c r="G2448" s="16">
        <v>40</v>
      </c>
      <c r="H2448" s="17">
        <v>66.72</v>
      </c>
      <c r="I2448" s="17">
        <v>2668.8</v>
      </c>
      <c r="J2448" s="16" t="s">
        <v>16</v>
      </c>
      <c r="K2448" s="16"/>
      <c r="L2448" s="16" t="s">
        <v>135</v>
      </c>
      <c r="M2448" s="16" t="s">
        <v>212</v>
      </c>
      <c r="N2448" s="16" t="s">
        <v>242</v>
      </c>
      <c r="O2448" s="16"/>
      <c r="P2448" s="16" t="s">
        <v>134</v>
      </c>
      <c r="Q2448" s="16" t="s">
        <v>93</v>
      </c>
    </row>
    <row r="2449" spans="3:17">
      <c r="C2449" s="15">
        <v>38001</v>
      </c>
      <c r="D2449" s="16">
        <v>10211</v>
      </c>
      <c r="E2449" s="16">
        <v>10</v>
      </c>
      <c r="F2449" s="16" t="s">
        <v>402</v>
      </c>
      <c r="G2449" s="16">
        <v>40</v>
      </c>
      <c r="H2449" s="17">
        <v>80.55</v>
      </c>
      <c r="I2449" s="17">
        <v>3222</v>
      </c>
      <c r="J2449" s="16" t="s">
        <v>16</v>
      </c>
      <c r="K2449" s="16"/>
      <c r="L2449" s="16" t="s">
        <v>112</v>
      </c>
      <c r="M2449" s="16" t="s">
        <v>212</v>
      </c>
      <c r="N2449" s="16" t="s">
        <v>216</v>
      </c>
      <c r="O2449" s="16"/>
      <c r="P2449" s="16" t="s">
        <v>107</v>
      </c>
      <c r="Q2449" s="16" t="s">
        <v>93</v>
      </c>
    </row>
    <row r="2450" spans="3:17">
      <c r="C2450" s="15">
        <v>38038</v>
      </c>
      <c r="D2450" s="16">
        <v>10224</v>
      </c>
      <c r="E2450" s="16">
        <v>3</v>
      </c>
      <c r="F2450" s="16" t="s">
        <v>402</v>
      </c>
      <c r="G2450" s="16">
        <v>50</v>
      </c>
      <c r="H2450" s="17">
        <v>77.290000000000006</v>
      </c>
      <c r="I2450" s="17">
        <v>3864.5</v>
      </c>
      <c r="J2450" s="16" t="s">
        <v>16</v>
      </c>
      <c r="K2450" s="16"/>
      <c r="L2450" s="16" t="s">
        <v>117</v>
      </c>
      <c r="M2450" s="16" t="s">
        <v>212</v>
      </c>
      <c r="N2450" s="16" t="s">
        <v>221</v>
      </c>
      <c r="O2450" s="16"/>
      <c r="P2450" s="16" t="s">
        <v>107</v>
      </c>
      <c r="Q2450" s="16" t="s">
        <v>93</v>
      </c>
    </row>
    <row r="2451" spans="3:17">
      <c r="C2451" s="15">
        <v>38082</v>
      </c>
      <c r="D2451" s="16">
        <v>10237</v>
      </c>
      <c r="E2451" s="16">
        <v>3</v>
      </c>
      <c r="F2451" s="16" t="s">
        <v>402</v>
      </c>
      <c r="G2451" s="16">
        <v>20</v>
      </c>
      <c r="H2451" s="17">
        <v>68.34</v>
      </c>
      <c r="I2451" s="17">
        <v>1366.8</v>
      </c>
      <c r="J2451" s="16" t="s">
        <v>16</v>
      </c>
      <c r="K2451" s="16"/>
      <c r="L2451" s="16" t="s">
        <v>176</v>
      </c>
      <c r="M2451" s="16" t="s">
        <v>212</v>
      </c>
      <c r="N2451" s="16" t="s">
        <v>213</v>
      </c>
      <c r="O2451" s="16" t="s">
        <v>214</v>
      </c>
      <c r="P2451" s="16" t="s">
        <v>162</v>
      </c>
      <c r="Q2451" s="16" t="s">
        <v>157</v>
      </c>
    </row>
    <row r="2452" spans="3:17">
      <c r="C2452" s="15">
        <v>38133</v>
      </c>
      <c r="D2452" s="16">
        <v>10252</v>
      </c>
      <c r="E2452" s="16">
        <v>7</v>
      </c>
      <c r="F2452" s="16" t="s">
        <v>402</v>
      </c>
      <c r="G2452" s="16">
        <v>48</v>
      </c>
      <c r="H2452" s="17">
        <v>72.41</v>
      </c>
      <c r="I2452" s="17">
        <v>3475.68</v>
      </c>
      <c r="J2452" s="16" t="s">
        <v>16</v>
      </c>
      <c r="K2452" s="16"/>
      <c r="L2452" s="16" t="s">
        <v>112</v>
      </c>
      <c r="M2452" s="16" t="s">
        <v>212</v>
      </c>
      <c r="N2452" s="16" t="s">
        <v>216</v>
      </c>
      <c r="O2452" s="16"/>
      <c r="P2452" s="16" t="s">
        <v>107</v>
      </c>
      <c r="Q2452" s="16" t="s">
        <v>93</v>
      </c>
    </row>
    <row r="2453" spans="3:17">
      <c r="C2453" s="15">
        <v>38168</v>
      </c>
      <c r="D2453" s="16">
        <v>10264</v>
      </c>
      <c r="E2453" s="16">
        <v>5</v>
      </c>
      <c r="F2453" s="16" t="s">
        <v>402</v>
      </c>
      <c r="G2453" s="16">
        <v>47</v>
      </c>
      <c r="H2453" s="17">
        <v>89.5</v>
      </c>
      <c r="I2453" s="17">
        <v>4206.5</v>
      </c>
      <c r="J2453" s="16" t="s">
        <v>16</v>
      </c>
      <c r="K2453" s="16"/>
      <c r="L2453" s="16" t="s">
        <v>181</v>
      </c>
      <c r="M2453" s="16" t="s">
        <v>212</v>
      </c>
      <c r="N2453" s="16" t="s">
        <v>280</v>
      </c>
      <c r="O2453" s="16" t="s">
        <v>231</v>
      </c>
      <c r="P2453" s="16" t="s">
        <v>162</v>
      </c>
      <c r="Q2453" s="16" t="s">
        <v>157</v>
      </c>
    </row>
    <row r="2454" spans="3:17">
      <c r="C2454" s="15">
        <v>38201</v>
      </c>
      <c r="D2454" s="16">
        <v>10276</v>
      </c>
      <c r="E2454" s="16">
        <v>11</v>
      </c>
      <c r="F2454" s="16" t="s">
        <v>402</v>
      </c>
      <c r="G2454" s="16">
        <v>21</v>
      </c>
      <c r="H2454" s="17">
        <v>70.78</v>
      </c>
      <c r="I2454" s="17">
        <v>1486.38</v>
      </c>
      <c r="J2454" s="16" t="s">
        <v>16</v>
      </c>
      <c r="K2454" s="16"/>
      <c r="L2454" s="16" t="s">
        <v>190</v>
      </c>
      <c r="M2454" s="16" t="s">
        <v>212</v>
      </c>
      <c r="N2454" s="16" t="s">
        <v>261</v>
      </c>
      <c r="O2454" s="16" t="s">
        <v>231</v>
      </c>
      <c r="P2454" s="16" t="s">
        <v>162</v>
      </c>
      <c r="Q2454" s="16" t="s">
        <v>157</v>
      </c>
    </row>
    <row r="2455" spans="3:17">
      <c r="C2455" s="15">
        <v>38226</v>
      </c>
      <c r="D2455" s="16">
        <v>10285</v>
      </c>
      <c r="E2455" s="16">
        <v>2</v>
      </c>
      <c r="F2455" s="16" t="s">
        <v>402</v>
      </c>
      <c r="G2455" s="16">
        <v>39</v>
      </c>
      <c r="H2455" s="17">
        <v>78.92</v>
      </c>
      <c r="I2455" s="17">
        <v>3077.88</v>
      </c>
      <c r="J2455" s="16" t="s">
        <v>16</v>
      </c>
      <c r="K2455" s="16"/>
      <c r="L2455" s="16" t="s">
        <v>173</v>
      </c>
      <c r="M2455" s="16" t="s">
        <v>212</v>
      </c>
      <c r="N2455" s="16" t="s">
        <v>230</v>
      </c>
      <c r="O2455" s="16" t="s">
        <v>231</v>
      </c>
      <c r="P2455" s="16" t="s">
        <v>162</v>
      </c>
      <c r="Q2455" s="16" t="s">
        <v>157</v>
      </c>
    </row>
    <row r="2456" spans="3:17">
      <c r="C2456" s="15">
        <v>38260</v>
      </c>
      <c r="D2456" s="16">
        <v>10299</v>
      </c>
      <c r="E2456" s="16">
        <v>5</v>
      </c>
      <c r="F2456" s="16" t="s">
        <v>402</v>
      </c>
      <c r="G2456" s="16">
        <v>44</v>
      </c>
      <c r="H2456" s="17">
        <v>80.55</v>
      </c>
      <c r="I2456" s="17">
        <v>3544.2</v>
      </c>
      <c r="J2456" s="16" t="s">
        <v>16</v>
      </c>
      <c r="K2456" s="16"/>
      <c r="L2456" s="16" t="s">
        <v>105</v>
      </c>
      <c r="M2456" s="16" t="s">
        <v>212</v>
      </c>
      <c r="N2456" s="16" t="s">
        <v>232</v>
      </c>
      <c r="O2456" s="16"/>
      <c r="P2456" s="16" t="s">
        <v>103</v>
      </c>
      <c r="Q2456" s="16" t="s">
        <v>93</v>
      </c>
    </row>
    <row r="2457" spans="3:17">
      <c r="C2457" s="15">
        <v>38275</v>
      </c>
      <c r="D2457" s="16">
        <v>10309</v>
      </c>
      <c r="E2457" s="16">
        <v>1</v>
      </c>
      <c r="F2457" s="16" t="s">
        <v>402</v>
      </c>
      <c r="G2457" s="16">
        <v>28</v>
      </c>
      <c r="H2457" s="17">
        <v>88.68</v>
      </c>
      <c r="I2457" s="17">
        <v>2483.04</v>
      </c>
      <c r="J2457" s="16" t="s">
        <v>16</v>
      </c>
      <c r="K2457" s="16"/>
      <c r="L2457" s="16" t="s">
        <v>131</v>
      </c>
      <c r="M2457" s="16" t="s">
        <v>212</v>
      </c>
      <c r="N2457" s="16" t="s">
        <v>233</v>
      </c>
      <c r="O2457" s="16"/>
      <c r="P2457" s="16" t="s">
        <v>130</v>
      </c>
      <c r="Q2457" s="16" t="s">
        <v>93</v>
      </c>
    </row>
    <row r="2458" spans="3:17">
      <c r="C2458" s="15">
        <v>38294</v>
      </c>
      <c r="D2458" s="16">
        <v>10319</v>
      </c>
      <c r="E2458" s="16">
        <v>6</v>
      </c>
      <c r="F2458" s="16" t="s">
        <v>402</v>
      </c>
      <c r="G2458" s="16">
        <v>45</v>
      </c>
      <c r="H2458" s="17">
        <v>77.290000000000006</v>
      </c>
      <c r="I2458" s="17">
        <v>3478.05</v>
      </c>
      <c r="J2458" s="16" t="s">
        <v>16</v>
      </c>
      <c r="K2458" s="16"/>
      <c r="L2458" s="16" t="s">
        <v>195</v>
      </c>
      <c r="M2458" s="16" t="s">
        <v>212</v>
      </c>
      <c r="N2458" s="16" t="s">
        <v>213</v>
      </c>
      <c r="O2458" s="16" t="s">
        <v>214</v>
      </c>
      <c r="P2458" s="16" t="s">
        <v>162</v>
      </c>
      <c r="Q2458" s="16" t="s">
        <v>157</v>
      </c>
    </row>
    <row r="2459" spans="3:17">
      <c r="C2459" s="15">
        <v>38308</v>
      </c>
      <c r="D2459" s="16">
        <v>10331</v>
      </c>
      <c r="E2459" s="16">
        <v>5</v>
      </c>
      <c r="F2459" s="16" t="s">
        <v>402</v>
      </c>
      <c r="G2459" s="16">
        <v>20</v>
      </c>
      <c r="H2459" s="17">
        <v>100</v>
      </c>
      <c r="I2459" s="17">
        <v>3657.8</v>
      </c>
      <c r="J2459" s="16" t="s">
        <v>16</v>
      </c>
      <c r="K2459" s="16"/>
      <c r="L2459" s="16" t="s">
        <v>179</v>
      </c>
      <c r="M2459" s="16" t="s">
        <v>212</v>
      </c>
      <c r="N2459" s="16" t="s">
        <v>247</v>
      </c>
      <c r="O2459" s="16" t="s">
        <v>235</v>
      </c>
      <c r="P2459" s="16" t="s">
        <v>162</v>
      </c>
      <c r="Q2459" s="16" t="s">
        <v>157</v>
      </c>
    </row>
    <row r="2460" spans="3:17">
      <c r="C2460" s="15">
        <v>38315</v>
      </c>
      <c r="D2460" s="16">
        <v>10341</v>
      </c>
      <c r="E2460" s="16">
        <v>3</v>
      </c>
      <c r="F2460" s="16" t="s">
        <v>402</v>
      </c>
      <c r="G2460" s="16">
        <v>38</v>
      </c>
      <c r="H2460" s="17">
        <v>100</v>
      </c>
      <c r="I2460" s="17">
        <v>4682.3599999999997</v>
      </c>
      <c r="J2460" s="16" t="s">
        <v>16</v>
      </c>
      <c r="K2460" s="16"/>
      <c r="L2460" s="16" t="s">
        <v>95</v>
      </c>
      <c r="M2460" s="16" t="s">
        <v>212</v>
      </c>
      <c r="N2460" s="16" t="s">
        <v>236</v>
      </c>
      <c r="O2460" s="16"/>
      <c r="P2460" s="16" t="s">
        <v>94</v>
      </c>
      <c r="Q2460" s="16" t="s">
        <v>93</v>
      </c>
    </row>
    <row r="2461" spans="3:17">
      <c r="C2461" s="15">
        <v>38330</v>
      </c>
      <c r="D2461" s="16">
        <v>10356</v>
      </c>
      <c r="E2461" s="16">
        <v>4</v>
      </c>
      <c r="F2461" s="16" t="s">
        <v>402</v>
      </c>
      <c r="G2461" s="16">
        <v>26</v>
      </c>
      <c r="H2461" s="17">
        <v>100</v>
      </c>
      <c r="I2461" s="17">
        <v>3937.7</v>
      </c>
      <c r="J2461" s="16" t="s">
        <v>16</v>
      </c>
      <c r="K2461" s="16"/>
      <c r="L2461" s="16" t="s">
        <v>114</v>
      </c>
      <c r="M2461" s="16" t="s">
        <v>212</v>
      </c>
      <c r="N2461" s="16" t="s">
        <v>216</v>
      </c>
      <c r="O2461" s="16"/>
      <c r="P2461" s="16" t="s">
        <v>107</v>
      </c>
      <c r="Q2461" s="16" t="s">
        <v>93</v>
      </c>
    </row>
    <row r="2462" spans="3:17">
      <c r="C2462" s="15">
        <v>38359</v>
      </c>
      <c r="D2462" s="16">
        <v>10365</v>
      </c>
      <c r="E2462" s="16">
        <v>2</v>
      </c>
      <c r="F2462" s="16" t="s">
        <v>402</v>
      </c>
      <c r="G2462" s="16">
        <v>44</v>
      </c>
      <c r="H2462" s="17">
        <v>100</v>
      </c>
      <c r="I2462" s="17">
        <v>4984.32</v>
      </c>
      <c r="J2462" s="16" t="s">
        <v>16</v>
      </c>
      <c r="K2462" s="16"/>
      <c r="L2462" s="16" t="s">
        <v>171</v>
      </c>
      <c r="M2462" s="16" t="s">
        <v>212</v>
      </c>
      <c r="N2462" s="16" t="s">
        <v>239</v>
      </c>
      <c r="O2462" s="16" t="s">
        <v>231</v>
      </c>
      <c r="P2462" s="16" t="s">
        <v>162</v>
      </c>
      <c r="Q2462" s="16" t="s">
        <v>157</v>
      </c>
    </row>
    <row r="2463" spans="3:17">
      <c r="C2463" s="15">
        <v>38386</v>
      </c>
      <c r="D2463" s="16">
        <v>10375</v>
      </c>
      <c r="E2463" s="16">
        <v>8</v>
      </c>
      <c r="F2463" s="16" t="s">
        <v>402</v>
      </c>
      <c r="G2463" s="16">
        <v>49</v>
      </c>
      <c r="H2463" s="17">
        <v>100</v>
      </c>
      <c r="I2463" s="17">
        <v>5406.66</v>
      </c>
      <c r="J2463" s="16" t="s">
        <v>16</v>
      </c>
      <c r="K2463" s="16"/>
      <c r="L2463" s="16" t="s">
        <v>108</v>
      </c>
      <c r="M2463" s="16" t="s">
        <v>212</v>
      </c>
      <c r="N2463" s="16" t="s">
        <v>229</v>
      </c>
      <c r="O2463" s="16"/>
      <c r="P2463" s="16" t="s">
        <v>107</v>
      </c>
      <c r="Q2463" s="16" t="s">
        <v>93</v>
      </c>
    </row>
    <row r="2464" spans="3:17">
      <c r="C2464" s="15">
        <v>38415</v>
      </c>
      <c r="D2464" s="16">
        <v>10390</v>
      </c>
      <c r="E2464" s="16">
        <v>13</v>
      </c>
      <c r="F2464" s="16" t="s">
        <v>402</v>
      </c>
      <c r="G2464" s="16">
        <v>22</v>
      </c>
      <c r="H2464" s="17">
        <v>100</v>
      </c>
      <c r="I2464" s="17">
        <v>3491.18</v>
      </c>
      <c r="J2464" s="16" t="s">
        <v>16</v>
      </c>
      <c r="K2464" s="16"/>
      <c r="L2464" s="16" t="s">
        <v>163</v>
      </c>
      <c r="M2464" s="16" t="s">
        <v>212</v>
      </c>
      <c r="N2464" s="16" t="s">
        <v>258</v>
      </c>
      <c r="O2464" s="16" t="s">
        <v>218</v>
      </c>
      <c r="P2464" s="16" t="s">
        <v>162</v>
      </c>
      <c r="Q2464" s="16" t="s">
        <v>157</v>
      </c>
    </row>
    <row r="2465" spans="3:17">
      <c r="C2465" s="15">
        <v>38450</v>
      </c>
      <c r="D2465" s="16">
        <v>10403</v>
      </c>
      <c r="E2465" s="16">
        <v>3</v>
      </c>
      <c r="F2465" s="16" t="s">
        <v>402</v>
      </c>
      <c r="G2465" s="16">
        <v>31</v>
      </c>
      <c r="H2465" s="17">
        <v>68.34</v>
      </c>
      <c r="I2465" s="17">
        <v>2118.54</v>
      </c>
      <c r="J2465" s="16" t="s">
        <v>16</v>
      </c>
      <c r="K2465" s="16"/>
      <c r="L2465" s="16" t="s">
        <v>147</v>
      </c>
      <c r="M2465" s="16" t="s">
        <v>212</v>
      </c>
      <c r="N2465" s="16" t="s">
        <v>240</v>
      </c>
      <c r="O2465" s="16"/>
      <c r="P2465" s="16" t="s">
        <v>145</v>
      </c>
      <c r="Q2465" s="16" t="s">
        <v>93</v>
      </c>
    </row>
    <row r="2466" spans="3:17">
      <c r="C2466" s="15">
        <v>37663</v>
      </c>
      <c r="D2466" s="16">
        <v>10105</v>
      </c>
      <c r="E2466" s="16">
        <v>5</v>
      </c>
      <c r="F2466" s="16" t="s">
        <v>403</v>
      </c>
      <c r="G2466" s="16">
        <v>41</v>
      </c>
      <c r="H2466" s="17">
        <v>70.67</v>
      </c>
      <c r="I2466" s="17">
        <v>2897.47</v>
      </c>
      <c r="J2466" s="16" t="s">
        <v>343</v>
      </c>
      <c r="K2466" s="16"/>
      <c r="L2466" s="16" t="s">
        <v>101</v>
      </c>
      <c r="M2466" s="16" t="s">
        <v>212</v>
      </c>
      <c r="N2466" s="16" t="s">
        <v>271</v>
      </c>
      <c r="O2466" s="16"/>
      <c r="P2466" s="16" t="s">
        <v>100</v>
      </c>
      <c r="Q2466" s="16" t="s">
        <v>93</v>
      </c>
    </row>
    <row r="2467" spans="3:17">
      <c r="C2467" s="15">
        <v>37739</v>
      </c>
      <c r="D2467" s="16">
        <v>10119</v>
      </c>
      <c r="E2467" s="16">
        <v>14</v>
      </c>
      <c r="F2467" s="16" t="s">
        <v>403</v>
      </c>
      <c r="G2467" s="16">
        <v>25</v>
      </c>
      <c r="H2467" s="17">
        <v>76.67</v>
      </c>
      <c r="I2467" s="17">
        <v>1916.75</v>
      </c>
      <c r="J2467" s="16" t="s">
        <v>343</v>
      </c>
      <c r="K2467" s="16"/>
      <c r="L2467" s="16" t="s">
        <v>95</v>
      </c>
      <c r="M2467" s="16" t="s">
        <v>212</v>
      </c>
      <c r="N2467" s="16" t="s">
        <v>236</v>
      </c>
      <c r="O2467" s="16"/>
      <c r="P2467" s="16" t="s">
        <v>94</v>
      </c>
      <c r="Q2467" s="16" t="s">
        <v>93</v>
      </c>
    </row>
    <row r="2468" spans="3:17">
      <c r="C2468" s="15">
        <v>37784</v>
      </c>
      <c r="D2468" s="16">
        <v>10129</v>
      </c>
      <c r="E2468" s="16">
        <v>5</v>
      </c>
      <c r="F2468" s="16" t="s">
        <v>403</v>
      </c>
      <c r="G2468" s="16">
        <v>31</v>
      </c>
      <c r="H2468" s="17">
        <v>60</v>
      </c>
      <c r="I2468" s="17">
        <v>1860</v>
      </c>
      <c r="J2468" s="16" t="s">
        <v>343</v>
      </c>
      <c r="K2468" s="16"/>
      <c r="L2468" s="16" t="s">
        <v>148</v>
      </c>
      <c r="M2468" s="16" t="s">
        <v>212</v>
      </c>
      <c r="N2468" s="16" t="s">
        <v>272</v>
      </c>
      <c r="O2468" s="16"/>
      <c r="P2468" s="16" t="s">
        <v>145</v>
      </c>
      <c r="Q2468" s="16" t="s">
        <v>93</v>
      </c>
    </row>
    <row r="2469" spans="3:17">
      <c r="C2469" s="15">
        <v>37841</v>
      </c>
      <c r="D2469" s="16">
        <v>10142</v>
      </c>
      <c r="E2469" s="16">
        <v>2</v>
      </c>
      <c r="F2469" s="16" t="s">
        <v>403</v>
      </c>
      <c r="G2469" s="16">
        <v>41</v>
      </c>
      <c r="H2469" s="17">
        <v>64</v>
      </c>
      <c r="I2469" s="17">
        <v>2624</v>
      </c>
      <c r="J2469" s="16" t="s">
        <v>343</v>
      </c>
      <c r="K2469" s="16"/>
      <c r="L2469" s="16" t="s">
        <v>163</v>
      </c>
      <c r="M2469" s="16" t="s">
        <v>212</v>
      </c>
      <c r="N2469" s="16" t="s">
        <v>258</v>
      </c>
      <c r="O2469" s="16" t="s">
        <v>218</v>
      </c>
      <c r="P2469" s="16" t="s">
        <v>162</v>
      </c>
      <c r="Q2469" s="16" t="s">
        <v>157</v>
      </c>
    </row>
    <row r="2470" spans="3:17">
      <c r="C2470" s="15">
        <v>37892</v>
      </c>
      <c r="D2470" s="16">
        <v>10153</v>
      </c>
      <c r="E2470" s="16">
        <v>1</v>
      </c>
      <c r="F2470" s="16" t="s">
        <v>403</v>
      </c>
      <c r="G2470" s="16">
        <v>43</v>
      </c>
      <c r="H2470" s="17">
        <v>64.67</v>
      </c>
      <c r="I2470" s="17">
        <v>2780.81</v>
      </c>
      <c r="J2470" s="16" t="s">
        <v>343</v>
      </c>
      <c r="K2470" s="16"/>
      <c r="L2470" s="16" t="s">
        <v>135</v>
      </c>
      <c r="M2470" s="16" t="s">
        <v>212</v>
      </c>
      <c r="N2470" s="16" t="s">
        <v>242</v>
      </c>
      <c r="O2470" s="16"/>
      <c r="P2470" s="16" t="s">
        <v>134</v>
      </c>
      <c r="Q2470" s="16" t="s">
        <v>93</v>
      </c>
    </row>
    <row r="2471" spans="3:17">
      <c r="C2471" s="15">
        <v>37917</v>
      </c>
      <c r="D2471" s="16">
        <v>10167</v>
      </c>
      <c r="E2471" s="16">
        <v>12</v>
      </c>
      <c r="F2471" s="16" t="s">
        <v>403</v>
      </c>
      <c r="G2471" s="16">
        <v>43</v>
      </c>
      <c r="H2471" s="17">
        <v>75.34</v>
      </c>
      <c r="I2471" s="17">
        <v>3239.62</v>
      </c>
      <c r="J2471" s="16" t="s">
        <v>343</v>
      </c>
      <c r="K2471" s="16"/>
      <c r="L2471" s="16" t="s">
        <v>141</v>
      </c>
      <c r="M2471" s="16" t="s">
        <v>273</v>
      </c>
      <c r="N2471" s="16" t="s">
        <v>256</v>
      </c>
      <c r="O2471" s="16"/>
      <c r="P2471" s="16" t="s">
        <v>140</v>
      </c>
      <c r="Q2471" s="16" t="s">
        <v>93</v>
      </c>
    </row>
    <row r="2472" spans="3:17">
      <c r="C2472" s="15">
        <v>37932</v>
      </c>
      <c r="D2472" s="16">
        <v>10177</v>
      </c>
      <c r="E2472" s="16">
        <v>3</v>
      </c>
      <c r="F2472" s="16" t="s">
        <v>403</v>
      </c>
      <c r="G2472" s="16">
        <v>24</v>
      </c>
      <c r="H2472" s="17">
        <v>76</v>
      </c>
      <c r="I2472" s="17">
        <v>1824</v>
      </c>
      <c r="J2472" s="16" t="s">
        <v>343</v>
      </c>
      <c r="K2472" s="16"/>
      <c r="L2472" s="16" t="s">
        <v>139</v>
      </c>
      <c r="M2472" s="16" t="s">
        <v>212</v>
      </c>
      <c r="N2472" s="16" t="s">
        <v>242</v>
      </c>
      <c r="O2472" s="16"/>
      <c r="P2472" s="16" t="s">
        <v>134</v>
      </c>
      <c r="Q2472" s="16" t="s">
        <v>93</v>
      </c>
    </row>
    <row r="2473" spans="3:17">
      <c r="C2473" s="15">
        <v>37939</v>
      </c>
      <c r="D2473" s="16">
        <v>10185</v>
      </c>
      <c r="E2473" s="16">
        <v>3</v>
      </c>
      <c r="F2473" s="16" t="s">
        <v>403</v>
      </c>
      <c r="G2473" s="16">
        <v>21</v>
      </c>
      <c r="H2473" s="17">
        <v>54</v>
      </c>
      <c r="I2473" s="17">
        <v>1134</v>
      </c>
      <c r="J2473" s="16" t="s">
        <v>343</v>
      </c>
      <c r="K2473" s="16"/>
      <c r="L2473" s="16" t="s">
        <v>171</v>
      </c>
      <c r="M2473" s="16" t="s">
        <v>212</v>
      </c>
      <c r="N2473" s="16" t="s">
        <v>239</v>
      </c>
      <c r="O2473" s="16" t="s">
        <v>231</v>
      </c>
      <c r="P2473" s="16" t="s">
        <v>162</v>
      </c>
      <c r="Q2473" s="16" t="s">
        <v>157</v>
      </c>
    </row>
    <row r="2474" spans="3:17">
      <c r="C2474" s="15">
        <v>37951</v>
      </c>
      <c r="D2474" s="16">
        <v>10197</v>
      </c>
      <c r="E2474" s="16">
        <v>9</v>
      </c>
      <c r="F2474" s="16" t="s">
        <v>403</v>
      </c>
      <c r="G2474" s="16">
        <v>23</v>
      </c>
      <c r="H2474" s="17">
        <v>64.67</v>
      </c>
      <c r="I2474" s="17">
        <v>1487.41</v>
      </c>
      <c r="J2474" s="16" t="s">
        <v>343</v>
      </c>
      <c r="K2474" s="16"/>
      <c r="L2474" s="16" t="s">
        <v>137</v>
      </c>
      <c r="M2474" s="16" t="s">
        <v>212</v>
      </c>
      <c r="N2474" s="16" t="s">
        <v>275</v>
      </c>
      <c r="O2474" s="16"/>
      <c r="P2474" s="16" t="s">
        <v>134</v>
      </c>
      <c r="Q2474" s="16" t="s">
        <v>93</v>
      </c>
    </row>
    <row r="2475" spans="3:17">
      <c r="C2475" s="15">
        <v>37988</v>
      </c>
      <c r="D2475" s="16">
        <v>10208</v>
      </c>
      <c r="E2475" s="16">
        <v>3</v>
      </c>
      <c r="F2475" s="16" t="s">
        <v>403</v>
      </c>
      <c r="G2475" s="16">
        <v>38</v>
      </c>
      <c r="H2475" s="17">
        <v>74.67</v>
      </c>
      <c r="I2475" s="17">
        <v>2837.46</v>
      </c>
      <c r="J2475" s="16" t="s">
        <v>343</v>
      </c>
      <c r="K2475" s="16"/>
      <c r="L2475" s="16" t="s">
        <v>109</v>
      </c>
      <c r="M2475" s="16" t="s">
        <v>212</v>
      </c>
      <c r="N2475" s="16" t="s">
        <v>248</v>
      </c>
      <c r="O2475" s="16"/>
      <c r="P2475" s="16" t="s">
        <v>107</v>
      </c>
      <c r="Q2475" s="16" t="s">
        <v>93</v>
      </c>
    </row>
    <row r="2476" spans="3:17">
      <c r="C2476" s="15">
        <v>38036</v>
      </c>
      <c r="D2476" s="16">
        <v>10222</v>
      </c>
      <c r="E2476" s="16">
        <v>15</v>
      </c>
      <c r="F2476" s="16" t="s">
        <v>403</v>
      </c>
      <c r="G2476" s="16">
        <v>31</v>
      </c>
      <c r="H2476" s="17">
        <v>62.67</v>
      </c>
      <c r="I2476" s="17">
        <v>1942.77</v>
      </c>
      <c r="J2476" s="16" t="s">
        <v>343</v>
      </c>
      <c r="K2476" s="16"/>
      <c r="L2476" s="16" t="s">
        <v>177</v>
      </c>
      <c r="M2476" s="16" t="s">
        <v>212</v>
      </c>
      <c r="N2476" s="16" t="s">
        <v>277</v>
      </c>
      <c r="O2476" s="16" t="s">
        <v>218</v>
      </c>
      <c r="P2476" s="16" t="s">
        <v>162</v>
      </c>
      <c r="Q2476" s="16" t="s">
        <v>157</v>
      </c>
    </row>
    <row r="2477" spans="3:17">
      <c r="C2477" s="15">
        <v>38075</v>
      </c>
      <c r="D2477" s="16">
        <v>10233</v>
      </c>
      <c r="E2477" s="16">
        <v>3</v>
      </c>
      <c r="F2477" s="16" t="s">
        <v>403</v>
      </c>
      <c r="G2477" s="16">
        <v>36</v>
      </c>
      <c r="H2477" s="17">
        <v>70.67</v>
      </c>
      <c r="I2477" s="17">
        <v>2544.12</v>
      </c>
      <c r="J2477" s="16" t="s">
        <v>343</v>
      </c>
      <c r="K2477" s="16"/>
      <c r="L2477" s="16" t="s">
        <v>180</v>
      </c>
      <c r="M2477" s="16" t="s">
        <v>212</v>
      </c>
      <c r="N2477" s="16" t="s">
        <v>225</v>
      </c>
      <c r="O2477" s="16" t="s">
        <v>226</v>
      </c>
      <c r="P2477" s="16" t="s">
        <v>162</v>
      </c>
      <c r="Q2477" s="16" t="s">
        <v>157</v>
      </c>
    </row>
    <row r="2478" spans="3:17">
      <c r="C2478" s="15">
        <v>38114</v>
      </c>
      <c r="D2478" s="16">
        <v>10248</v>
      </c>
      <c r="E2478" s="16">
        <v>6</v>
      </c>
      <c r="F2478" s="16" t="s">
        <v>403</v>
      </c>
      <c r="G2478" s="16">
        <v>36</v>
      </c>
      <c r="H2478" s="17">
        <v>71.34</v>
      </c>
      <c r="I2478" s="17">
        <v>2568.2399999999998</v>
      </c>
      <c r="J2478" s="16" t="s">
        <v>343</v>
      </c>
      <c r="K2478" s="16"/>
      <c r="L2478" s="16" t="s">
        <v>165</v>
      </c>
      <c r="M2478" s="16" t="s">
        <v>273</v>
      </c>
      <c r="N2478" s="16" t="s">
        <v>213</v>
      </c>
      <c r="O2478" s="16" t="s">
        <v>214</v>
      </c>
      <c r="P2478" s="16" t="s">
        <v>162</v>
      </c>
      <c r="Q2478" s="16" t="s">
        <v>157</v>
      </c>
    </row>
    <row r="2479" spans="3:17">
      <c r="C2479" s="15">
        <v>38155</v>
      </c>
      <c r="D2479" s="16">
        <v>10261</v>
      </c>
      <c r="E2479" s="16">
        <v>4</v>
      </c>
      <c r="F2479" s="16" t="s">
        <v>403</v>
      </c>
      <c r="G2479" s="16">
        <v>34</v>
      </c>
      <c r="H2479" s="17">
        <v>62</v>
      </c>
      <c r="I2479" s="17">
        <v>2108</v>
      </c>
      <c r="J2479" s="16" t="s">
        <v>343</v>
      </c>
      <c r="K2479" s="16"/>
      <c r="L2479" s="16" t="s">
        <v>161</v>
      </c>
      <c r="M2479" s="16" t="s">
        <v>212</v>
      </c>
      <c r="N2479" s="16" t="s">
        <v>263</v>
      </c>
      <c r="O2479" s="16" t="s">
        <v>264</v>
      </c>
      <c r="P2479" s="16" t="s">
        <v>158</v>
      </c>
      <c r="Q2479" s="16" t="s">
        <v>157</v>
      </c>
    </row>
    <row r="2480" spans="3:17">
      <c r="C2480" s="15">
        <v>38189</v>
      </c>
      <c r="D2480" s="16">
        <v>10273</v>
      </c>
      <c r="E2480" s="16">
        <v>7</v>
      </c>
      <c r="F2480" s="16" t="s">
        <v>403</v>
      </c>
      <c r="G2480" s="16">
        <v>21</v>
      </c>
      <c r="H2480" s="17">
        <v>65.34</v>
      </c>
      <c r="I2480" s="17">
        <v>1372.14</v>
      </c>
      <c r="J2480" s="16" t="s">
        <v>343</v>
      </c>
      <c r="K2480" s="16"/>
      <c r="L2480" s="16" t="s">
        <v>98</v>
      </c>
      <c r="M2480" s="16" t="s">
        <v>212</v>
      </c>
      <c r="N2480" s="16" t="s">
        <v>278</v>
      </c>
      <c r="O2480" s="16"/>
      <c r="P2480" s="16" t="s">
        <v>97</v>
      </c>
      <c r="Q2480" s="16" t="s">
        <v>93</v>
      </c>
    </row>
    <row r="2481" spans="3:17">
      <c r="C2481" s="15">
        <v>38219</v>
      </c>
      <c r="D2481" s="16">
        <v>10283</v>
      </c>
      <c r="E2481" s="16">
        <v>9</v>
      </c>
      <c r="F2481" s="16" t="s">
        <v>403</v>
      </c>
      <c r="G2481" s="16">
        <v>45</v>
      </c>
      <c r="H2481" s="17">
        <v>78.67</v>
      </c>
      <c r="I2481" s="17">
        <v>3540.15</v>
      </c>
      <c r="J2481" s="16" t="s">
        <v>343</v>
      </c>
      <c r="K2481" s="16"/>
      <c r="L2481" s="16" t="s">
        <v>160</v>
      </c>
      <c r="M2481" s="16" t="s">
        <v>212</v>
      </c>
      <c r="N2481" s="16" t="s">
        <v>279</v>
      </c>
      <c r="O2481" s="16" t="s">
        <v>250</v>
      </c>
      <c r="P2481" s="16" t="s">
        <v>158</v>
      </c>
      <c r="Q2481" s="16" t="s">
        <v>157</v>
      </c>
    </row>
    <row r="2482" spans="3:17">
      <c r="C2482" s="15">
        <v>38240</v>
      </c>
      <c r="D2482" s="16">
        <v>10295</v>
      </c>
      <c r="E2482" s="16">
        <v>4</v>
      </c>
      <c r="F2482" s="16" t="s">
        <v>403</v>
      </c>
      <c r="G2482" s="16">
        <v>26</v>
      </c>
      <c r="H2482" s="17">
        <v>75.34</v>
      </c>
      <c r="I2482" s="17">
        <v>1958.84</v>
      </c>
      <c r="J2482" s="16" t="s">
        <v>343</v>
      </c>
      <c r="K2482" s="16"/>
      <c r="L2482" s="16" t="s">
        <v>181</v>
      </c>
      <c r="M2482" s="16" t="s">
        <v>212</v>
      </c>
      <c r="N2482" s="16" t="s">
        <v>280</v>
      </c>
      <c r="O2482" s="16" t="s">
        <v>231</v>
      </c>
      <c r="P2482" s="16" t="s">
        <v>162</v>
      </c>
      <c r="Q2482" s="16" t="s">
        <v>157</v>
      </c>
    </row>
    <row r="2483" spans="3:17">
      <c r="C2483" s="15">
        <v>38274</v>
      </c>
      <c r="D2483" s="16">
        <v>10306</v>
      </c>
      <c r="E2483" s="16">
        <v>3</v>
      </c>
      <c r="F2483" s="16" t="s">
        <v>403</v>
      </c>
      <c r="G2483" s="16">
        <v>50</v>
      </c>
      <c r="H2483" s="17">
        <v>54</v>
      </c>
      <c r="I2483" s="17">
        <v>2700</v>
      </c>
      <c r="J2483" s="16" t="s">
        <v>343</v>
      </c>
      <c r="K2483" s="16"/>
      <c r="L2483" s="16" t="s">
        <v>146</v>
      </c>
      <c r="M2483" s="16" t="s">
        <v>212</v>
      </c>
      <c r="N2483" s="16" t="s">
        <v>299</v>
      </c>
      <c r="O2483" s="16"/>
      <c r="P2483" s="16" t="s">
        <v>145</v>
      </c>
      <c r="Q2483" s="16" t="s">
        <v>93</v>
      </c>
    </row>
    <row r="2484" spans="3:17">
      <c r="C2484" s="15">
        <v>38289</v>
      </c>
      <c r="D2484" s="16">
        <v>10315</v>
      </c>
      <c r="E2484" s="16">
        <v>2</v>
      </c>
      <c r="F2484" s="16" t="s">
        <v>403</v>
      </c>
      <c r="G2484" s="16">
        <v>41</v>
      </c>
      <c r="H2484" s="17">
        <v>62</v>
      </c>
      <c r="I2484" s="17">
        <v>2542</v>
      </c>
      <c r="J2484" s="16" t="s">
        <v>343</v>
      </c>
      <c r="K2484" s="16"/>
      <c r="L2484" s="16" t="s">
        <v>108</v>
      </c>
      <c r="M2484" s="16" t="s">
        <v>212</v>
      </c>
      <c r="N2484" s="16" t="s">
        <v>229</v>
      </c>
      <c r="O2484" s="16"/>
      <c r="P2484" s="16" t="s">
        <v>107</v>
      </c>
      <c r="Q2484" s="16" t="s">
        <v>93</v>
      </c>
    </row>
    <row r="2485" spans="3:17">
      <c r="C2485" s="15">
        <v>38300</v>
      </c>
      <c r="D2485" s="16">
        <v>10326</v>
      </c>
      <c r="E2485" s="16">
        <v>1</v>
      </c>
      <c r="F2485" s="16" t="s">
        <v>403</v>
      </c>
      <c r="G2485" s="16">
        <v>39</v>
      </c>
      <c r="H2485" s="17">
        <v>60</v>
      </c>
      <c r="I2485" s="17">
        <v>2340</v>
      </c>
      <c r="J2485" s="16" t="s">
        <v>343</v>
      </c>
      <c r="K2485" s="16"/>
      <c r="L2485" s="16" t="s">
        <v>142</v>
      </c>
      <c r="M2485" s="16" t="s">
        <v>212</v>
      </c>
      <c r="N2485" s="16" t="s">
        <v>244</v>
      </c>
      <c r="O2485" s="16"/>
      <c r="P2485" s="16" t="s">
        <v>140</v>
      </c>
      <c r="Q2485" s="16" t="s">
        <v>93</v>
      </c>
    </row>
    <row r="2486" spans="3:17">
      <c r="C2486" s="15">
        <v>38314</v>
      </c>
      <c r="D2486" s="16">
        <v>10339</v>
      </c>
      <c r="E2486" s="16">
        <v>5</v>
      </c>
      <c r="F2486" s="16" t="s">
        <v>403</v>
      </c>
      <c r="G2486" s="16">
        <v>22</v>
      </c>
      <c r="H2486" s="17">
        <v>100</v>
      </c>
      <c r="I2486" s="17">
        <v>2816.44</v>
      </c>
      <c r="J2486" s="16" t="s">
        <v>343</v>
      </c>
      <c r="K2486" s="16"/>
      <c r="L2486" s="16" t="s">
        <v>152</v>
      </c>
      <c r="M2486" s="16" t="s">
        <v>212</v>
      </c>
      <c r="N2486" s="16" t="s">
        <v>253</v>
      </c>
      <c r="O2486" s="16" t="s">
        <v>254</v>
      </c>
      <c r="P2486" s="16" t="s">
        <v>151</v>
      </c>
      <c r="Q2486" s="16" t="s">
        <v>151</v>
      </c>
    </row>
    <row r="2487" spans="3:17">
      <c r="C2487" s="15">
        <v>38323</v>
      </c>
      <c r="D2487" s="16">
        <v>10350</v>
      </c>
      <c r="E2487" s="16">
        <v>11</v>
      </c>
      <c r="F2487" s="16" t="s">
        <v>403</v>
      </c>
      <c r="G2487" s="16">
        <v>46</v>
      </c>
      <c r="H2487" s="17">
        <v>76.67</v>
      </c>
      <c r="I2487" s="17">
        <v>3526.82</v>
      </c>
      <c r="J2487" s="16" t="s">
        <v>343</v>
      </c>
      <c r="K2487" s="16"/>
      <c r="L2487" s="16" t="s">
        <v>135</v>
      </c>
      <c r="M2487" s="16" t="s">
        <v>212</v>
      </c>
      <c r="N2487" s="16" t="s">
        <v>242</v>
      </c>
      <c r="O2487" s="16"/>
      <c r="P2487" s="16" t="s">
        <v>134</v>
      </c>
      <c r="Q2487" s="16" t="s">
        <v>93</v>
      </c>
    </row>
    <row r="2488" spans="3:17">
      <c r="C2488" s="15">
        <v>38383</v>
      </c>
      <c r="D2488" s="16">
        <v>10373</v>
      </c>
      <c r="E2488" s="16">
        <v>14</v>
      </c>
      <c r="F2488" s="16" t="s">
        <v>403</v>
      </c>
      <c r="G2488" s="16">
        <v>44</v>
      </c>
      <c r="H2488" s="17">
        <v>100</v>
      </c>
      <c r="I2488" s="17">
        <v>4627.92</v>
      </c>
      <c r="J2488" s="16" t="s">
        <v>343</v>
      </c>
      <c r="K2488" s="16"/>
      <c r="L2488" s="16" t="s">
        <v>106</v>
      </c>
      <c r="M2488" s="16" t="s">
        <v>212</v>
      </c>
      <c r="N2488" s="16" t="s">
        <v>283</v>
      </c>
      <c r="O2488" s="16"/>
      <c r="P2488" s="16" t="s">
        <v>103</v>
      </c>
      <c r="Q2488" s="16" t="s">
        <v>93</v>
      </c>
    </row>
    <row r="2489" spans="3:17">
      <c r="C2489" s="15">
        <v>38411</v>
      </c>
      <c r="D2489" s="16">
        <v>10385</v>
      </c>
      <c r="E2489" s="16">
        <v>1</v>
      </c>
      <c r="F2489" s="16" t="s">
        <v>403</v>
      </c>
      <c r="G2489" s="16">
        <v>25</v>
      </c>
      <c r="H2489" s="17">
        <v>77.34</v>
      </c>
      <c r="I2489" s="17">
        <v>1933.5</v>
      </c>
      <c r="J2489" s="16" t="s">
        <v>343</v>
      </c>
      <c r="K2489" s="16"/>
      <c r="L2489" s="16" t="s">
        <v>163</v>
      </c>
      <c r="M2489" s="16" t="s">
        <v>212</v>
      </c>
      <c r="N2489" s="16" t="s">
        <v>258</v>
      </c>
      <c r="O2489" s="16" t="s">
        <v>218</v>
      </c>
      <c r="P2489" s="16" t="s">
        <v>162</v>
      </c>
      <c r="Q2489" s="16" t="s">
        <v>157</v>
      </c>
    </row>
    <row r="2490" spans="3:17">
      <c r="C2490" s="15">
        <v>38434</v>
      </c>
      <c r="D2490" s="16">
        <v>10396</v>
      </c>
      <c r="E2490" s="16">
        <v>1</v>
      </c>
      <c r="F2490" s="16" t="s">
        <v>403</v>
      </c>
      <c r="G2490" s="16">
        <v>39</v>
      </c>
      <c r="H2490" s="17">
        <v>66.67</v>
      </c>
      <c r="I2490" s="17">
        <v>2600.13</v>
      </c>
      <c r="J2490" s="16" t="s">
        <v>343</v>
      </c>
      <c r="K2490" s="16"/>
      <c r="L2490" s="16" t="s">
        <v>163</v>
      </c>
      <c r="M2490" s="16" t="s">
        <v>212</v>
      </c>
      <c r="N2490" s="16" t="s">
        <v>258</v>
      </c>
      <c r="O2490" s="16" t="s">
        <v>218</v>
      </c>
      <c r="P2490" s="16" t="s">
        <v>162</v>
      </c>
      <c r="Q2490" s="16" t="s">
        <v>157</v>
      </c>
    </row>
    <row r="2491" spans="3:17">
      <c r="C2491" s="15">
        <v>38478</v>
      </c>
      <c r="D2491" s="16">
        <v>10414</v>
      </c>
      <c r="E2491" s="16">
        <v>6</v>
      </c>
      <c r="F2491" s="16" t="s">
        <v>403</v>
      </c>
      <c r="G2491" s="16">
        <v>37</v>
      </c>
      <c r="H2491" s="17">
        <v>71.34</v>
      </c>
      <c r="I2491" s="17">
        <v>2639.58</v>
      </c>
      <c r="J2491" s="16" t="s">
        <v>343</v>
      </c>
      <c r="K2491" s="16"/>
      <c r="L2491" s="16" t="s">
        <v>181</v>
      </c>
      <c r="M2491" s="16" t="s">
        <v>285</v>
      </c>
      <c r="N2491" s="16" t="s">
        <v>280</v>
      </c>
      <c r="O2491" s="16" t="s">
        <v>231</v>
      </c>
      <c r="P2491" s="16" t="s">
        <v>162</v>
      </c>
      <c r="Q2491" s="16" t="s">
        <v>157</v>
      </c>
    </row>
    <row r="2492" spans="3:17">
      <c r="C2492" s="15">
        <v>37669</v>
      </c>
      <c r="D2492" s="16">
        <v>10106</v>
      </c>
      <c r="E2492" s="16">
        <v>7</v>
      </c>
      <c r="F2492" s="16" t="s">
        <v>404</v>
      </c>
      <c r="G2492" s="16">
        <v>31</v>
      </c>
      <c r="H2492" s="17">
        <v>100</v>
      </c>
      <c r="I2492" s="17">
        <v>3312.97</v>
      </c>
      <c r="J2492" s="16" t="s">
        <v>325</v>
      </c>
      <c r="K2492" s="16"/>
      <c r="L2492" s="16" t="s">
        <v>128</v>
      </c>
      <c r="M2492" s="16" t="s">
        <v>212</v>
      </c>
      <c r="N2492" s="16" t="s">
        <v>320</v>
      </c>
      <c r="O2492" s="16"/>
      <c r="P2492" s="16" t="s">
        <v>126</v>
      </c>
      <c r="Q2492" s="16" t="s">
        <v>93</v>
      </c>
    </row>
    <row r="2493" spans="3:17">
      <c r="C2493" s="15">
        <v>37740</v>
      </c>
      <c r="D2493" s="16">
        <v>10120</v>
      </c>
      <c r="E2493" s="16">
        <v>13</v>
      </c>
      <c r="F2493" s="16" t="s">
        <v>404</v>
      </c>
      <c r="G2493" s="16">
        <v>47</v>
      </c>
      <c r="H2493" s="17">
        <v>82.21</v>
      </c>
      <c r="I2493" s="17">
        <v>3863.87</v>
      </c>
      <c r="J2493" s="16" t="s">
        <v>325</v>
      </c>
      <c r="K2493" s="16"/>
      <c r="L2493" s="16" t="s">
        <v>86</v>
      </c>
      <c r="M2493" s="16" t="s">
        <v>212</v>
      </c>
      <c r="N2493" s="16" t="s">
        <v>223</v>
      </c>
      <c r="O2493" s="16" t="s">
        <v>224</v>
      </c>
      <c r="P2493" s="16" t="s">
        <v>85</v>
      </c>
      <c r="Q2493" s="16" t="s">
        <v>84</v>
      </c>
    </row>
    <row r="2494" spans="3:17">
      <c r="C2494" s="15">
        <v>37799</v>
      </c>
      <c r="D2494" s="16">
        <v>10133</v>
      </c>
      <c r="E2494" s="16">
        <v>8</v>
      </c>
      <c r="F2494" s="16" t="s">
        <v>404</v>
      </c>
      <c r="G2494" s="16">
        <v>24</v>
      </c>
      <c r="H2494" s="17">
        <v>77.64</v>
      </c>
      <c r="I2494" s="17">
        <v>1863.36</v>
      </c>
      <c r="J2494" s="16" t="s">
        <v>325</v>
      </c>
      <c r="K2494" s="16"/>
      <c r="L2494" s="16" t="s">
        <v>135</v>
      </c>
      <c r="M2494" s="16" t="s">
        <v>212</v>
      </c>
      <c r="N2494" s="16" t="s">
        <v>242</v>
      </c>
      <c r="O2494" s="16"/>
      <c r="P2494" s="16" t="s">
        <v>134</v>
      </c>
      <c r="Q2494" s="16" t="s">
        <v>93</v>
      </c>
    </row>
    <row r="2495" spans="3:17">
      <c r="C2495" s="15">
        <v>37843</v>
      </c>
      <c r="D2495" s="16">
        <v>10143</v>
      </c>
      <c r="E2495" s="16">
        <v>2</v>
      </c>
      <c r="F2495" s="16" t="s">
        <v>404</v>
      </c>
      <c r="G2495" s="16">
        <v>36</v>
      </c>
      <c r="H2495" s="17">
        <v>100</v>
      </c>
      <c r="I2495" s="17">
        <v>3945.96</v>
      </c>
      <c r="J2495" s="16" t="s">
        <v>325</v>
      </c>
      <c r="K2495" s="16"/>
      <c r="L2495" s="16" t="s">
        <v>171</v>
      </c>
      <c r="M2495" s="16" t="s">
        <v>212</v>
      </c>
      <c r="N2495" s="16" t="s">
        <v>239</v>
      </c>
      <c r="O2495" s="16" t="s">
        <v>231</v>
      </c>
      <c r="P2495" s="16" t="s">
        <v>162</v>
      </c>
      <c r="Q2495" s="16" t="s">
        <v>157</v>
      </c>
    </row>
    <row r="2496" spans="3:17">
      <c r="C2496" s="15">
        <v>37902</v>
      </c>
      <c r="D2496" s="16">
        <v>10156</v>
      </c>
      <c r="E2496" s="16">
        <v>2</v>
      </c>
      <c r="F2496" s="16" t="s">
        <v>404</v>
      </c>
      <c r="G2496" s="16">
        <v>48</v>
      </c>
      <c r="H2496" s="17">
        <v>100</v>
      </c>
      <c r="I2496" s="17">
        <v>4954.08</v>
      </c>
      <c r="J2496" s="16" t="s">
        <v>325</v>
      </c>
      <c r="K2496" s="16"/>
      <c r="L2496" s="16" t="s">
        <v>135</v>
      </c>
      <c r="M2496" s="16" t="s">
        <v>212</v>
      </c>
      <c r="N2496" s="16" t="s">
        <v>242</v>
      </c>
      <c r="O2496" s="16"/>
      <c r="P2496" s="16" t="s">
        <v>134</v>
      </c>
      <c r="Q2496" s="16" t="s">
        <v>93</v>
      </c>
    </row>
    <row r="2497" spans="3:17">
      <c r="C2497" s="15">
        <v>37922</v>
      </c>
      <c r="D2497" s="16">
        <v>10168</v>
      </c>
      <c r="E2497" s="16">
        <v>14</v>
      </c>
      <c r="F2497" s="16" t="s">
        <v>404</v>
      </c>
      <c r="G2497" s="16">
        <v>28</v>
      </c>
      <c r="H2497" s="17">
        <v>98.65</v>
      </c>
      <c r="I2497" s="17">
        <v>2762.2</v>
      </c>
      <c r="J2497" s="16" t="s">
        <v>325</v>
      </c>
      <c r="K2497" s="16"/>
      <c r="L2497" s="16" t="s">
        <v>170</v>
      </c>
      <c r="M2497" s="16" t="s">
        <v>212</v>
      </c>
      <c r="N2497" s="16" t="s">
        <v>220</v>
      </c>
      <c r="O2497" s="16" t="s">
        <v>218</v>
      </c>
      <c r="P2497" s="16" t="s">
        <v>162</v>
      </c>
      <c r="Q2497" s="16" t="s">
        <v>157</v>
      </c>
    </row>
    <row r="2498" spans="3:17">
      <c r="C2498" s="15">
        <v>37956</v>
      </c>
      <c r="D2498" s="16">
        <v>10199</v>
      </c>
      <c r="E2498" s="16">
        <v>2</v>
      </c>
      <c r="F2498" s="16" t="s">
        <v>404</v>
      </c>
      <c r="G2498" s="16">
        <v>48</v>
      </c>
      <c r="H2498" s="17">
        <v>83.12</v>
      </c>
      <c r="I2498" s="17">
        <v>3989.76</v>
      </c>
      <c r="J2498" s="16" t="s">
        <v>325</v>
      </c>
      <c r="K2498" s="16"/>
      <c r="L2498" s="16" t="s">
        <v>193</v>
      </c>
      <c r="M2498" s="16" t="s">
        <v>212</v>
      </c>
      <c r="N2498" s="16" t="s">
        <v>251</v>
      </c>
      <c r="O2498" s="16" t="s">
        <v>218</v>
      </c>
      <c r="P2498" s="16" t="s">
        <v>162</v>
      </c>
      <c r="Q2498" s="16" t="s">
        <v>157</v>
      </c>
    </row>
    <row r="2499" spans="3:17">
      <c r="C2499" s="15">
        <v>37998</v>
      </c>
      <c r="D2499" s="16">
        <v>10210</v>
      </c>
      <c r="E2499" s="16">
        <v>12</v>
      </c>
      <c r="F2499" s="16" t="s">
        <v>404</v>
      </c>
      <c r="G2499" s="16">
        <v>21</v>
      </c>
      <c r="H2499" s="17">
        <v>78.55</v>
      </c>
      <c r="I2499" s="17">
        <v>1649.55</v>
      </c>
      <c r="J2499" s="16" t="s">
        <v>325</v>
      </c>
      <c r="K2499" s="16"/>
      <c r="L2499" s="16" t="s">
        <v>153</v>
      </c>
      <c r="M2499" s="16" t="s">
        <v>212</v>
      </c>
      <c r="N2499" s="16" t="s">
        <v>267</v>
      </c>
      <c r="O2499" s="16" t="s">
        <v>267</v>
      </c>
      <c r="P2499" s="16" t="s">
        <v>151</v>
      </c>
      <c r="Q2499" s="16" t="s">
        <v>151</v>
      </c>
    </row>
    <row r="2500" spans="3:17">
      <c r="C2500" s="15">
        <v>38037</v>
      </c>
      <c r="D2500" s="16">
        <v>10223</v>
      </c>
      <c r="E2500" s="16">
        <v>14</v>
      </c>
      <c r="F2500" s="16" t="s">
        <v>404</v>
      </c>
      <c r="G2500" s="16">
        <v>25</v>
      </c>
      <c r="H2500" s="17">
        <v>100</v>
      </c>
      <c r="I2500" s="17">
        <v>2534.75</v>
      </c>
      <c r="J2500" s="16" t="s">
        <v>325</v>
      </c>
      <c r="K2500" s="16"/>
      <c r="L2500" s="16" t="s">
        <v>86</v>
      </c>
      <c r="M2500" s="16" t="s">
        <v>212</v>
      </c>
      <c r="N2500" s="16" t="s">
        <v>223</v>
      </c>
      <c r="O2500" s="16" t="s">
        <v>224</v>
      </c>
      <c r="P2500" s="16" t="s">
        <v>85</v>
      </c>
      <c r="Q2500" s="16" t="s">
        <v>84</v>
      </c>
    </row>
    <row r="2501" spans="3:17">
      <c r="C2501" s="15">
        <v>38079</v>
      </c>
      <c r="D2501" s="16">
        <v>10235</v>
      </c>
      <c r="E2501" s="16">
        <v>8</v>
      </c>
      <c r="F2501" s="16" t="s">
        <v>404</v>
      </c>
      <c r="G2501" s="16">
        <v>25</v>
      </c>
      <c r="H2501" s="17">
        <v>100</v>
      </c>
      <c r="I2501" s="17">
        <v>2580.25</v>
      </c>
      <c r="J2501" s="16" t="s">
        <v>325</v>
      </c>
      <c r="K2501" s="16"/>
      <c r="L2501" s="16" t="s">
        <v>160</v>
      </c>
      <c r="M2501" s="16" t="s">
        <v>212</v>
      </c>
      <c r="N2501" s="16" t="s">
        <v>279</v>
      </c>
      <c r="O2501" s="16" t="s">
        <v>250</v>
      </c>
      <c r="P2501" s="16" t="s">
        <v>158</v>
      </c>
      <c r="Q2501" s="16" t="s">
        <v>157</v>
      </c>
    </row>
    <row r="2502" spans="3:17">
      <c r="C2502" s="15">
        <v>38118</v>
      </c>
      <c r="D2502" s="16">
        <v>10250</v>
      </c>
      <c r="E2502" s="16">
        <v>9</v>
      </c>
      <c r="F2502" s="16" t="s">
        <v>404</v>
      </c>
      <c r="G2502" s="16">
        <v>31</v>
      </c>
      <c r="H2502" s="17">
        <v>91.34</v>
      </c>
      <c r="I2502" s="17">
        <v>2831.54</v>
      </c>
      <c r="J2502" s="16" t="s">
        <v>325</v>
      </c>
      <c r="K2502" s="16"/>
      <c r="L2502" s="16" t="s">
        <v>166</v>
      </c>
      <c r="M2502" s="16" t="s">
        <v>212</v>
      </c>
      <c r="N2502" s="16" t="s">
        <v>284</v>
      </c>
      <c r="O2502" s="16" t="s">
        <v>218</v>
      </c>
      <c r="P2502" s="16" t="s">
        <v>162</v>
      </c>
      <c r="Q2502" s="16" t="s">
        <v>157</v>
      </c>
    </row>
    <row r="2503" spans="3:17">
      <c r="C2503" s="15">
        <v>38162</v>
      </c>
      <c r="D2503" s="16">
        <v>10262</v>
      </c>
      <c r="E2503" s="16">
        <v>4</v>
      </c>
      <c r="F2503" s="16" t="s">
        <v>404</v>
      </c>
      <c r="G2503" s="16">
        <v>40</v>
      </c>
      <c r="H2503" s="17">
        <v>84.03</v>
      </c>
      <c r="I2503" s="17">
        <v>3361.2</v>
      </c>
      <c r="J2503" s="16" t="s">
        <v>325</v>
      </c>
      <c r="K2503" s="16"/>
      <c r="L2503" s="16" t="s">
        <v>135</v>
      </c>
      <c r="M2503" s="16" t="s">
        <v>273</v>
      </c>
      <c r="N2503" s="16" t="s">
        <v>242</v>
      </c>
      <c r="O2503" s="16"/>
      <c r="P2503" s="16" t="s">
        <v>134</v>
      </c>
      <c r="Q2503" s="16" t="s">
        <v>93</v>
      </c>
    </row>
    <row r="2504" spans="3:17">
      <c r="C2504" s="15">
        <v>38191</v>
      </c>
      <c r="D2504" s="16">
        <v>10275</v>
      </c>
      <c r="E2504" s="16">
        <v>14</v>
      </c>
      <c r="F2504" s="16" t="s">
        <v>404</v>
      </c>
      <c r="G2504" s="16">
        <v>32</v>
      </c>
      <c r="H2504" s="17">
        <v>89.51</v>
      </c>
      <c r="I2504" s="17">
        <v>2864.32</v>
      </c>
      <c r="J2504" s="16" t="s">
        <v>325</v>
      </c>
      <c r="K2504" s="16"/>
      <c r="L2504" s="16" t="s">
        <v>108</v>
      </c>
      <c r="M2504" s="16" t="s">
        <v>212</v>
      </c>
      <c r="N2504" s="16" t="s">
        <v>229</v>
      </c>
      <c r="O2504" s="16"/>
      <c r="P2504" s="16" t="s">
        <v>107</v>
      </c>
      <c r="Q2504" s="16" t="s">
        <v>93</v>
      </c>
    </row>
    <row r="2505" spans="3:17">
      <c r="C2505" s="15">
        <v>38220</v>
      </c>
      <c r="D2505" s="16">
        <v>10284</v>
      </c>
      <c r="E2505" s="16">
        <v>6</v>
      </c>
      <c r="F2505" s="16" t="s">
        <v>404</v>
      </c>
      <c r="G2505" s="16">
        <v>24</v>
      </c>
      <c r="H2505" s="17">
        <v>83.12</v>
      </c>
      <c r="I2505" s="17">
        <v>1994.88</v>
      </c>
      <c r="J2505" s="16" t="s">
        <v>325</v>
      </c>
      <c r="K2505" s="16"/>
      <c r="L2505" s="16" t="s">
        <v>133</v>
      </c>
      <c r="M2505" s="16" t="s">
        <v>212</v>
      </c>
      <c r="N2505" s="16" t="s">
        <v>318</v>
      </c>
      <c r="O2505" s="16"/>
      <c r="P2505" s="16" t="s">
        <v>130</v>
      </c>
      <c r="Q2505" s="16" t="s">
        <v>93</v>
      </c>
    </row>
    <row r="2506" spans="3:17">
      <c r="C2506" s="15">
        <v>38245</v>
      </c>
      <c r="D2506" s="16">
        <v>10296</v>
      </c>
      <c r="E2506" s="16">
        <v>2</v>
      </c>
      <c r="F2506" s="16" t="s">
        <v>404</v>
      </c>
      <c r="G2506" s="16">
        <v>42</v>
      </c>
      <c r="H2506" s="17">
        <v>100</v>
      </c>
      <c r="I2506" s="17">
        <v>4296.6000000000004</v>
      </c>
      <c r="J2506" s="16" t="s">
        <v>325</v>
      </c>
      <c r="K2506" s="16"/>
      <c r="L2506" s="16" t="s">
        <v>123</v>
      </c>
      <c r="M2506" s="16" t="s">
        <v>212</v>
      </c>
      <c r="N2506" s="16" t="s">
        <v>326</v>
      </c>
      <c r="O2506" s="16"/>
      <c r="P2506" s="16" t="s">
        <v>120</v>
      </c>
      <c r="Q2506" s="16" t="s">
        <v>93</v>
      </c>
    </row>
    <row r="2507" spans="3:17">
      <c r="C2507" s="15">
        <v>38275</v>
      </c>
      <c r="D2507" s="16">
        <v>10308</v>
      </c>
      <c r="E2507" s="16">
        <v>12</v>
      </c>
      <c r="F2507" s="16" t="s">
        <v>404</v>
      </c>
      <c r="G2507" s="16">
        <v>21</v>
      </c>
      <c r="H2507" s="17">
        <v>100</v>
      </c>
      <c r="I2507" s="17">
        <v>2224.9499999999998</v>
      </c>
      <c r="J2507" s="16" t="s">
        <v>325</v>
      </c>
      <c r="K2507" s="16"/>
      <c r="L2507" s="16" t="s">
        <v>178</v>
      </c>
      <c r="M2507" s="16" t="s">
        <v>212</v>
      </c>
      <c r="N2507" s="16" t="s">
        <v>268</v>
      </c>
      <c r="O2507" s="16" t="s">
        <v>214</v>
      </c>
      <c r="P2507" s="16" t="s">
        <v>162</v>
      </c>
      <c r="Q2507" s="16" t="s">
        <v>157</v>
      </c>
    </row>
    <row r="2508" spans="3:17">
      <c r="C2508" s="15">
        <v>38292</v>
      </c>
      <c r="D2508" s="16">
        <v>10316</v>
      </c>
      <c r="E2508" s="16">
        <v>4</v>
      </c>
      <c r="F2508" s="16" t="s">
        <v>404</v>
      </c>
      <c r="G2508" s="16">
        <v>34</v>
      </c>
      <c r="H2508" s="17">
        <v>82.21</v>
      </c>
      <c r="I2508" s="17">
        <v>2795.14</v>
      </c>
      <c r="J2508" s="16" t="s">
        <v>325</v>
      </c>
      <c r="K2508" s="16"/>
      <c r="L2508" s="16" t="s">
        <v>149</v>
      </c>
      <c r="M2508" s="16" t="s">
        <v>212</v>
      </c>
      <c r="N2508" s="16" t="s">
        <v>281</v>
      </c>
      <c r="O2508" s="16" t="s">
        <v>282</v>
      </c>
      <c r="P2508" s="16" t="s">
        <v>145</v>
      </c>
      <c r="Q2508" s="16" t="s">
        <v>93</v>
      </c>
    </row>
    <row r="2509" spans="3:17">
      <c r="C2509" s="15">
        <v>38303</v>
      </c>
      <c r="D2509" s="16">
        <v>10328</v>
      </c>
      <c r="E2509" s="16">
        <v>8</v>
      </c>
      <c r="F2509" s="16" t="s">
        <v>404</v>
      </c>
      <c r="G2509" s="16">
        <v>27</v>
      </c>
      <c r="H2509" s="17">
        <v>100</v>
      </c>
      <c r="I2509" s="17">
        <v>2762.1</v>
      </c>
      <c r="J2509" s="16" t="s">
        <v>325</v>
      </c>
      <c r="K2509" s="16"/>
      <c r="L2509" s="16" t="s">
        <v>128</v>
      </c>
      <c r="M2509" s="16" t="s">
        <v>212</v>
      </c>
      <c r="N2509" s="16" t="s">
        <v>320</v>
      </c>
      <c r="O2509" s="16"/>
      <c r="P2509" s="16" t="s">
        <v>126</v>
      </c>
      <c r="Q2509" s="16" t="s">
        <v>93</v>
      </c>
    </row>
    <row r="2510" spans="3:17">
      <c r="C2510" s="15">
        <v>38315</v>
      </c>
      <c r="D2510" s="16">
        <v>10340</v>
      </c>
      <c r="E2510" s="16">
        <v>5</v>
      </c>
      <c r="F2510" s="16" t="s">
        <v>404</v>
      </c>
      <c r="G2510" s="16">
        <v>30</v>
      </c>
      <c r="H2510" s="17">
        <v>88.6</v>
      </c>
      <c r="I2510" s="17">
        <v>2658</v>
      </c>
      <c r="J2510" s="16" t="s">
        <v>325</v>
      </c>
      <c r="K2510" s="16"/>
      <c r="L2510" s="16" t="s">
        <v>137</v>
      </c>
      <c r="M2510" s="16" t="s">
        <v>212</v>
      </c>
      <c r="N2510" s="16" t="s">
        <v>275</v>
      </c>
      <c r="O2510" s="16"/>
      <c r="P2510" s="16" t="s">
        <v>134</v>
      </c>
      <c r="Q2510" s="16" t="s">
        <v>93</v>
      </c>
    </row>
    <row r="2511" spans="3:17">
      <c r="C2511" s="15">
        <v>38325</v>
      </c>
      <c r="D2511" s="16">
        <v>10353</v>
      </c>
      <c r="E2511" s="16">
        <v>9</v>
      </c>
      <c r="F2511" s="16" t="s">
        <v>404</v>
      </c>
      <c r="G2511" s="16">
        <v>39</v>
      </c>
      <c r="H2511" s="17">
        <v>100</v>
      </c>
      <c r="I2511" s="17">
        <v>5043.87</v>
      </c>
      <c r="J2511" s="16" t="s">
        <v>325</v>
      </c>
      <c r="K2511" s="16"/>
      <c r="L2511" s="16" t="s">
        <v>189</v>
      </c>
      <c r="M2511" s="16" t="s">
        <v>212</v>
      </c>
      <c r="N2511" s="16" t="s">
        <v>306</v>
      </c>
      <c r="O2511" s="16" t="s">
        <v>228</v>
      </c>
      <c r="P2511" s="16" t="s">
        <v>162</v>
      </c>
      <c r="Q2511" s="16" t="s">
        <v>157</v>
      </c>
    </row>
    <row r="2512" spans="3:17">
      <c r="C2512" s="15">
        <v>38338</v>
      </c>
      <c r="D2512" s="16">
        <v>10361</v>
      </c>
      <c r="E2512" s="16">
        <v>4</v>
      </c>
      <c r="F2512" s="16" t="s">
        <v>404</v>
      </c>
      <c r="G2512" s="16">
        <v>20</v>
      </c>
      <c r="H2512" s="17">
        <v>60.54</v>
      </c>
      <c r="I2512" s="17">
        <v>1210.8</v>
      </c>
      <c r="J2512" s="16" t="s">
        <v>325</v>
      </c>
      <c r="K2512" s="16"/>
      <c r="L2512" s="16" t="s">
        <v>88</v>
      </c>
      <c r="M2512" s="16" t="s">
        <v>212</v>
      </c>
      <c r="N2512" s="16" t="s">
        <v>237</v>
      </c>
      <c r="O2512" s="16" t="s">
        <v>238</v>
      </c>
      <c r="P2512" s="16" t="s">
        <v>85</v>
      </c>
      <c r="Q2512" s="16" t="s">
        <v>84</v>
      </c>
    </row>
    <row r="2513" spans="3:17">
      <c r="C2513" s="15">
        <v>38386</v>
      </c>
      <c r="D2513" s="16">
        <v>10375</v>
      </c>
      <c r="E2513" s="16">
        <v>6</v>
      </c>
      <c r="F2513" s="16" t="s">
        <v>404</v>
      </c>
      <c r="G2513" s="16">
        <v>37</v>
      </c>
      <c r="H2513" s="17">
        <v>81.87</v>
      </c>
      <c r="I2513" s="17">
        <v>3029.19</v>
      </c>
      <c r="J2513" s="16" t="s">
        <v>325</v>
      </c>
      <c r="K2513" s="16"/>
      <c r="L2513" s="16" t="s">
        <v>108</v>
      </c>
      <c r="M2513" s="16" t="s">
        <v>212</v>
      </c>
      <c r="N2513" s="16" t="s">
        <v>229</v>
      </c>
      <c r="O2513" s="16"/>
      <c r="P2513" s="16" t="s">
        <v>107</v>
      </c>
      <c r="Q2513" s="16" t="s">
        <v>93</v>
      </c>
    </row>
    <row r="2514" spans="3:17">
      <c r="C2514" s="15">
        <v>38414</v>
      </c>
      <c r="D2514" s="16">
        <v>10388</v>
      </c>
      <c r="E2514" s="16">
        <v>2</v>
      </c>
      <c r="F2514" s="16" t="s">
        <v>404</v>
      </c>
      <c r="G2514" s="16">
        <v>46</v>
      </c>
      <c r="H2514" s="17">
        <v>100</v>
      </c>
      <c r="I2514" s="17">
        <v>10066.6</v>
      </c>
      <c r="J2514" s="16" t="s">
        <v>325</v>
      </c>
      <c r="K2514" s="16"/>
      <c r="L2514" s="16" t="s">
        <v>175</v>
      </c>
      <c r="M2514" s="16" t="s">
        <v>212</v>
      </c>
      <c r="N2514" s="16" t="s">
        <v>239</v>
      </c>
      <c r="O2514" s="16" t="s">
        <v>231</v>
      </c>
      <c r="P2514" s="16" t="s">
        <v>162</v>
      </c>
      <c r="Q2514" s="16" t="s">
        <v>157</v>
      </c>
    </row>
    <row r="2515" spans="3:17">
      <c r="C2515" s="15">
        <v>38441</v>
      </c>
      <c r="D2515" s="16">
        <v>10398</v>
      </c>
      <c r="E2515" s="16">
        <v>6</v>
      </c>
      <c r="F2515" s="16" t="s">
        <v>404</v>
      </c>
      <c r="G2515" s="16">
        <v>47</v>
      </c>
      <c r="H2515" s="17">
        <v>87.69</v>
      </c>
      <c r="I2515" s="17">
        <v>4121.43</v>
      </c>
      <c r="J2515" s="16" t="s">
        <v>325</v>
      </c>
      <c r="K2515" s="16"/>
      <c r="L2515" s="16" t="s">
        <v>110</v>
      </c>
      <c r="M2515" s="16" t="s">
        <v>212</v>
      </c>
      <c r="N2515" s="16" t="s">
        <v>215</v>
      </c>
      <c r="O2515" s="16"/>
      <c r="P2515" s="16" t="s">
        <v>107</v>
      </c>
      <c r="Q2515" s="16" t="s">
        <v>93</v>
      </c>
    </row>
    <row r="2516" spans="3:17">
      <c r="C2516" s="15">
        <v>38445</v>
      </c>
      <c r="D2516" s="16">
        <v>10401</v>
      </c>
      <c r="E2516" s="16">
        <v>8</v>
      </c>
      <c r="F2516" s="16" t="s">
        <v>404</v>
      </c>
      <c r="G2516" s="16">
        <v>11</v>
      </c>
      <c r="H2516" s="17">
        <v>100</v>
      </c>
      <c r="I2516" s="17">
        <v>1135.31</v>
      </c>
      <c r="J2516" s="16" t="s">
        <v>325</v>
      </c>
      <c r="K2516" s="16"/>
      <c r="L2516" s="16" t="s">
        <v>180</v>
      </c>
      <c r="M2516" s="16" t="s">
        <v>285</v>
      </c>
      <c r="N2516" s="16" t="s">
        <v>225</v>
      </c>
      <c r="O2516" s="16" t="s">
        <v>226</v>
      </c>
      <c r="P2516" s="16" t="s">
        <v>162</v>
      </c>
      <c r="Q2516" s="16" t="s">
        <v>157</v>
      </c>
    </row>
    <row r="2517" spans="3:17">
      <c r="C2517" s="15">
        <v>38482</v>
      </c>
      <c r="D2517" s="16">
        <v>10416</v>
      </c>
      <c r="E2517" s="16">
        <v>9</v>
      </c>
      <c r="F2517" s="16" t="s">
        <v>404</v>
      </c>
      <c r="G2517" s="16">
        <v>23</v>
      </c>
      <c r="H2517" s="17">
        <v>91.34</v>
      </c>
      <c r="I2517" s="17">
        <v>2100.8200000000002</v>
      </c>
      <c r="J2517" s="16" t="s">
        <v>325</v>
      </c>
      <c r="K2517" s="16"/>
      <c r="L2517" s="16" t="s">
        <v>127</v>
      </c>
      <c r="M2517" s="16" t="s">
        <v>212</v>
      </c>
      <c r="N2517" s="16" t="s">
        <v>294</v>
      </c>
      <c r="O2517" s="16"/>
      <c r="P2517" s="16" t="s">
        <v>126</v>
      </c>
      <c r="Q2517" s="16" t="s">
        <v>93</v>
      </c>
    </row>
    <row r="2518" spans="3:17">
      <c r="C2518" s="15">
        <v>37663</v>
      </c>
      <c r="D2518" s="16">
        <v>10105</v>
      </c>
      <c r="E2518" s="16">
        <v>12</v>
      </c>
      <c r="F2518" s="16" t="s">
        <v>405</v>
      </c>
      <c r="G2518" s="16">
        <v>29</v>
      </c>
      <c r="H2518" s="17">
        <v>70.150000000000006</v>
      </c>
      <c r="I2518" s="17">
        <v>2034.35</v>
      </c>
      <c r="J2518" s="16" t="s">
        <v>343</v>
      </c>
      <c r="K2518" s="16"/>
      <c r="L2518" s="16" t="s">
        <v>101</v>
      </c>
      <c r="M2518" s="16" t="s">
        <v>212</v>
      </c>
      <c r="N2518" s="16" t="s">
        <v>271</v>
      </c>
      <c r="O2518" s="16"/>
      <c r="P2518" s="16" t="s">
        <v>100</v>
      </c>
      <c r="Q2518" s="16" t="s">
        <v>93</v>
      </c>
    </row>
    <row r="2519" spans="3:17">
      <c r="C2519" s="15">
        <v>37727</v>
      </c>
      <c r="D2519" s="16">
        <v>10117</v>
      </c>
      <c r="E2519" s="16">
        <v>6</v>
      </c>
      <c r="F2519" s="16" t="s">
        <v>405</v>
      </c>
      <c r="G2519" s="16">
        <v>38</v>
      </c>
      <c r="H2519" s="17">
        <v>79.680000000000007</v>
      </c>
      <c r="I2519" s="17">
        <v>3027.84</v>
      </c>
      <c r="J2519" s="16" t="s">
        <v>343</v>
      </c>
      <c r="K2519" s="16"/>
      <c r="L2519" s="16" t="s">
        <v>156</v>
      </c>
      <c r="M2519" s="16" t="s">
        <v>212</v>
      </c>
      <c r="N2519" s="16" t="s">
        <v>91</v>
      </c>
      <c r="O2519" s="16"/>
      <c r="P2519" s="16" t="s">
        <v>91</v>
      </c>
      <c r="Q2519" s="16" t="s">
        <v>151</v>
      </c>
    </row>
    <row r="2520" spans="3:17">
      <c r="C2520" s="15">
        <v>37778</v>
      </c>
      <c r="D2520" s="16">
        <v>10128</v>
      </c>
      <c r="E2520" s="16">
        <v>3</v>
      </c>
      <c r="F2520" s="16" t="s">
        <v>405</v>
      </c>
      <c r="G2520" s="16">
        <v>32</v>
      </c>
      <c r="H2520" s="17">
        <v>97</v>
      </c>
      <c r="I2520" s="17">
        <v>3104</v>
      </c>
      <c r="J2520" s="16" t="s">
        <v>343</v>
      </c>
      <c r="K2520" s="16"/>
      <c r="L2520" s="16" t="s">
        <v>135</v>
      </c>
      <c r="M2520" s="16" t="s">
        <v>212</v>
      </c>
      <c r="N2520" s="16" t="s">
        <v>242</v>
      </c>
      <c r="O2520" s="16"/>
      <c r="P2520" s="16" t="s">
        <v>134</v>
      </c>
      <c r="Q2520" s="16" t="s">
        <v>93</v>
      </c>
    </row>
    <row r="2521" spans="3:17">
      <c r="C2521" s="15">
        <v>37841</v>
      </c>
      <c r="D2521" s="16">
        <v>10142</v>
      </c>
      <c r="E2521" s="16">
        <v>9</v>
      </c>
      <c r="F2521" s="16" t="s">
        <v>405</v>
      </c>
      <c r="G2521" s="16">
        <v>43</v>
      </c>
      <c r="H2521" s="17">
        <v>84.01</v>
      </c>
      <c r="I2521" s="17">
        <v>3612.43</v>
      </c>
      <c r="J2521" s="16" t="s">
        <v>343</v>
      </c>
      <c r="K2521" s="16"/>
      <c r="L2521" s="16" t="s">
        <v>163</v>
      </c>
      <c r="M2521" s="16" t="s">
        <v>212</v>
      </c>
      <c r="N2521" s="16" t="s">
        <v>258</v>
      </c>
      <c r="O2521" s="16" t="s">
        <v>218</v>
      </c>
      <c r="P2521" s="16" t="s">
        <v>162</v>
      </c>
      <c r="Q2521" s="16" t="s">
        <v>157</v>
      </c>
    </row>
    <row r="2522" spans="3:17">
      <c r="C2522" s="15">
        <v>37892</v>
      </c>
      <c r="D2522" s="16">
        <v>10153</v>
      </c>
      <c r="E2522" s="16">
        <v>8</v>
      </c>
      <c r="F2522" s="16" t="s">
        <v>405</v>
      </c>
      <c r="G2522" s="16">
        <v>31</v>
      </c>
      <c r="H2522" s="17">
        <v>87.48</v>
      </c>
      <c r="I2522" s="17">
        <v>2711.88</v>
      </c>
      <c r="J2522" s="16" t="s">
        <v>343</v>
      </c>
      <c r="K2522" s="16"/>
      <c r="L2522" s="16" t="s">
        <v>135</v>
      </c>
      <c r="M2522" s="16" t="s">
        <v>212</v>
      </c>
      <c r="N2522" s="16" t="s">
        <v>242</v>
      </c>
      <c r="O2522" s="16"/>
      <c r="P2522" s="16" t="s">
        <v>134</v>
      </c>
      <c r="Q2522" s="16" t="s">
        <v>93</v>
      </c>
    </row>
    <row r="2523" spans="3:17">
      <c r="C2523" s="15">
        <v>37915</v>
      </c>
      <c r="D2523" s="16">
        <v>10166</v>
      </c>
      <c r="E2523" s="16">
        <v>3</v>
      </c>
      <c r="F2523" s="16" t="s">
        <v>405</v>
      </c>
      <c r="G2523" s="16">
        <v>29</v>
      </c>
      <c r="H2523" s="17">
        <v>100</v>
      </c>
      <c r="I2523" s="17">
        <v>3013.97</v>
      </c>
      <c r="J2523" s="16" t="s">
        <v>343</v>
      </c>
      <c r="K2523" s="16"/>
      <c r="L2523" s="16" t="s">
        <v>175</v>
      </c>
      <c r="M2523" s="16" t="s">
        <v>212</v>
      </c>
      <c r="N2523" s="16" t="s">
        <v>239</v>
      </c>
      <c r="O2523" s="16" t="s">
        <v>231</v>
      </c>
      <c r="P2523" s="16" t="s">
        <v>162</v>
      </c>
      <c r="Q2523" s="16" t="s">
        <v>157</v>
      </c>
    </row>
    <row r="2524" spans="3:17">
      <c r="C2524" s="15">
        <v>37932</v>
      </c>
      <c r="D2524" s="16">
        <v>10177</v>
      </c>
      <c r="E2524" s="16">
        <v>10</v>
      </c>
      <c r="F2524" s="16" t="s">
        <v>405</v>
      </c>
      <c r="G2524" s="16">
        <v>31</v>
      </c>
      <c r="H2524" s="17">
        <v>88.34</v>
      </c>
      <c r="I2524" s="17">
        <v>2738.54</v>
      </c>
      <c r="J2524" s="16" t="s">
        <v>343</v>
      </c>
      <c r="K2524" s="16"/>
      <c r="L2524" s="16" t="s">
        <v>139</v>
      </c>
      <c r="M2524" s="16" t="s">
        <v>212</v>
      </c>
      <c r="N2524" s="16" t="s">
        <v>242</v>
      </c>
      <c r="O2524" s="16"/>
      <c r="P2524" s="16" t="s">
        <v>134</v>
      </c>
      <c r="Q2524" s="16" t="s">
        <v>93</v>
      </c>
    </row>
    <row r="2525" spans="3:17">
      <c r="C2525" s="15">
        <v>37939</v>
      </c>
      <c r="D2525" s="16">
        <v>10185</v>
      </c>
      <c r="E2525" s="16">
        <v>10</v>
      </c>
      <c r="F2525" s="16" t="s">
        <v>405</v>
      </c>
      <c r="G2525" s="16">
        <v>30</v>
      </c>
      <c r="H2525" s="17">
        <v>94.4</v>
      </c>
      <c r="I2525" s="17">
        <v>2832</v>
      </c>
      <c r="J2525" s="16" t="s">
        <v>343</v>
      </c>
      <c r="K2525" s="16"/>
      <c r="L2525" s="16" t="s">
        <v>171</v>
      </c>
      <c r="M2525" s="16" t="s">
        <v>212</v>
      </c>
      <c r="N2525" s="16" t="s">
        <v>239</v>
      </c>
      <c r="O2525" s="16" t="s">
        <v>231</v>
      </c>
      <c r="P2525" s="16" t="s">
        <v>162</v>
      </c>
      <c r="Q2525" s="16" t="s">
        <v>157</v>
      </c>
    </row>
    <row r="2526" spans="3:17">
      <c r="C2526" s="15">
        <v>37951</v>
      </c>
      <c r="D2526" s="16">
        <v>10196</v>
      </c>
      <c r="E2526" s="16">
        <v>2</v>
      </c>
      <c r="F2526" s="16" t="s">
        <v>405</v>
      </c>
      <c r="G2526" s="16">
        <v>50</v>
      </c>
      <c r="H2526" s="17">
        <v>94.4</v>
      </c>
      <c r="I2526" s="17">
        <v>4720</v>
      </c>
      <c r="J2526" s="16" t="s">
        <v>343</v>
      </c>
      <c r="K2526" s="16"/>
      <c r="L2526" s="16" t="s">
        <v>184</v>
      </c>
      <c r="M2526" s="16" t="s">
        <v>212</v>
      </c>
      <c r="N2526" s="16" t="s">
        <v>252</v>
      </c>
      <c r="O2526" s="16" t="s">
        <v>228</v>
      </c>
      <c r="P2526" s="16" t="s">
        <v>162</v>
      </c>
      <c r="Q2526" s="16" t="s">
        <v>157</v>
      </c>
    </row>
    <row r="2527" spans="3:17">
      <c r="C2527" s="15">
        <v>37988</v>
      </c>
      <c r="D2527" s="16">
        <v>10208</v>
      </c>
      <c r="E2527" s="16">
        <v>10</v>
      </c>
      <c r="F2527" s="16" t="s">
        <v>405</v>
      </c>
      <c r="G2527" s="16">
        <v>40</v>
      </c>
      <c r="H2527" s="17">
        <v>80.55</v>
      </c>
      <c r="I2527" s="17">
        <v>3222</v>
      </c>
      <c r="J2527" s="16" t="s">
        <v>343</v>
      </c>
      <c r="K2527" s="16"/>
      <c r="L2527" s="16" t="s">
        <v>109</v>
      </c>
      <c r="M2527" s="16" t="s">
        <v>212</v>
      </c>
      <c r="N2527" s="16" t="s">
        <v>248</v>
      </c>
      <c r="O2527" s="16"/>
      <c r="P2527" s="16" t="s">
        <v>107</v>
      </c>
      <c r="Q2527" s="16" t="s">
        <v>93</v>
      </c>
    </row>
    <row r="2528" spans="3:17">
      <c r="C2528" s="15">
        <v>38035</v>
      </c>
      <c r="D2528" s="16">
        <v>10221</v>
      </c>
      <c r="E2528" s="16">
        <v>4</v>
      </c>
      <c r="F2528" s="16" t="s">
        <v>405</v>
      </c>
      <c r="G2528" s="16">
        <v>23</v>
      </c>
      <c r="H2528" s="17">
        <v>97</v>
      </c>
      <c r="I2528" s="17">
        <v>2231</v>
      </c>
      <c r="J2528" s="16" t="s">
        <v>343</v>
      </c>
      <c r="K2528" s="16"/>
      <c r="L2528" s="16" t="s">
        <v>98</v>
      </c>
      <c r="M2528" s="16" t="s">
        <v>212</v>
      </c>
      <c r="N2528" s="16" t="s">
        <v>278</v>
      </c>
      <c r="O2528" s="16"/>
      <c r="P2528" s="16" t="s">
        <v>97</v>
      </c>
      <c r="Q2528" s="16" t="s">
        <v>93</v>
      </c>
    </row>
    <row r="2529" spans="3:17">
      <c r="C2529" s="15">
        <v>38066</v>
      </c>
      <c r="D2529" s="16">
        <v>10232</v>
      </c>
      <c r="E2529" s="16">
        <v>7</v>
      </c>
      <c r="F2529" s="16" t="s">
        <v>405</v>
      </c>
      <c r="G2529" s="16">
        <v>26</v>
      </c>
      <c r="H2529" s="17">
        <v>88.34</v>
      </c>
      <c r="I2529" s="17">
        <v>2296.84</v>
      </c>
      <c r="J2529" s="16" t="s">
        <v>343</v>
      </c>
      <c r="K2529" s="16"/>
      <c r="L2529" s="16" t="s">
        <v>149</v>
      </c>
      <c r="M2529" s="16" t="s">
        <v>212</v>
      </c>
      <c r="N2529" s="16" t="s">
        <v>281</v>
      </c>
      <c r="O2529" s="16" t="s">
        <v>282</v>
      </c>
      <c r="P2529" s="16" t="s">
        <v>145</v>
      </c>
      <c r="Q2529" s="16" t="s">
        <v>93</v>
      </c>
    </row>
    <row r="2530" spans="3:17">
      <c r="C2530" s="15">
        <v>38114</v>
      </c>
      <c r="D2530" s="16">
        <v>10248</v>
      </c>
      <c r="E2530" s="16">
        <v>13</v>
      </c>
      <c r="F2530" s="16" t="s">
        <v>405</v>
      </c>
      <c r="G2530" s="16">
        <v>40</v>
      </c>
      <c r="H2530" s="17">
        <v>100</v>
      </c>
      <c r="I2530" s="17">
        <v>4157.2</v>
      </c>
      <c r="J2530" s="16" t="s">
        <v>343</v>
      </c>
      <c r="K2530" s="16"/>
      <c r="L2530" s="16" t="s">
        <v>165</v>
      </c>
      <c r="M2530" s="16" t="s">
        <v>273</v>
      </c>
      <c r="N2530" s="16" t="s">
        <v>213</v>
      </c>
      <c r="O2530" s="16" t="s">
        <v>214</v>
      </c>
      <c r="P2530" s="16" t="s">
        <v>162</v>
      </c>
      <c r="Q2530" s="16" t="s">
        <v>157</v>
      </c>
    </row>
    <row r="2531" spans="3:17">
      <c r="C2531" s="15">
        <v>38189</v>
      </c>
      <c r="D2531" s="16">
        <v>10273</v>
      </c>
      <c r="E2531" s="16">
        <v>14</v>
      </c>
      <c r="F2531" s="16" t="s">
        <v>405</v>
      </c>
      <c r="G2531" s="16">
        <v>21</v>
      </c>
      <c r="H2531" s="17">
        <v>100</v>
      </c>
      <c r="I2531" s="17">
        <v>2146.1999999999998</v>
      </c>
      <c r="J2531" s="16" t="s">
        <v>343</v>
      </c>
      <c r="K2531" s="16"/>
      <c r="L2531" s="16" t="s">
        <v>98</v>
      </c>
      <c r="M2531" s="16" t="s">
        <v>212</v>
      </c>
      <c r="N2531" s="16" t="s">
        <v>278</v>
      </c>
      <c r="O2531" s="16"/>
      <c r="P2531" s="16" t="s">
        <v>97</v>
      </c>
      <c r="Q2531" s="16" t="s">
        <v>93</v>
      </c>
    </row>
    <row r="2532" spans="3:17">
      <c r="C2532" s="15">
        <v>38219</v>
      </c>
      <c r="D2532" s="16">
        <v>10282</v>
      </c>
      <c r="E2532" s="16">
        <v>2</v>
      </c>
      <c r="F2532" s="16" t="s">
        <v>405</v>
      </c>
      <c r="G2532" s="16">
        <v>43</v>
      </c>
      <c r="H2532" s="17">
        <v>86.61</v>
      </c>
      <c r="I2532" s="17">
        <v>3724.23</v>
      </c>
      <c r="J2532" s="16" t="s">
        <v>343</v>
      </c>
      <c r="K2532" s="16"/>
      <c r="L2532" s="16" t="s">
        <v>163</v>
      </c>
      <c r="M2532" s="16" t="s">
        <v>212</v>
      </c>
      <c r="N2532" s="16" t="s">
        <v>258</v>
      </c>
      <c r="O2532" s="16" t="s">
        <v>218</v>
      </c>
      <c r="P2532" s="16" t="s">
        <v>162</v>
      </c>
      <c r="Q2532" s="16" t="s">
        <v>157</v>
      </c>
    </row>
    <row r="2533" spans="3:17">
      <c r="C2533" s="15">
        <v>38239</v>
      </c>
      <c r="D2533" s="16">
        <v>10293</v>
      </c>
      <c r="E2533" s="16">
        <v>5</v>
      </c>
      <c r="F2533" s="16" t="s">
        <v>405</v>
      </c>
      <c r="G2533" s="16">
        <v>29</v>
      </c>
      <c r="H2533" s="17">
        <v>71.89</v>
      </c>
      <c r="I2533" s="17">
        <v>2084.81</v>
      </c>
      <c r="J2533" s="16" t="s">
        <v>343</v>
      </c>
      <c r="K2533" s="16"/>
      <c r="L2533" s="16" t="s">
        <v>129</v>
      </c>
      <c r="M2533" s="16" t="s">
        <v>212</v>
      </c>
      <c r="N2533" s="16" t="s">
        <v>255</v>
      </c>
      <c r="O2533" s="16"/>
      <c r="P2533" s="16" t="s">
        <v>126</v>
      </c>
      <c r="Q2533" s="16" t="s">
        <v>93</v>
      </c>
    </row>
    <row r="2534" spans="3:17">
      <c r="C2534" s="15">
        <v>38274</v>
      </c>
      <c r="D2534" s="16">
        <v>10306</v>
      </c>
      <c r="E2534" s="16">
        <v>10</v>
      </c>
      <c r="F2534" s="16" t="s">
        <v>405</v>
      </c>
      <c r="G2534" s="16">
        <v>38</v>
      </c>
      <c r="H2534" s="17">
        <v>91.81</v>
      </c>
      <c r="I2534" s="17">
        <v>3488.78</v>
      </c>
      <c r="J2534" s="16" t="s">
        <v>343</v>
      </c>
      <c r="K2534" s="16"/>
      <c r="L2534" s="16" t="s">
        <v>146</v>
      </c>
      <c r="M2534" s="16" t="s">
        <v>212</v>
      </c>
      <c r="N2534" s="16" t="s">
        <v>299</v>
      </c>
      <c r="O2534" s="16"/>
      <c r="P2534" s="16" t="s">
        <v>145</v>
      </c>
      <c r="Q2534" s="16" t="s">
        <v>93</v>
      </c>
    </row>
    <row r="2535" spans="3:17">
      <c r="C2535" s="15">
        <v>38282</v>
      </c>
      <c r="D2535" s="16">
        <v>10314</v>
      </c>
      <c r="E2535" s="16">
        <v>2</v>
      </c>
      <c r="F2535" s="16" t="s">
        <v>405</v>
      </c>
      <c r="G2535" s="16">
        <v>23</v>
      </c>
      <c r="H2535" s="17">
        <v>76.22</v>
      </c>
      <c r="I2535" s="17">
        <v>1753.06</v>
      </c>
      <c r="J2535" s="16" t="s">
        <v>343</v>
      </c>
      <c r="K2535" s="16"/>
      <c r="L2535" s="16" t="s">
        <v>102</v>
      </c>
      <c r="M2535" s="16" t="s">
        <v>212</v>
      </c>
      <c r="N2535" s="16" t="s">
        <v>300</v>
      </c>
      <c r="O2535" s="16"/>
      <c r="P2535" s="16" t="s">
        <v>100</v>
      </c>
      <c r="Q2535" s="16" t="s">
        <v>93</v>
      </c>
    </row>
    <row r="2536" spans="3:17">
      <c r="C2536" s="15">
        <v>38301</v>
      </c>
      <c r="D2536" s="16">
        <v>10327</v>
      </c>
      <c r="E2536" s="16">
        <v>7</v>
      </c>
      <c r="F2536" s="16" t="s">
        <v>405</v>
      </c>
      <c r="G2536" s="16">
        <v>20</v>
      </c>
      <c r="H2536" s="17">
        <v>100</v>
      </c>
      <c r="I2536" s="17">
        <v>3469.2</v>
      </c>
      <c r="J2536" s="16" t="s">
        <v>343</v>
      </c>
      <c r="K2536" s="16"/>
      <c r="L2536" s="16" t="s">
        <v>101</v>
      </c>
      <c r="M2536" s="16" t="s">
        <v>287</v>
      </c>
      <c r="N2536" s="16" t="s">
        <v>271</v>
      </c>
      <c r="O2536" s="16"/>
      <c r="P2536" s="16" t="s">
        <v>100</v>
      </c>
      <c r="Q2536" s="16" t="s">
        <v>93</v>
      </c>
    </row>
    <row r="2537" spans="3:17">
      <c r="C2537" s="15">
        <v>38312</v>
      </c>
      <c r="D2537" s="16">
        <v>10337</v>
      </c>
      <c r="E2537" s="16">
        <v>9</v>
      </c>
      <c r="F2537" s="16" t="s">
        <v>405</v>
      </c>
      <c r="G2537" s="16">
        <v>36</v>
      </c>
      <c r="H2537" s="17">
        <v>70.3</v>
      </c>
      <c r="I2537" s="17">
        <v>2530.8000000000002</v>
      </c>
      <c r="J2537" s="16" t="s">
        <v>343</v>
      </c>
      <c r="K2537" s="16"/>
      <c r="L2537" s="16" t="s">
        <v>185</v>
      </c>
      <c r="M2537" s="16" t="s">
        <v>212</v>
      </c>
      <c r="N2537" s="16" t="s">
        <v>213</v>
      </c>
      <c r="O2537" s="16" t="s">
        <v>214</v>
      </c>
      <c r="P2537" s="16" t="s">
        <v>162</v>
      </c>
      <c r="Q2537" s="16" t="s">
        <v>157</v>
      </c>
    </row>
    <row r="2538" spans="3:17">
      <c r="C2538" s="15">
        <v>38323</v>
      </c>
      <c r="D2538" s="16">
        <v>10350</v>
      </c>
      <c r="E2538" s="16">
        <v>4</v>
      </c>
      <c r="F2538" s="16" t="s">
        <v>405</v>
      </c>
      <c r="G2538" s="16">
        <v>28</v>
      </c>
      <c r="H2538" s="17">
        <v>100</v>
      </c>
      <c r="I2538" s="17">
        <v>2924.32</v>
      </c>
      <c r="J2538" s="16" t="s">
        <v>343</v>
      </c>
      <c r="K2538" s="16"/>
      <c r="L2538" s="16" t="s">
        <v>135</v>
      </c>
      <c r="M2538" s="16" t="s">
        <v>212</v>
      </c>
      <c r="N2538" s="16" t="s">
        <v>242</v>
      </c>
      <c r="O2538" s="16"/>
      <c r="P2538" s="16" t="s">
        <v>134</v>
      </c>
      <c r="Q2538" s="16" t="s">
        <v>93</v>
      </c>
    </row>
    <row r="2539" spans="3:17">
      <c r="C2539" s="15">
        <v>38378</v>
      </c>
      <c r="D2539" s="16">
        <v>10372</v>
      </c>
      <c r="E2539" s="16">
        <v>2</v>
      </c>
      <c r="F2539" s="16" t="s">
        <v>405</v>
      </c>
      <c r="G2539" s="16">
        <v>44</v>
      </c>
      <c r="H2539" s="17">
        <v>100</v>
      </c>
      <c r="I2539" s="17">
        <v>4496.8</v>
      </c>
      <c r="J2539" s="16" t="s">
        <v>343</v>
      </c>
      <c r="K2539" s="16"/>
      <c r="L2539" s="16" t="s">
        <v>152</v>
      </c>
      <c r="M2539" s="16" t="s">
        <v>212</v>
      </c>
      <c r="N2539" s="16" t="s">
        <v>253</v>
      </c>
      <c r="O2539" s="16" t="s">
        <v>254</v>
      </c>
      <c r="P2539" s="16" t="s">
        <v>151</v>
      </c>
      <c r="Q2539" s="16" t="s">
        <v>151</v>
      </c>
    </row>
    <row r="2540" spans="3:17">
      <c r="C2540" s="15">
        <v>38406</v>
      </c>
      <c r="D2540" s="16">
        <v>10384</v>
      </c>
      <c r="E2540" s="16">
        <v>1</v>
      </c>
      <c r="F2540" s="16" t="s">
        <v>405</v>
      </c>
      <c r="G2540" s="16">
        <v>49</v>
      </c>
      <c r="H2540" s="17">
        <v>100</v>
      </c>
      <c r="I2540" s="17">
        <v>6397.44</v>
      </c>
      <c r="J2540" s="16" t="s">
        <v>343</v>
      </c>
      <c r="K2540" s="16"/>
      <c r="L2540" s="16" t="s">
        <v>167</v>
      </c>
      <c r="M2540" s="16" t="s">
        <v>212</v>
      </c>
      <c r="N2540" s="16" t="s">
        <v>219</v>
      </c>
      <c r="O2540" s="16" t="s">
        <v>218</v>
      </c>
      <c r="P2540" s="16" t="s">
        <v>162</v>
      </c>
      <c r="Q2540" s="16" t="s">
        <v>157</v>
      </c>
    </row>
    <row r="2541" spans="3:17">
      <c r="C2541" s="15">
        <v>38439</v>
      </c>
      <c r="D2541" s="16">
        <v>10397</v>
      </c>
      <c r="E2541" s="16">
        <v>5</v>
      </c>
      <c r="F2541" s="16" t="s">
        <v>405</v>
      </c>
      <c r="G2541" s="16">
        <v>32</v>
      </c>
      <c r="H2541" s="17">
        <v>80.55</v>
      </c>
      <c r="I2541" s="17">
        <v>2577.6</v>
      </c>
      <c r="J2541" s="16" t="s">
        <v>343</v>
      </c>
      <c r="K2541" s="16"/>
      <c r="L2541" s="16" t="s">
        <v>116</v>
      </c>
      <c r="M2541" s="16" t="s">
        <v>212</v>
      </c>
      <c r="N2541" s="16" t="s">
        <v>274</v>
      </c>
      <c r="O2541" s="16"/>
      <c r="P2541" s="16" t="s">
        <v>107</v>
      </c>
      <c r="Q2541" s="16" t="s">
        <v>93</v>
      </c>
    </row>
    <row r="2542" spans="3:17">
      <c r="C2542" s="15">
        <v>38478</v>
      </c>
      <c r="D2542" s="16">
        <v>10414</v>
      </c>
      <c r="E2542" s="16">
        <v>13</v>
      </c>
      <c r="F2542" s="16" t="s">
        <v>405</v>
      </c>
      <c r="G2542" s="16">
        <v>34</v>
      </c>
      <c r="H2542" s="17">
        <v>100</v>
      </c>
      <c r="I2542" s="17">
        <v>3533.62</v>
      </c>
      <c r="J2542" s="16" t="s">
        <v>343</v>
      </c>
      <c r="K2542" s="16"/>
      <c r="L2542" s="16" t="s">
        <v>181</v>
      </c>
      <c r="M2542" s="16" t="s">
        <v>285</v>
      </c>
      <c r="N2542" s="16" t="s">
        <v>280</v>
      </c>
      <c r="O2542" s="16" t="s">
        <v>231</v>
      </c>
      <c r="P2542" s="16" t="s">
        <v>162</v>
      </c>
      <c r="Q2542" s="16" t="s">
        <v>157</v>
      </c>
    </row>
    <row r="2543" spans="3:17">
      <c r="C2543" s="15">
        <v>37669</v>
      </c>
      <c r="D2543" s="16">
        <v>10106</v>
      </c>
      <c r="E2543" s="16">
        <v>16</v>
      </c>
      <c r="F2543" s="16" t="s">
        <v>406</v>
      </c>
      <c r="G2543" s="16">
        <v>30</v>
      </c>
      <c r="H2543" s="17">
        <v>100</v>
      </c>
      <c r="I2543" s="17">
        <v>3177.3</v>
      </c>
      <c r="J2543" s="16" t="s">
        <v>343</v>
      </c>
      <c r="K2543" s="16"/>
      <c r="L2543" s="16" t="s">
        <v>128</v>
      </c>
      <c r="M2543" s="16" t="s">
        <v>212</v>
      </c>
      <c r="N2543" s="16" t="s">
        <v>320</v>
      </c>
      <c r="O2543" s="16"/>
      <c r="P2543" s="16" t="s">
        <v>126</v>
      </c>
      <c r="Q2543" s="16" t="s">
        <v>93</v>
      </c>
    </row>
    <row r="2544" spans="3:17">
      <c r="C2544" s="15">
        <v>37739</v>
      </c>
      <c r="D2544" s="16">
        <v>10119</v>
      </c>
      <c r="E2544" s="16">
        <v>7</v>
      </c>
      <c r="F2544" s="16" t="s">
        <v>406</v>
      </c>
      <c r="G2544" s="16">
        <v>29</v>
      </c>
      <c r="H2544" s="17">
        <v>94.14</v>
      </c>
      <c r="I2544" s="17">
        <v>2730.06</v>
      </c>
      <c r="J2544" s="16" t="s">
        <v>343</v>
      </c>
      <c r="K2544" s="16"/>
      <c r="L2544" s="16" t="s">
        <v>95</v>
      </c>
      <c r="M2544" s="16" t="s">
        <v>212</v>
      </c>
      <c r="N2544" s="16" t="s">
        <v>236</v>
      </c>
      <c r="O2544" s="16"/>
      <c r="P2544" s="16" t="s">
        <v>94</v>
      </c>
      <c r="Q2544" s="16" t="s">
        <v>93</v>
      </c>
    </row>
    <row r="2545" spans="3:17">
      <c r="C2545" s="15">
        <v>37788</v>
      </c>
      <c r="D2545" s="16">
        <v>10131</v>
      </c>
      <c r="E2545" s="16">
        <v>8</v>
      </c>
      <c r="F2545" s="16" t="s">
        <v>406</v>
      </c>
      <c r="G2545" s="16">
        <v>22</v>
      </c>
      <c r="H2545" s="17">
        <v>85.99</v>
      </c>
      <c r="I2545" s="17">
        <v>1891.78</v>
      </c>
      <c r="J2545" s="16" t="s">
        <v>343</v>
      </c>
      <c r="K2545" s="16"/>
      <c r="L2545" s="16" t="s">
        <v>189</v>
      </c>
      <c r="M2545" s="16" t="s">
        <v>212</v>
      </c>
      <c r="N2545" s="16" t="s">
        <v>306</v>
      </c>
      <c r="O2545" s="16" t="s">
        <v>228</v>
      </c>
      <c r="P2545" s="16" t="s">
        <v>162</v>
      </c>
      <c r="Q2545" s="16" t="s">
        <v>157</v>
      </c>
    </row>
    <row r="2546" spans="3:17">
      <c r="C2546" s="15">
        <v>37843</v>
      </c>
      <c r="D2546" s="16">
        <v>10143</v>
      </c>
      <c r="E2546" s="16">
        <v>11</v>
      </c>
      <c r="F2546" s="16" t="s">
        <v>406</v>
      </c>
      <c r="G2546" s="16">
        <v>26</v>
      </c>
      <c r="H2546" s="17">
        <v>100</v>
      </c>
      <c r="I2546" s="17">
        <v>2612.48</v>
      </c>
      <c r="J2546" s="16" t="s">
        <v>343</v>
      </c>
      <c r="K2546" s="16"/>
      <c r="L2546" s="16" t="s">
        <v>171</v>
      </c>
      <c r="M2546" s="16" t="s">
        <v>212</v>
      </c>
      <c r="N2546" s="16" t="s">
        <v>239</v>
      </c>
      <c r="O2546" s="16" t="s">
        <v>231</v>
      </c>
      <c r="P2546" s="16" t="s">
        <v>162</v>
      </c>
      <c r="Q2546" s="16" t="s">
        <v>157</v>
      </c>
    </row>
    <row r="2547" spans="3:17">
      <c r="C2547" s="15">
        <v>37900</v>
      </c>
      <c r="D2547" s="16">
        <v>10155</v>
      </c>
      <c r="E2547" s="16">
        <v>9</v>
      </c>
      <c r="F2547" s="16" t="s">
        <v>406</v>
      </c>
      <c r="G2547" s="16">
        <v>32</v>
      </c>
      <c r="H2547" s="17">
        <v>91.43</v>
      </c>
      <c r="I2547" s="17">
        <v>2925.76</v>
      </c>
      <c r="J2547" s="16" t="s">
        <v>343</v>
      </c>
      <c r="K2547" s="16"/>
      <c r="L2547" s="16" t="s">
        <v>105</v>
      </c>
      <c r="M2547" s="16" t="s">
        <v>212</v>
      </c>
      <c r="N2547" s="16" t="s">
        <v>232</v>
      </c>
      <c r="O2547" s="16"/>
      <c r="P2547" s="16" t="s">
        <v>103</v>
      </c>
      <c r="Q2547" s="16" t="s">
        <v>93</v>
      </c>
    </row>
    <row r="2548" spans="3:17">
      <c r="C2548" s="15">
        <v>37917</v>
      </c>
      <c r="D2548" s="16">
        <v>10167</v>
      </c>
      <c r="E2548" s="16">
        <v>5</v>
      </c>
      <c r="F2548" s="16" t="s">
        <v>406</v>
      </c>
      <c r="G2548" s="16">
        <v>29</v>
      </c>
      <c r="H2548" s="17">
        <v>100</v>
      </c>
      <c r="I2548" s="17">
        <v>2940.02</v>
      </c>
      <c r="J2548" s="16" t="s">
        <v>343</v>
      </c>
      <c r="K2548" s="16"/>
      <c r="L2548" s="16" t="s">
        <v>141</v>
      </c>
      <c r="M2548" s="16" t="s">
        <v>273</v>
      </c>
      <c r="N2548" s="16" t="s">
        <v>256</v>
      </c>
      <c r="O2548" s="16"/>
      <c r="P2548" s="16" t="s">
        <v>140</v>
      </c>
      <c r="Q2548" s="16" t="s">
        <v>93</v>
      </c>
    </row>
    <row r="2549" spans="3:17">
      <c r="C2549" s="15">
        <v>37933</v>
      </c>
      <c r="D2549" s="16">
        <v>10178</v>
      </c>
      <c r="E2549" s="16">
        <v>8</v>
      </c>
      <c r="F2549" s="16" t="s">
        <v>406</v>
      </c>
      <c r="G2549" s="16">
        <v>34</v>
      </c>
      <c r="H2549" s="17">
        <v>96.86</v>
      </c>
      <c r="I2549" s="17">
        <v>3293.24</v>
      </c>
      <c r="J2549" s="16" t="s">
        <v>343</v>
      </c>
      <c r="K2549" s="16"/>
      <c r="L2549" s="16" t="s">
        <v>116</v>
      </c>
      <c r="M2549" s="16" t="s">
        <v>212</v>
      </c>
      <c r="N2549" s="16" t="s">
        <v>274</v>
      </c>
      <c r="O2549" s="16"/>
      <c r="P2549" s="16" t="s">
        <v>107</v>
      </c>
      <c r="Q2549" s="16" t="s">
        <v>93</v>
      </c>
    </row>
    <row r="2550" spans="3:17">
      <c r="C2550" s="15">
        <v>37939</v>
      </c>
      <c r="D2550" s="16">
        <v>10186</v>
      </c>
      <c r="E2550" s="16">
        <v>5</v>
      </c>
      <c r="F2550" s="16" t="s">
        <v>406</v>
      </c>
      <c r="G2550" s="16">
        <v>24</v>
      </c>
      <c r="H2550" s="17">
        <v>99.57</v>
      </c>
      <c r="I2550" s="17">
        <v>2389.6799999999998</v>
      </c>
      <c r="J2550" s="16" t="s">
        <v>343</v>
      </c>
      <c r="K2550" s="16"/>
      <c r="L2550" s="16" t="s">
        <v>150</v>
      </c>
      <c r="M2550" s="16" t="s">
        <v>212</v>
      </c>
      <c r="N2550" s="16" t="s">
        <v>272</v>
      </c>
      <c r="O2550" s="16"/>
      <c r="P2550" s="16" t="s">
        <v>145</v>
      </c>
      <c r="Q2550" s="16" t="s">
        <v>93</v>
      </c>
    </row>
    <row r="2551" spans="3:17">
      <c r="C2551" s="15">
        <v>37951</v>
      </c>
      <c r="D2551" s="16">
        <v>10197</v>
      </c>
      <c r="E2551" s="16">
        <v>2</v>
      </c>
      <c r="F2551" s="16" t="s">
        <v>406</v>
      </c>
      <c r="G2551" s="16">
        <v>24</v>
      </c>
      <c r="H2551" s="17">
        <v>90.52</v>
      </c>
      <c r="I2551" s="17">
        <v>2172.48</v>
      </c>
      <c r="J2551" s="16" t="s">
        <v>343</v>
      </c>
      <c r="K2551" s="16"/>
      <c r="L2551" s="16" t="s">
        <v>137</v>
      </c>
      <c r="M2551" s="16" t="s">
        <v>212</v>
      </c>
      <c r="N2551" s="16" t="s">
        <v>275</v>
      </c>
      <c r="O2551" s="16"/>
      <c r="P2551" s="16" t="s">
        <v>134</v>
      </c>
      <c r="Q2551" s="16" t="s">
        <v>93</v>
      </c>
    </row>
    <row r="2552" spans="3:17">
      <c r="C2552" s="15">
        <v>37995</v>
      </c>
      <c r="D2552" s="16">
        <v>10209</v>
      </c>
      <c r="E2552" s="16">
        <v>4</v>
      </c>
      <c r="F2552" s="16" t="s">
        <v>406</v>
      </c>
      <c r="G2552" s="16">
        <v>33</v>
      </c>
      <c r="H2552" s="17">
        <v>88.71</v>
      </c>
      <c r="I2552" s="17">
        <v>2927.43</v>
      </c>
      <c r="J2552" s="16" t="s">
        <v>343</v>
      </c>
      <c r="K2552" s="16"/>
      <c r="L2552" s="16" t="s">
        <v>192</v>
      </c>
      <c r="M2552" s="16" t="s">
        <v>212</v>
      </c>
      <c r="N2552" s="16" t="s">
        <v>276</v>
      </c>
      <c r="O2552" s="16" t="s">
        <v>218</v>
      </c>
      <c r="P2552" s="16" t="s">
        <v>162</v>
      </c>
      <c r="Q2552" s="16" t="s">
        <v>157</v>
      </c>
    </row>
    <row r="2553" spans="3:17">
      <c r="C2553" s="15">
        <v>38036</v>
      </c>
      <c r="D2553" s="16">
        <v>10222</v>
      </c>
      <c r="E2553" s="16">
        <v>8</v>
      </c>
      <c r="F2553" s="16" t="s">
        <v>406</v>
      </c>
      <c r="G2553" s="16">
        <v>26</v>
      </c>
      <c r="H2553" s="17">
        <v>100</v>
      </c>
      <c r="I2553" s="17">
        <v>2659.54</v>
      </c>
      <c r="J2553" s="16" t="s">
        <v>343</v>
      </c>
      <c r="K2553" s="16"/>
      <c r="L2553" s="16" t="s">
        <v>177</v>
      </c>
      <c r="M2553" s="16" t="s">
        <v>212</v>
      </c>
      <c r="N2553" s="16" t="s">
        <v>277</v>
      </c>
      <c r="O2553" s="16" t="s">
        <v>218</v>
      </c>
      <c r="P2553" s="16" t="s">
        <v>162</v>
      </c>
      <c r="Q2553" s="16" t="s">
        <v>157</v>
      </c>
    </row>
    <row r="2554" spans="3:17">
      <c r="C2554" s="15">
        <v>38115</v>
      </c>
      <c r="D2554" s="16">
        <v>10249</v>
      </c>
      <c r="E2554" s="16">
        <v>4</v>
      </c>
      <c r="F2554" s="16" t="s">
        <v>406</v>
      </c>
      <c r="G2554" s="16">
        <v>40</v>
      </c>
      <c r="H2554" s="17">
        <v>95.95</v>
      </c>
      <c r="I2554" s="17">
        <v>3838</v>
      </c>
      <c r="J2554" s="16" t="s">
        <v>343</v>
      </c>
      <c r="K2554" s="16"/>
      <c r="L2554" s="16" t="s">
        <v>194</v>
      </c>
      <c r="M2554" s="16" t="s">
        <v>212</v>
      </c>
      <c r="N2554" s="16" t="s">
        <v>230</v>
      </c>
      <c r="O2554" s="16" t="s">
        <v>231</v>
      </c>
      <c r="P2554" s="16" t="s">
        <v>162</v>
      </c>
      <c r="Q2554" s="16" t="s">
        <v>157</v>
      </c>
    </row>
    <row r="2555" spans="3:17">
      <c r="C2555" s="15">
        <v>38162</v>
      </c>
      <c r="D2555" s="16">
        <v>10262</v>
      </c>
      <c r="E2555" s="16">
        <v>13</v>
      </c>
      <c r="F2555" s="16" t="s">
        <v>406</v>
      </c>
      <c r="G2555" s="16">
        <v>44</v>
      </c>
      <c r="H2555" s="17">
        <v>94.14</v>
      </c>
      <c r="I2555" s="17">
        <v>4142.16</v>
      </c>
      <c r="J2555" s="16" t="s">
        <v>343</v>
      </c>
      <c r="K2555" s="16"/>
      <c r="L2555" s="16" t="s">
        <v>135</v>
      </c>
      <c r="M2555" s="16" t="s">
        <v>273</v>
      </c>
      <c r="N2555" s="16" t="s">
        <v>242</v>
      </c>
      <c r="O2555" s="16"/>
      <c r="P2555" s="16" t="s">
        <v>134</v>
      </c>
      <c r="Q2555" s="16" t="s">
        <v>93</v>
      </c>
    </row>
    <row r="2556" spans="3:17">
      <c r="C2556" s="15">
        <v>38189</v>
      </c>
      <c r="D2556" s="16">
        <v>10274</v>
      </c>
      <c r="E2556" s="16">
        <v>5</v>
      </c>
      <c r="F2556" s="16" t="s">
        <v>406</v>
      </c>
      <c r="G2556" s="16">
        <v>24</v>
      </c>
      <c r="H2556" s="17">
        <v>90.52</v>
      </c>
      <c r="I2556" s="17">
        <v>2172.48</v>
      </c>
      <c r="J2556" s="16" t="s">
        <v>343</v>
      </c>
      <c r="K2556" s="16"/>
      <c r="L2556" s="16" t="s">
        <v>183</v>
      </c>
      <c r="M2556" s="16" t="s">
        <v>212</v>
      </c>
      <c r="N2556" s="16" t="s">
        <v>261</v>
      </c>
      <c r="O2556" s="16" t="s">
        <v>231</v>
      </c>
      <c r="P2556" s="16" t="s">
        <v>162</v>
      </c>
      <c r="Q2556" s="16" t="s">
        <v>157</v>
      </c>
    </row>
    <row r="2557" spans="3:17">
      <c r="C2557" s="15">
        <v>38219</v>
      </c>
      <c r="D2557" s="16">
        <v>10283</v>
      </c>
      <c r="E2557" s="16">
        <v>2</v>
      </c>
      <c r="F2557" s="16" t="s">
        <v>406</v>
      </c>
      <c r="G2557" s="16">
        <v>20</v>
      </c>
      <c r="H2557" s="17">
        <v>94.14</v>
      </c>
      <c r="I2557" s="17">
        <v>1882.8</v>
      </c>
      <c r="J2557" s="16" t="s">
        <v>343</v>
      </c>
      <c r="K2557" s="16"/>
      <c r="L2557" s="16" t="s">
        <v>160</v>
      </c>
      <c r="M2557" s="16" t="s">
        <v>212</v>
      </c>
      <c r="N2557" s="16" t="s">
        <v>279</v>
      </c>
      <c r="O2557" s="16" t="s">
        <v>250</v>
      </c>
      <c r="P2557" s="16" t="s">
        <v>158</v>
      </c>
      <c r="Q2557" s="16" t="s">
        <v>157</v>
      </c>
    </row>
    <row r="2558" spans="3:17">
      <c r="C2558" s="15">
        <v>38245</v>
      </c>
      <c r="D2558" s="16">
        <v>10296</v>
      </c>
      <c r="E2558" s="16">
        <v>11</v>
      </c>
      <c r="F2558" s="16" t="s">
        <v>406</v>
      </c>
      <c r="G2558" s="16">
        <v>34</v>
      </c>
      <c r="H2558" s="17">
        <v>100</v>
      </c>
      <c r="I2558" s="17">
        <v>3477.86</v>
      </c>
      <c r="J2558" s="16" t="s">
        <v>343</v>
      </c>
      <c r="K2558" s="16"/>
      <c r="L2558" s="16" t="s">
        <v>123</v>
      </c>
      <c r="M2558" s="16" t="s">
        <v>212</v>
      </c>
      <c r="N2558" s="16" t="s">
        <v>326</v>
      </c>
      <c r="O2558" s="16"/>
      <c r="P2558" s="16" t="s">
        <v>120</v>
      </c>
      <c r="Q2558" s="16" t="s">
        <v>93</v>
      </c>
    </row>
    <row r="2559" spans="3:17">
      <c r="C2559" s="15">
        <v>38274</v>
      </c>
      <c r="D2559" s="16">
        <v>10307</v>
      </c>
      <c r="E2559" s="16">
        <v>5</v>
      </c>
      <c r="F2559" s="16" t="s">
        <v>406</v>
      </c>
      <c r="G2559" s="16">
        <v>34</v>
      </c>
      <c r="H2559" s="17">
        <v>97.76</v>
      </c>
      <c r="I2559" s="17">
        <v>3323.84</v>
      </c>
      <c r="J2559" s="16" t="s">
        <v>343</v>
      </c>
      <c r="K2559" s="16"/>
      <c r="L2559" s="16" t="s">
        <v>188</v>
      </c>
      <c r="M2559" s="16" t="s">
        <v>212</v>
      </c>
      <c r="N2559" s="16" t="s">
        <v>247</v>
      </c>
      <c r="O2559" s="16" t="s">
        <v>235</v>
      </c>
      <c r="P2559" s="16" t="s">
        <v>162</v>
      </c>
      <c r="Q2559" s="16" t="s">
        <v>157</v>
      </c>
    </row>
    <row r="2560" spans="3:17">
      <c r="C2560" s="15">
        <v>38292</v>
      </c>
      <c r="D2560" s="16">
        <v>10316</v>
      </c>
      <c r="E2560" s="16">
        <v>13</v>
      </c>
      <c r="F2560" s="16" t="s">
        <v>406</v>
      </c>
      <c r="G2560" s="16">
        <v>45</v>
      </c>
      <c r="H2560" s="17">
        <v>93.24</v>
      </c>
      <c r="I2560" s="17">
        <v>4195.8</v>
      </c>
      <c r="J2560" s="16" t="s">
        <v>343</v>
      </c>
      <c r="K2560" s="16"/>
      <c r="L2560" s="16" t="s">
        <v>149</v>
      </c>
      <c r="M2560" s="16" t="s">
        <v>212</v>
      </c>
      <c r="N2560" s="16" t="s">
        <v>281</v>
      </c>
      <c r="O2560" s="16" t="s">
        <v>282</v>
      </c>
      <c r="P2560" s="16" t="s">
        <v>145</v>
      </c>
      <c r="Q2560" s="16" t="s">
        <v>93</v>
      </c>
    </row>
    <row r="2561" spans="3:17">
      <c r="C2561" s="15">
        <v>38303</v>
      </c>
      <c r="D2561" s="16">
        <v>10328</v>
      </c>
      <c r="E2561" s="16">
        <v>9</v>
      </c>
      <c r="F2561" s="16" t="s">
        <v>406</v>
      </c>
      <c r="G2561" s="16">
        <v>41</v>
      </c>
      <c r="H2561" s="17">
        <v>100</v>
      </c>
      <c r="I2561" s="17">
        <v>4156.58</v>
      </c>
      <c r="J2561" s="16" t="s">
        <v>343</v>
      </c>
      <c r="K2561" s="16"/>
      <c r="L2561" s="16" t="s">
        <v>128</v>
      </c>
      <c r="M2561" s="16" t="s">
        <v>212</v>
      </c>
      <c r="N2561" s="16" t="s">
        <v>320</v>
      </c>
      <c r="O2561" s="16"/>
      <c r="P2561" s="16" t="s">
        <v>126</v>
      </c>
      <c r="Q2561" s="16" t="s">
        <v>93</v>
      </c>
    </row>
    <row r="2562" spans="3:17">
      <c r="C2562" s="15">
        <v>38314</v>
      </c>
      <c r="D2562" s="16">
        <v>10339</v>
      </c>
      <c r="E2562" s="16">
        <v>15</v>
      </c>
      <c r="F2562" s="16" t="s">
        <v>406</v>
      </c>
      <c r="G2562" s="16">
        <v>55</v>
      </c>
      <c r="H2562" s="17">
        <v>71.25</v>
      </c>
      <c r="I2562" s="17">
        <v>3918.75</v>
      </c>
      <c r="J2562" s="16" t="s">
        <v>343</v>
      </c>
      <c r="K2562" s="16"/>
      <c r="L2562" s="16" t="s">
        <v>152</v>
      </c>
      <c r="M2562" s="16" t="s">
        <v>212</v>
      </c>
      <c r="N2562" s="16" t="s">
        <v>253</v>
      </c>
      <c r="O2562" s="16" t="s">
        <v>254</v>
      </c>
      <c r="P2562" s="16" t="s">
        <v>151</v>
      </c>
      <c r="Q2562" s="16" t="s">
        <v>151</v>
      </c>
    </row>
    <row r="2563" spans="3:17">
      <c r="C2563" s="15">
        <v>38324</v>
      </c>
      <c r="D2563" s="16">
        <v>10352</v>
      </c>
      <c r="E2563" s="16">
        <v>3</v>
      </c>
      <c r="F2563" s="16" t="s">
        <v>406</v>
      </c>
      <c r="G2563" s="16">
        <v>23</v>
      </c>
      <c r="H2563" s="17">
        <v>100</v>
      </c>
      <c r="I2563" s="17">
        <v>2352.67</v>
      </c>
      <c r="J2563" s="16" t="s">
        <v>343</v>
      </c>
      <c r="K2563" s="16"/>
      <c r="L2563" s="16" t="s">
        <v>196</v>
      </c>
      <c r="M2563" s="16" t="s">
        <v>212</v>
      </c>
      <c r="N2563" s="16" t="s">
        <v>261</v>
      </c>
      <c r="O2563" s="16" t="s">
        <v>231</v>
      </c>
      <c r="P2563" s="16" t="s">
        <v>162</v>
      </c>
      <c r="Q2563" s="16" t="s">
        <v>157</v>
      </c>
    </row>
    <row r="2564" spans="3:17">
      <c r="C2564" s="15">
        <v>38338</v>
      </c>
      <c r="D2564" s="16">
        <v>10361</v>
      </c>
      <c r="E2564" s="16">
        <v>14</v>
      </c>
      <c r="F2564" s="16" t="s">
        <v>406</v>
      </c>
      <c r="G2564" s="16">
        <v>24</v>
      </c>
      <c r="H2564" s="17">
        <v>45.39</v>
      </c>
      <c r="I2564" s="17">
        <v>1089.3599999999999</v>
      </c>
      <c r="J2564" s="16" t="s">
        <v>343</v>
      </c>
      <c r="K2564" s="16"/>
      <c r="L2564" s="16" t="s">
        <v>88</v>
      </c>
      <c r="M2564" s="16" t="s">
        <v>212</v>
      </c>
      <c r="N2564" s="16" t="s">
        <v>237</v>
      </c>
      <c r="O2564" s="16" t="s">
        <v>238</v>
      </c>
      <c r="P2564" s="16" t="s">
        <v>85</v>
      </c>
      <c r="Q2564" s="16" t="s">
        <v>84</v>
      </c>
    </row>
    <row r="2565" spans="3:17">
      <c r="C2565" s="15">
        <v>38383</v>
      </c>
      <c r="D2565" s="16">
        <v>10373</v>
      </c>
      <c r="E2565" s="16">
        <v>15</v>
      </c>
      <c r="F2565" s="16" t="s">
        <v>406</v>
      </c>
      <c r="G2565" s="16">
        <v>32</v>
      </c>
      <c r="H2565" s="17">
        <v>84.41</v>
      </c>
      <c r="I2565" s="17">
        <v>2701.12</v>
      </c>
      <c r="J2565" s="16" t="s">
        <v>343</v>
      </c>
      <c r="K2565" s="16"/>
      <c r="L2565" s="16" t="s">
        <v>106</v>
      </c>
      <c r="M2565" s="16" t="s">
        <v>212</v>
      </c>
      <c r="N2565" s="16" t="s">
        <v>283</v>
      </c>
      <c r="O2565" s="16"/>
      <c r="P2565" s="16" t="s">
        <v>103</v>
      </c>
      <c r="Q2565" s="16" t="s">
        <v>93</v>
      </c>
    </row>
    <row r="2566" spans="3:17">
      <c r="C2566" s="15">
        <v>38412</v>
      </c>
      <c r="D2566" s="16">
        <v>10386</v>
      </c>
      <c r="E2566" s="16">
        <v>13</v>
      </c>
      <c r="F2566" s="16" t="s">
        <v>406</v>
      </c>
      <c r="G2566" s="16">
        <v>29</v>
      </c>
      <c r="H2566" s="17">
        <v>85.76</v>
      </c>
      <c r="I2566" s="17">
        <v>2487.04</v>
      </c>
      <c r="J2566" s="16" t="s">
        <v>343</v>
      </c>
      <c r="K2566" s="16"/>
      <c r="L2566" s="16" t="s">
        <v>135</v>
      </c>
      <c r="M2566" s="16" t="s">
        <v>287</v>
      </c>
      <c r="N2566" s="16" t="s">
        <v>242</v>
      </c>
      <c r="O2566" s="16"/>
      <c r="P2566" s="16" t="s">
        <v>134</v>
      </c>
      <c r="Q2566" s="16" t="s">
        <v>93</v>
      </c>
    </row>
    <row r="2567" spans="3:17">
      <c r="C2567" s="15">
        <v>38441</v>
      </c>
      <c r="D2567" s="16">
        <v>10398</v>
      </c>
      <c r="E2567" s="16">
        <v>7</v>
      </c>
      <c r="F2567" s="16" t="s">
        <v>406</v>
      </c>
      <c r="G2567" s="16">
        <v>36</v>
      </c>
      <c r="H2567" s="17">
        <v>100</v>
      </c>
      <c r="I2567" s="17">
        <v>3910.32</v>
      </c>
      <c r="J2567" s="16" t="s">
        <v>343</v>
      </c>
      <c r="K2567" s="16"/>
      <c r="L2567" s="16" t="s">
        <v>110</v>
      </c>
      <c r="M2567" s="16" t="s">
        <v>212</v>
      </c>
      <c r="N2567" s="16" t="s">
        <v>215</v>
      </c>
      <c r="O2567" s="16"/>
      <c r="P2567" s="16" t="s">
        <v>107</v>
      </c>
      <c r="Q2567" s="16" t="s">
        <v>93</v>
      </c>
    </row>
    <row r="2568" spans="3:17">
      <c r="C2568" s="15">
        <v>38443</v>
      </c>
      <c r="D2568" s="16">
        <v>10400</v>
      </c>
      <c r="E2568" s="16">
        <v>5</v>
      </c>
      <c r="F2568" s="16" t="s">
        <v>406</v>
      </c>
      <c r="G2568" s="16">
        <v>46</v>
      </c>
      <c r="H2568" s="17">
        <v>87.8</v>
      </c>
      <c r="I2568" s="17">
        <v>4038.8</v>
      </c>
      <c r="J2568" s="16" t="s">
        <v>343</v>
      </c>
      <c r="K2568" s="16"/>
      <c r="L2568" s="16" t="s">
        <v>166</v>
      </c>
      <c r="M2568" s="16" t="s">
        <v>212</v>
      </c>
      <c r="N2568" s="16" t="s">
        <v>284</v>
      </c>
      <c r="O2568" s="16" t="s">
        <v>218</v>
      </c>
      <c r="P2568" s="16" t="s">
        <v>162</v>
      </c>
      <c r="Q2568" s="16" t="s">
        <v>157</v>
      </c>
    </row>
    <row r="2569" spans="3:17">
      <c r="C2569" s="15">
        <v>38481</v>
      </c>
      <c r="D2569" s="16">
        <v>10415</v>
      </c>
      <c r="E2569" s="16">
        <v>4</v>
      </c>
      <c r="F2569" s="16" t="s">
        <v>406</v>
      </c>
      <c r="G2569" s="16">
        <v>32</v>
      </c>
      <c r="H2569" s="17">
        <v>95.95</v>
      </c>
      <c r="I2569" s="17">
        <v>3070.4</v>
      </c>
      <c r="J2569" s="16" t="s">
        <v>343</v>
      </c>
      <c r="K2569" s="16"/>
      <c r="L2569" s="16" t="s">
        <v>89</v>
      </c>
      <c r="M2569" s="16" t="s">
        <v>241</v>
      </c>
      <c r="N2569" s="16" t="s">
        <v>321</v>
      </c>
      <c r="O2569" s="16" t="s">
        <v>224</v>
      </c>
      <c r="P2569" s="16" t="s">
        <v>85</v>
      </c>
      <c r="Q2569" s="16" t="s">
        <v>84</v>
      </c>
    </row>
    <row r="2570" spans="3:17">
      <c r="C2570" s="15">
        <v>37669</v>
      </c>
      <c r="D2570" s="16">
        <v>10106</v>
      </c>
      <c r="E2570" s="16">
        <v>9</v>
      </c>
      <c r="F2570" s="16" t="s">
        <v>407</v>
      </c>
      <c r="G2570" s="16">
        <v>34</v>
      </c>
      <c r="H2570" s="17">
        <v>100</v>
      </c>
      <c r="I2570" s="17">
        <v>3763.46</v>
      </c>
      <c r="J2570" s="16" t="s">
        <v>325</v>
      </c>
      <c r="K2570" s="16"/>
      <c r="L2570" s="16" t="s">
        <v>128</v>
      </c>
      <c r="M2570" s="16" t="s">
        <v>212</v>
      </c>
      <c r="N2570" s="16" t="s">
        <v>320</v>
      </c>
      <c r="O2570" s="16"/>
      <c r="P2570" s="16" t="s">
        <v>126</v>
      </c>
      <c r="Q2570" s="16" t="s">
        <v>93</v>
      </c>
    </row>
    <row r="2571" spans="3:17">
      <c r="C2571" s="15">
        <v>37740</v>
      </c>
      <c r="D2571" s="16">
        <v>10120</v>
      </c>
      <c r="E2571" s="16">
        <v>15</v>
      </c>
      <c r="F2571" s="16" t="s">
        <v>407</v>
      </c>
      <c r="G2571" s="16">
        <v>24</v>
      </c>
      <c r="H2571" s="17">
        <v>100</v>
      </c>
      <c r="I2571" s="17">
        <v>2584.8000000000002</v>
      </c>
      <c r="J2571" s="16" t="s">
        <v>325</v>
      </c>
      <c r="K2571" s="16"/>
      <c r="L2571" s="16" t="s">
        <v>86</v>
      </c>
      <c r="M2571" s="16" t="s">
        <v>212</v>
      </c>
      <c r="N2571" s="16" t="s">
        <v>223</v>
      </c>
      <c r="O2571" s="16" t="s">
        <v>224</v>
      </c>
      <c r="P2571" s="16" t="s">
        <v>85</v>
      </c>
      <c r="Q2571" s="16" t="s">
        <v>84</v>
      </c>
    </row>
    <row r="2572" spans="3:17">
      <c r="C2572" s="15">
        <v>37788</v>
      </c>
      <c r="D2572" s="16">
        <v>10131</v>
      </c>
      <c r="E2572" s="16">
        <v>1</v>
      </c>
      <c r="F2572" s="16" t="s">
        <v>407</v>
      </c>
      <c r="G2572" s="16">
        <v>40</v>
      </c>
      <c r="H2572" s="17">
        <v>100</v>
      </c>
      <c r="I2572" s="17">
        <v>4427.6000000000004</v>
      </c>
      <c r="J2572" s="16" t="s">
        <v>325</v>
      </c>
      <c r="K2572" s="16"/>
      <c r="L2572" s="16" t="s">
        <v>189</v>
      </c>
      <c r="M2572" s="16" t="s">
        <v>212</v>
      </c>
      <c r="N2572" s="16" t="s">
        <v>306</v>
      </c>
      <c r="O2572" s="16" t="s">
        <v>228</v>
      </c>
      <c r="P2572" s="16" t="s">
        <v>162</v>
      </c>
      <c r="Q2572" s="16" t="s">
        <v>157</v>
      </c>
    </row>
    <row r="2573" spans="3:17">
      <c r="C2573" s="15">
        <v>37843</v>
      </c>
      <c r="D2573" s="16">
        <v>10143</v>
      </c>
      <c r="E2573" s="16">
        <v>4</v>
      </c>
      <c r="F2573" s="16" t="s">
        <v>407</v>
      </c>
      <c r="G2573" s="16">
        <v>26</v>
      </c>
      <c r="H2573" s="17">
        <v>82.77</v>
      </c>
      <c r="I2573" s="17">
        <v>2152.02</v>
      </c>
      <c r="J2573" s="16" t="s">
        <v>325</v>
      </c>
      <c r="K2573" s="16"/>
      <c r="L2573" s="16" t="s">
        <v>171</v>
      </c>
      <c r="M2573" s="16" t="s">
        <v>212</v>
      </c>
      <c r="N2573" s="16" t="s">
        <v>239</v>
      </c>
      <c r="O2573" s="16" t="s">
        <v>231</v>
      </c>
      <c r="P2573" s="16" t="s">
        <v>162</v>
      </c>
      <c r="Q2573" s="16" t="s">
        <v>157</v>
      </c>
    </row>
    <row r="2574" spans="3:17">
      <c r="C2574" s="15">
        <v>37900</v>
      </c>
      <c r="D2574" s="16">
        <v>10155</v>
      </c>
      <c r="E2574" s="16">
        <v>2</v>
      </c>
      <c r="F2574" s="16" t="s">
        <v>407</v>
      </c>
      <c r="G2574" s="16">
        <v>20</v>
      </c>
      <c r="H2574" s="17">
        <v>100</v>
      </c>
      <c r="I2574" s="17">
        <v>2353.4</v>
      </c>
      <c r="J2574" s="16" t="s">
        <v>325</v>
      </c>
      <c r="K2574" s="16"/>
      <c r="L2574" s="16" t="s">
        <v>105</v>
      </c>
      <c r="M2574" s="16" t="s">
        <v>212</v>
      </c>
      <c r="N2574" s="16" t="s">
        <v>232</v>
      </c>
      <c r="O2574" s="16"/>
      <c r="P2574" s="16" t="s">
        <v>103</v>
      </c>
      <c r="Q2574" s="16" t="s">
        <v>93</v>
      </c>
    </row>
    <row r="2575" spans="3:17">
      <c r="C2575" s="15">
        <v>37922</v>
      </c>
      <c r="D2575" s="16">
        <v>10168</v>
      </c>
      <c r="E2575" s="16">
        <v>16</v>
      </c>
      <c r="F2575" s="16" t="s">
        <v>407</v>
      </c>
      <c r="G2575" s="16">
        <v>31</v>
      </c>
      <c r="H2575" s="17">
        <v>100</v>
      </c>
      <c r="I2575" s="17">
        <v>3431.39</v>
      </c>
      <c r="J2575" s="16" t="s">
        <v>325</v>
      </c>
      <c r="K2575" s="16"/>
      <c r="L2575" s="16" t="s">
        <v>170</v>
      </c>
      <c r="M2575" s="16" t="s">
        <v>212</v>
      </c>
      <c r="N2575" s="16" t="s">
        <v>220</v>
      </c>
      <c r="O2575" s="16" t="s">
        <v>218</v>
      </c>
      <c r="P2575" s="16" t="s">
        <v>162</v>
      </c>
      <c r="Q2575" s="16" t="s">
        <v>157</v>
      </c>
    </row>
    <row r="2576" spans="3:17">
      <c r="C2576" s="15">
        <v>37933</v>
      </c>
      <c r="D2576" s="16">
        <v>10178</v>
      </c>
      <c r="E2576" s="16">
        <v>1</v>
      </c>
      <c r="F2576" s="16" t="s">
        <v>407</v>
      </c>
      <c r="G2576" s="16">
        <v>22</v>
      </c>
      <c r="H2576" s="17">
        <v>87.75</v>
      </c>
      <c r="I2576" s="17">
        <v>1930.5</v>
      </c>
      <c r="J2576" s="16" t="s">
        <v>325</v>
      </c>
      <c r="K2576" s="16"/>
      <c r="L2576" s="16" t="s">
        <v>116</v>
      </c>
      <c r="M2576" s="16" t="s">
        <v>212</v>
      </c>
      <c r="N2576" s="16" t="s">
        <v>274</v>
      </c>
      <c r="O2576" s="16"/>
      <c r="P2576" s="16" t="s">
        <v>107</v>
      </c>
      <c r="Q2576" s="16" t="s">
        <v>93</v>
      </c>
    </row>
    <row r="2577" spans="3:17">
      <c r="C2577" s="15">
        <v>37952</v>
      </c>
      <c r="D2577" s="16">
        <v>10198</v>
      </c>
      <c r="E2577" s="16">
        <v>1</v>
      </c>
      <c r="F2577" s="16" t="s">
        <v>407</v>
      </c>
      <c r="G2577" s="16">
        <v>42</v>
      </c>
      <c r="H2577" s="17">
        <v>100</v>
      </c>
      <c r="I2577" s="17">
        <v>4774.5600000000004</v>
      </c>
      <c r="J2577" s="16" t="s">
        <v>325</v>
      </c>
      <c r="K2577" s="16"/>
      <c r="L2577" s="16" t="s">
        <v>155</v>
      </c>
      <c r="M2577" s="16" t="s">
        <v>212</v>
      </c>
      <c r="N2577" s="16" t="s">
        <v>290</v>
      </c>
      <c r="O2577" s="16"/>
      <c r="P2577" s="16" t="s">
        <v>154</v>
      </c>
      <c r="Q2577" s="16" t="s">
        <v>151</v>
      </c>
    </row>
    <row r="2578" spans="3:17">
      <c r="C2578" s="15">
        <v>37998</v>
      </c>
      <c r="D2578" s="16">
        <v>10210</v>
      </c>
      <c r="E2578" s="16">
        <v>14</v>
      </c>
      <c r="F2578" s="16" t="s">
        <v>407</v>
      </c>
      <c r="G2578" s="16">
        <v>26</v>
      </c>
      <c r="H2578" s="17">
        <v>99.72</v>
      </c>
      <c r="I2578" s="17">
        <v>2592.7199999999998</v>
      </c>
      <c r="J2578" s="16" t="s">
        <v>325</v>
      </c>
      <c r="K2578" s="16"/>
      <c r="L2578" s="16" t="s">
        <v>153</v>
      </c>
      <c r="M2578" s="16" t="s">
        <v>212</v>
      </c>
      <c r="N2578" s="16" t="s">
        <v>267</v>
      </c>
      <c r="O2578" s="16" t="s">
        <v>267</v>
      </c>
      <c r="P2578" s="16" t="s">
        <v>151</v>
      </c>
      <c r="Q2578" s="16" t="s">
        <v>151</v>
      </c>
    </row>
    <row r="2579" spans="3:17">
      <c r="C2579" s="15">
        <v>38036</v>
      </c>
      <c r="D2579" s="16">
        <v>10222</v>
      </c>
      <c r="E2579" s="16">
        <v>1</v>
      </c>
      <c r="F2579" s="16" t="s">
        <v>407</v>
      </c>
      <c r="G2579" s="16">
        <v>37</v>
      </c>
      <c r="H2579" s="17">
        <v>87.75</v>
      </c>
      <c r="I2579" s="17">
        <v>3246.75</v>
      </c>
      <c r="J2579" s="16" t="s">
        <v>325</v>
      </c>
      <c r="K2579" s="16"/>
      <c r="L2579" s="16" t="s">
        <v>177</v>
      </c>
      <c r="M2579" s="16" t="s">
        <v>212</v>
      </c>
      <c r="N2579" s="16" t="s">
        <v>277</v>
      </c>
      <c r="O2579" s="16" t="s">
        <v>218</v>
      </c>
      <c r="P2579" s="16" t="s">
        <v>162</v>
      </c>
      <c r="Q2579" s="16" t="s">
        <v>157</v>
      </c>
    </row>
    <row r="2580" spans="3:17">
      <c r="C2580" s="15">
        <v>38079</v>
      </c>
      <c r="D2580" s="16">
        <v>10235</v>
      </c>
      <c r="E2580" s="16">
        <v>10</v>
      </c>
      <c r="F2580" s="16" t="s">
        <v>407</v>
      </c>
      <c r="G2580" s="16">
        <v>38</v>
      </c>
      <c r="H2580" s="17">
        <v>88.75</v>
      </c>
      <c r="I2580" s="17">
        <v>3372.5</v>
      </c>
      <c r="J2580" s="16" t="s">
        <v>325</v>
      </c>
      <c r="K2580" s="16"/>
      <c r="L2580" s="16" t="s">
        <v>160</v>
      </c>
      <c r="M2580" s="16" t="s">
        <v>212</v>
      </c>
      <c r="N2580" s="16" t="s">
        <v>279</v>
      </c>
      <c r="O2580" s="16" t="s">
        <v>250</v>
      </c>
      <c r="P2580" s="16" t="s">
        <v>158</v>
      </c>
      <c r="Q2580" s="16" t="s">
        <v>157</v>
      </c>
    </row>
    <row r="2581" spans="3:17">
      <c r="C2581" s="15">
        <v>38118</v>
      </c>
      <c r="D2581" s="16">
        <v>10250</v>
      </c>
      <c r="E2581" s="16">
        <v>11</v>
      </c>
      <c r="F2581" s="16" t="s">
        <v>407</v>
      </c>
      <c r="G2581" s="16">
        <v>35</v>
      </c>
      <c r="H2581" s="17">
        <v>100</v>
      </c>
      <c r="I2581" s="17">
        <v>3909.15</v>
      </c>
      <c r="J2581" s="16" t="s">
        <v>325</v>
      </c>
      <c r="K2581" s="16"/>
      <c r="L2581" s="16" t="s">
        <v>166</v>
      </c>
      <c r="M2581" s="16" t="s">
        <v>212</v>
      </c>
      <c r="N2581" s="16" t="s">
        <v>284</v>
      </c>
      <c r="O2581" s="16" t="s">
        <v>218</v>
      </c>
      <c r="P2581" s="16" t="s">
        <v>162</v>
      </c>
      <c r="Q2581" s="16" t="s">
        <v>157</v>
      </c>
    </row>
    <row r="2582" spans="3:17">
      <c r="C2582" s="15">
        <v>38162</v>
      </c>
      <c r="D2582" s="16">
        <v>10262</v>
      </c>
      <c r="E2582" s="16">
        <v>6</v>
      </c>
      <c r="F2582" s="16" t="s">
        <v>407</v>
      </c>
      <c r="G2582" s="16">
        <v>33</v>
      </c>
      <c r="H2582" s="17">
        <v>90.75</v>
      </c>
      <c r="I2582" s="17">
        <v>2994.75</v>
      </c>
      <c r="J2582" s="16" t="s">
        <v>325</v>
      </c>
      <c r="K2582" s="16"/>
      <c r="L2582" s="16" t="s">
        <v>135</v>
      </c>
      <c r="M2582" s="16" t="s">
        <v>273</v>
      </c>
      <c r="N2582" s="16" t="s">
        <v>242</v>
      </c>
      <c r="O2582" s="16"/>
      <c r="P2582" s="16" t="s">
        <v>134</v>
      </c>
      <c r="Q2582" s="16" t="s">
        <v>93</v>
      </c>
    </row>
    <row r="2583" spans="3:17">
      <c r="C2583" s="15">
        <v>38191</v>
      </c>
      <c r="D2583" s="16">
        <v>10275</v>
      </c>
      <c r="E2583" s="16">
        <v>16</v>
      </c>
      <c r="F2583" s="16" t="s">
        <v>407</v>
      </c>
      <c r="G2583" s="16">
        <v>39</v>
      </c>
      <c r="H2583" s="17">
        <v>100</v>
      </c>
      <c r="I2583" s="17">
        <v>4472.5200000000004</v>
      </c>
      <c r="J2583" s="16" t="s">
        <v>325</v>
      </c>
      <c r="K2583" s="16"/>
      <c r="L2583" s="16" t="s">
        <v>108</v>
      </c>
      <c r="M2583" s="16" t="s">
        <v>212</v>
      </c>
      <c r="N2583" s="16" t="s">
        <v>229</v>
      </c>
      <c r="O2583" s="16"/>
      <c r="P2583" s="16" t="s">
        <v>107</v>
      </c>
      <c r="Q2583" s="16" t="s">
        <v>93</v>
      </c>
    </row>
    <row r="2584" spans="3:17">
      <c r="C2584" s="15">
        <v>38220</v>
      </c>
      <c r="D2584" s="16">
        <v>10284</v>
      </c>
      <c r="E2584" s="16">
        <v>8</v>
      </c>
      <c r="F2584" s="16" t="s">
        <v>407</v>
      </c>
      <c r="G2584" s="16">
        <v>45</v>
      </c>
      <c r="H2584" s="17">
        <v>100</v>
      </c>
      <c r="I2584" s="17">
        <v>4576.95</v>
      </c>
      <c r="J2584" s="16" t="s">
        <v>325</v>
      </c>
      <c r="K2584" s="16"/>
      <c r="L2584" s="16" t="s">
        <v>133</v>
      </c>
      <c r="M2584" s="16" t="s">
        <v>212</v>
      </c>
      <c r="N2584" s="16" t="s">
        <v>318</v>
      </c>
      <c r="O2584" s="16"/>
      <c r="P2584" s="16" t="s">
        <v>130</v>
      </c>
      <c r="Q2584" s="16" t="s">
        <v>93</v>
      </c>
    </row>
    <row r="2585" spans="3:17">
      <c r="C2585" s="15">
        <v>38245</v>
      </c>
      <c r="D2585" s="16">
        <v>10296</v>
      </c>
      <c r="E2585" s="16">
        <v>4</v>
      </c>
      <c r="F2585" s="16" t="s">
        <v>407</v>
      </c>
      <c r="G2585" s="16">
        <v>24</v>
      </c>
      <c r="H2585" s="17">
        <v>100</v>
      </c>
      <c r="I2585" s="17">
        <v>2441.04</v>
      </c>
      <c r="J2585" s="16" t="s">
        <v>325</v>
      </c>
      <c r="K2585" s="16"/>
      <c r="L2585" s="16" t="s">
        <v>123</v>
      </c>
      <c r="M2585" s="16" t="s">
        <v>212</v>
      </c>
      <c r="N2585" s="16" t="s">
        <v>326</v>
      </c>
      <c r="O2585" s="16"/>
      <c r="P2585" s="16" t="s">
        <v>120</v>
      </c>
      <c r="Q2585" s="16" t="s">
        <v>93</v>
      </c>
    </row>
    <row r="2586" spans="3:17">
      <c r="C2586" s="15">
        <v>38275</v>
      </c>
      <c r="D2586" s="16">
        <v>10308</v>
      </c>
      <c r="E2586" s="16">
        <v>14</v>
      </c>
      <c r="F2586" s="16" t="s">
        <v>407</v>
      </c>
      <c r="G2586" s="16">
        <v>35</v>
      </c>
      <c r="H2586" s="17">
        <v>88.75</v>
      </c>
      <c r="I2586" s="17">
        <v>3106.25</v>
      </c>
      <c r="J2586" s="16" t="s">
        <v>325</v>
      </c>
      <c r="K2586" s="16"/>
      <c r="L2586" s="16" t="s">
        <v>178</v>
      </c>
      <c r="M2586" s="16" t="s">
        <v>212</v>
      </c>
      <c r="N2586" s="16" t="s">
        <v>268</v>
      </c>
      <c r="O2586" s="16" t="s">
        <v>214</v>
      </c>
      <c r="P2586" s="16" t="s">
        <v>162</v>
      </c>
      <c r="Q2586" s="16" t="s">
        <v>157</v>
      </c>
    </row>
    <row r="2587" spans="3:17">
      <c r="C2587" s="15">
        <v>38292</v>
      </c>
      <c r="D2587" s="16">
        <v>10316</v>
      </c>
      <c r="E2587" s="16">
        <v>6</v>
      </c>
      <c r="F2587" s="16" t="s">
        <v>407</v>
      </c>
      <c r="G2587" s="16">
        <v>23</v>
      </c>
      <c r="H2587" s="17">
        <v>100</v>
      </c>
      <c r="I2587" s="17">
        <v>2706.41</v>
      </c>
      <c r="J2587" s="16" t="s">
        <v>325</v>
      </c>
      <c r="K2587" s="16"/>
      <c r="L2587" s="16" t="s">
        <v>149</v>
      </c>
      <c r="M2587" s="16" t="s">
        <v>212</v>
      </c>
      <c r="N2587" s="16" t="s">
        <v>281</v>
      </c>
      <c r="O2587" s="16" t="s">
        <v>282</v>
      </c>
      <c r="P2587" s="16" t="s">
        <v>145</v>
      </c>
      <c r="Q2587" s="16" t="s">
        <v>93</v>
      </c>
    </row>
    <row r="2588" spans="3:17">
      <c r="C2588" s="15">
        <v>38303</v>
      </c>
      <c r="D2588" s="16">
        <v>10328</v>
      </c>
      <c r="E2588" s="16">
        <v>10</v>
      </c>
      <c r="F2588" s="16" t="s">
        <v>407</v>
      </c>
      <c r="G2588" s="16">
        <v>37</v>
      </c>
      <c r="H2588" s="17">
        <v>100</v>
      </c>
      <c r="I2588" s="17">
        <v>4021.53</v>
      </c>
      <c r="J2588" s="16" t="s">
        <v>325</v>
      </c>
      <c r="K2588" s="16"/>
      <c r="L2588" s="16" t="s">
        <v>128</v>
      </c>
      <c r="M2588" s="16" t="s">
        <v>212</v>
      </c>
      <c r="N2588" s="16" t="s">
        <v>320</v>
      </c>
      <c r="O2588" s="16"/>
      <c r="P2588" s="16" t="s">
        <v>126</v>
      </c>
      <c r="Q2588" s="16" t="s">
        <v>93</v>
      </c>
    </row>
    <row r="2589" spans="3:17">
      <c r="C2589" s="15">
        <v>38315</v>
      </c>
      <c r="D2589" s="16">
        <v>10340</v>
      </c>
      <c r="E2589" s="16">
        <v>7</v>
      </c>
      <c r="F2589" s="16" t="s">
        <v>407</v>
      </c>
      <c r="G2589" s="16">
        <v>55</v>
      </c>
      <c r="H2589" s="17">
        <v>87.75</v>
      </c>
      <c r="I2589" s="17">
        <v>4826.25</v>
      </c>
      <c r="J2589" s="16" t="s">
        <v>325</v>
      </c>
      <c r="K2589" s="16"/>
      <c r="L2589" s="16" t="s">
        <v>137</v>
      </c>
      <c r="M2589" s="16" t="s">
        <v>212</v>
      </c>
      <c r="N2589" s="16" t="s">
        <v>275</v>
      </c>
      <c r="O2589" s="16"/>
      <c r="P2589" s="16" t="s">
        <v>134</v>
      </c>
      <c r="Q2589" s="16" t="s">
        <v>93</v>
      </c>
    </row>
    <row r="2590" spans="3:17">
      <c r="C2590" s="15">
        <v>38324</v>
      </c>
      <c r="D2590" s="16">
        <v>10352</v>
      </c>
      <c r="E2590" s="16">
        <v>2</v>
      </c>
      <c r="F2590" s="16" t="s">
        <v>407</v>
      </c>
      <c r="G2590" s="16">
        <v>49</v>
      </c>
      <c r="H2590" s="17">
        <v>100</v>
      </c>
      <c r="I2590" s="17">
        <v>4935.28</v>
      </c>
      <c r="J2590" s="16" t="s">
        <v>325</v>
      </c>
      <c r="K2590" s="16"/>
      <c r="L2590" s="16" t="s">
        <v>196</v>
      </c>
      <c r="M2590" s="16" t="s">
        <v>212</v>
      </c>
      <c r="N2590" s="16" t="s">
        <v>261</v>
      </c>
      <c r="O2590" s="16" t="s">
        <v>231</v>
      </c>
      <c r="P2590" s="16" t="s">
        <v>162</v>
      </c>
      <c r="Q2590" s="16" t="s">
        <v>157</v>
      </c>
    </row>
    <row r="2591" spans="3:17">
      <c r="C2591" s="15">
        <v>38338</v>
      </c>
      <c r="D2591" s="16">
        <v>10361</v>
      </c>
      <c r="E2591" s="16">
        <v>9</v>
      </c>
      <c r="F2591" s="16" t="s">
        <v>407</v>
      </c>
      <c r="G2591" s="16">
        <v>26</v>
      </c>
      <c r="H2591" s="17">
        <v>100</v>
      </c>
      <c r="I2591" s="17">
        <v>2754.7</v>
      </c>
      <c r="J2591" s="16" t="s">
        <v>325</v>
      </c>
      <c r="K2591" s="16"/>
      <c r="L2591" s="16" t="s">
        <v>88</v>
      </c>
      <c r="M2591" s="16" t="s">
        <v>212</v>
      </c>
      <c r="N2591" s="16" t="s">
        <v>237</v>
      </c>
      <c r="O2591" s="16" t="s">
        <v>238</v>
      </c>
      <c r="P2591" s="16" t="s">
        <v>85</v>
      </c>
      <c r="Q2591" s="16" t="s">
        <v>84</v>
      </c>
    </row>
    <row r="2592" spans="3:17">
      <c r="C2592" s="15">
        <v>38386</v>
      </c>
      <c r="D2592" s="16">
        <v>10375</v>
      </c>
      <c r="E2592" s="16">
        <v>1</v>
      </c>
      <c r="F2592" s="16" t="s">
        <v>407</v>
      </c>
      <c r="G2592" s="16">
        <v>33</v>
      </c>
      <c r="H2592" s="17">
        <v>100</v>
      </c>
      <c r="I2592" s="17">
        <v>3856.71</v>
      </c>
      <c r="J2592" s="16" t="s">
        <v>325</v>
      </c>
      <c r="K2592" s="16"/>
      <c r="L2592" s="16" t="s">
        <v>108</v>
      </c>
      <c r="M2592" s="16" t="s">
        <v>212</v>
      </c>
      <c r="N2592" s="16" t="s">
        <v>229</v>
      </c>
      <c r="O2592" s="16"/>
      <c r="P2592" s="16" t="s">
        <v>107</v>
      </c>
      <c r="Q2592" s="16" t="s">
        <v>93</v>
      </c>
    </row>
    <row r="2593" spans="3:17">
      <c r="C2593" s="15">
        <v>38412</v>
      </c>
      <c r="D2593" s="16">
        <v>10386</v>
      </c>
      <c r="E2593" s="16">
        <v>14</v>
      </c>
      <c r="F2593" s="16" t="s">
        <v>407</v>
      </c>
      <c r="G2593" s="16">
        <v>37</v>
      </c>
      <c r="H2593" s="17">
        <v>83.84</v>
      </c>
      <c r="I2593" s="17">
        <v>3102.08</v>
      </c>
      <c r="J2593" s="16" t="s">
        <v>325</v>
      </c>
      <c r="K2593" s="16"/>
      <c r="L2593" s="16" t="s">
        <v>135</v>
      </c>
      <c r="M2593" s="16" t="s">
        <v>287</v>
      </c>
      <c r="N2593" s="16" t="s">
        <v>242</v>
      </c>
      <c r="O2593" s="16"/>
      <c r="P2593" s="16" t="s">
        <v>134</v>
      </c>
      <c r="Q2593" s="16" t="s">
        <v>93</v>
      </c>
    </row>
    <row r="2594" spans="3:17">
      <c r="C2594" s="15">
        <v>38441</v>
      </c>
      <c r="D2594" s="16">
        <v>10398</v>
      </c>
      <c r="E2594" s="16">
        <v>8</v>
      </c>
      <c r="F2594" s="16" t="s">
        <v>407</v>
      </c>
      <c r="G2594" s="16">
        <v>22</v>
      </c>
      <c r="H2594" s="17">
        <v>86.76</v>
      </c>
      <c r="I2594" s="17">
        <v>1908.72</v>
      </c>
      <c r="J2594" s="16" t="s">
        <v>325</v>
      </c>
      <c r="K2594" s="16"/>
      <c r="L2594" s="16" t="s">
        <v>110</v>
      </c>
      <c r="M2594" s="16" t="s">
        <v>212</v>
      </c>
      <c r="N2594" s="16" t="s">
        <v>215</v>
      </c>
      <c r="O2594" s="16"/>
      <c r="P2594" s="16" t="s">
        <v>107</v>
      </c>
      <c r="Q2594" s="16" t="s">
        <v>93</v>
      </c>
    </row>
    <row r="2595" spans="3:17">
      <c r="C2595" s="15">
        <v>38445</v>
      </c>
      <c r="D2595" s="16">
        <v>10401</v>
      </c>
      <c r="E2595" s="16">
        <v>10</v>
      </c>
      <c r="F2595" s="16" t="s">
        <v>407</v>
      </c>
      <c r="G2595" s="16">
        <v>85</v>
      </c>
      <c r="H2595" s="17">
        <v>88.75</v>
      </c>
      <c r="I2595" s="17">
        <v>7543.75</v>
      </c>
      <c r="J2595" s="16" t="s">
        <v>325</v>
      </c>
      <c r="K2595" s="16"/>
      <c r="L2595" s="16" t="s">
        <v>180</v>
      </c>
      <c r="M2595" s="16" t="s">
        <v>285</v>
      </c>
      <c r="N2595" s="16" t="s">
        <v>225</v>
      </c>
      <c r="O2595" s="16" t="s">
        <v>226</v>
      </c>
      <c r="P2595" s="16" t="s">
        <v>162</v>
      </c>
      <c r="Q2595" s="16" t="s">
        <v>157</v>
      </c>
    </row>
    <row r="2596" spans="3:17">
      <c r="C2596" s="15">
        <v>38482</v>
      </c>
      <c r="D2596" s="16">
        <v>10416</v>
      </c>
      <c r="E2596" s="16">
        <v>11</v>
      </c>
      <c r="F2596" s="16" t="s">
        <v>407</v>
      </c>
      <c r="G2596" s="16">
        <v>22</v>
      </c>
      <c r="H2596" s="17">
        <v>100</v>
      </c>
      <c r="I2596" s="17">
        <v>2457.1799999999998</v>
      </c>
      <c r="J2596" s="16" t="s">
        <v>325</v>
      </c>
      <c r="K2596" s="16"/>
      <c r="L2596" s="16" t="s">
        <v>127</v>
      </c>
      <c r="M2596" s="16" t="s">
        <v>212</v>
      </c>
      <c r="N2596" s="16" t="s">
        <v>294</v>
      </c>
      <c r="O2596" s="16"/>
      <c r="P2596" s="16" t="s">
        <v>126</v>
      </c>
      <c r="Q2596" s="16" t="s">
        <v>93</v>
      </c>
    </row>
    <row r="2597" spans="3:17">
      <c r="C2597" s="15">
        <v>37663</v>
      </c>
      <c r="D2597" s="16">
        <v>10105</v>
      </c>
      <c r="E2597" s="16">
        <v>3</v>
      </c>
      <c r="F2597" s="16" t="s">
        <v>408</v>
      </c>
      <c r="G2597" s="16">
        <v>31</v>
      </c>
      <c r="H2597" s="17">
        <v>65.77</v>
      </c>
      <c r="I2597" s="17">
        <v>2038.87</v>
      </c>
      <c r="J2597" s="16" t="s">
        <v>343</v>
      </c>
      <c r="K2597" s="16"/>
      <c r="L2597" s="16" t="s">
        <v>101</v>
      </c>
      <c r="M2597" s="16" t="s">
        <v>212</v>
      </c>
      <c r="N2597" s="16" t="s">
        <v>271</v>
      </c>
      <c r="O2597" s="16"/>
      <c r="P2597" s="16" t="s">
        <v>100</v>
      </c>
      <c r="Q2597" s="16" t="s">
        <v>93</v>
      </c>
    </row>
    <row r="2598" spans="3:17">
      <c r="C2598" s="15">
        <v>37739</v>
      </c>
      <c r="D2598" s="16">
        <v>10119</v>
      </c>
      <c r="E2598" s="16">
        <v>12</v>
      </c>
      <c r="F2598" s="16" t="s">
        <v>408</v>
      </c>
      <c r="G2598" s="16">
        <v>38</v>
      </c>
      <c r="H2598" s="17">
        <v>65.77</v>
      </c>
      <c r="I2598" s="17">
        <v>2499.2600000000002</v>
      </c>
      <c r="J2598" s="16" t="s">
        <v>343</v>
      </c>
      <c r="K2598" s="16"/>
      <c r="L2598" s="16" t="s">
        <v>95</v>
      </c>
      <c r="M2598" s="16" t="s">
        <v>212</v>
      </c>
      <c r="N2598" s="16" t="s">
        <v>236</v>
      </c>
      <c r="O2598" s="16"/>
      <c r="P2598" s="16" t="s">
        <v>94</v>
      </c>
      <c r="Q2598" s="16" t="s">
        <v>93</v>
      </c>
    </row>
    <row r="2599" spans="3:17">
      <c r="C2599" s="15">
        <v>37784</v>
      </c>
      <c r="D2599" s="16">
        <v>10129</v>
      </c>
      <c r="E2599" s="16">
        <v>3</v>
      </c>
      <c r="F2599" s="16" t="s">
        <v>408</v>
      </c>
      <c r="G2599" s="16">
        <v>45</v>
      </c>
      <c r="H2599" s="17">
        <v>85.29</v>
      </c>
      <c r="I2599" s="17">
        <v>3838.05</v>
      </c>
      <c r="J2599" s="16" t="s">
        <v>343</v>
      </c>
      <c r="K2599" s="16"/>
      <c r="L2599" s="16" t="s">
        <v>148</v>
      </c>
      <c r="M2599" s="16" t="s">
        <v>212</v>
      </c>
      <c r="N2599" s="16" t="s">
        <v>272</v>
      </c>
      <c r="O2599" s="16"/>
      <c r="P2599" s="16" t="s">
        <v>145</v>
      </c>
      <c r="Q2599" s="16" t="s">
        <v>93</v>
      </c>
    </row>
    <row r="2600" spans="3:17">
      <c r="C2600" s="15">
        <v>37843</v>
      </c>
      <c r="D2600" s="16">
        <v>10143</v>
      </c>
      <c r="E2600" s="16">
        <v>16</v>
      </c>
      <c r="F2600" s="16" t="s">
        <v>408</v>
      </c>
      <c r="G2600" s="16">
        <v>31</v>
      </c>
      <c r="H2600" s="17">
        <v>85.29</v>
      </c>
      <c r="I2600" s="17">
        <v>2643.99</v>
      </c>
      <c r="J2600" s="16" t="s">
        <v>343</v>
      </c>
      <c r="K2600" s="16"/>
      <c r="L2600" s="16" t="s">
        <v>171</v>
      </c>
      <c r="M2600" s="16" t="s">
        <v>212</v>
      </c>
      <c r="N2600" s="16" t="s">
        <v>239</v>
      </c>
      <c r="O2600" s="16" t="s">
        <v>231</v>
      </c>
      <c r="P2600" s="16" t="s">
        <v>162</v>
      </c>
      <c r="Q2600" s="16" t="s">
        <v>157</v>
      </c>
    </row>
    <row r="2601" spans="3:17">
      <c r="C2601" s="15">
        <v>37896</v>
      </c>
      <c r="D2601" s="16">
        <v>10154</v>
      </c>
      <c r="E2601" s="16">
        <v>1</v>
      </c>
      <c r="F2601" s="16" t="s">
        <v>408</v>
      </c>
      <c r="G2601" s="16">
        <v>36</v>
      </c>
      <c r="H2601" s="17">
        <v>64.33</v>
      </c>
      <c r="I2601" s="17">
        <v>2315.88</v>
      </c>
      <c r="J2601" s="16" t="s">
        <v>343</v>
      </c>
      <c r="K2601" s="16"/>
      <c r="L2601" s="16" t="s">
        <v>197</v>
      </c>
      <c r="M2601" s="16" t="s">
        <v>212</v>
      </c>
      <c r="N2601" s="16" t="s">
        <v>306</v>
      </c>
      <c r="O2601" s="16" t="s">
        <v>218</v>
      </c>
      <c r="P2601" s="16" t="s">
        <v>162</v>
      </c>
      <c r="Q2601" s="16" t="s">
        <v>157</v>
      </c>
    </row>
    <row r="2602" spans="3:17">
      <c r="C2602" s="15">
        <v>37917</v>
      </c>
      <c r="D2602" s="16">
        <v>10167</v>
      </c>
      <c r="E2602" s="16">
        <v>10</v>
      </c>
      <c r="F2602" s="16" t="s">
        <v>408</v>
      </c>
      <c r="G2602" s="16">
        <v>46</v>
      </c>
      <c r="H2602" s="17">
        <v>70.11</v>
      </c>
      <c r="I2602" s="17">
        <v>3225.06</v>
      </c>
      <c r="J2602" s="16" t="s">
        <v>343</v>
      </c>
      <c r="K2602" s="16"/>
      <c r="L2602" s="16" t="s">
        <v>141</v>
      </c>
      <c r="M2602" s="16" t="s">
        <v>273</v>
      </c>
      <c r="N2602" s="16" t="s">
        <v>256</v>
      </c>
      <c r="O2602" s="16"/>
      <c r="P2602" s="16" t="s">
        <v>140</v>
      </c>
      <c r="Q2602" s="16" t="s">
        <v>93</v>
      </c>
    </row>
    <row r="2603" spans="3:17">
      <c r="C2603" s="15">
        <v>37932</v>
      </c>
      <c r="D2603" s="16">
        <v>10177</v>
      </c>
      <c r="E2603" s="16">
        <v>1</v>
      </c>
      <c r="F2603" s="16" t="s">
        <v>408</v>
      </c>
      <c r="G2603" s="16">
        <v>32</v>
      </c>
      <c r="H2603" s="17">
        <v>76.62</v>
      </c>
      <c r="I2603" s="17">
        <v>2451.84</v>
      </c>
      <c r="J2603" s="16" t="s">
        <v>343</v>
      </c>
      <c r="K2603" s="16"/>
      <c r="L2603" s="16" t="s">
        <v>139</v>
      </c>
      <c r="M2603" s="16" t="s">
        <v>212</v>
      </c>
      <c r="N2603" s="16" t="s">
        <v>242</v>
      </c>
      <c r="O2603" s="16"/>
      <c r="P2603" s="16" t="s">
        <v>134</v>
      </c>
      <c r="Q2603" s="16" t="s">
        <v>93</v>
      </c>
    </row>
    <row r="2604" spans="3:17">
      <c r="C2604" s="15">
        <v>37939</v>
      </c>
      <c r="D2604" s="16">
        <v>10185</v>
      </c>
      <c r="E2604" s="16">
        <v>1</v>
      </c>
      <c r="F2604" s="16" t="s">
        <v>408</v>
      </c>
      <c r="G2604" s="16">
        <v>39</v>
      </c>
      <c r="H2604" s="17">
        <v>57.82</v>
      </c>
      <c r="I2604" s="17">
        <v>2254.98</v>
      </c>
      <c r="J2604" s="16" t="s">
        <v>343</v>
      </c>
      <c r="K2604" s="16"/>
      <c r="L2604" s="16" t="s">
        <v>171</v>
      </c>
      <c r="M2604" s="16" t="s">
        <v>212</v>
      </c>
      <c r="N2604" s="16" t="s">
        <v>239</v>
      </c>
      <c r="O2604" s="16" t="s">
        <v>231</v>
      </c>
      <c r="P2604" s="16" t="s">
        <v>162</v>
      </c>
      <c r="Q2604" s="16" t="s">
        <v>157</v>
      </c>
    </row>
    <row r="2605" spans="3:17">
      <c r="C2605" s="15">
        <v>37951</v>
      </c>
      <c r="D2605" s="16">
        <v>10197</v>
      </c>
      <c r="E2605" s="16">
        <v>7</v>
      </c>
      <c r="F2605" s="16" t="s">
        <v>408</v>
      </c>
      <c r="G2605" s="16">
        <v>50</v>
      </c>
      <c r="H2605" s="17">
        <v>78.790000000000006</v>
      </c>
      <c r="I2605" s="17">
        <v>3939.5</v>
      </c>
      <c r="J2605" s="16" t="s">
        <v>343</v>
      </c>
      <c r="K2605" s="16"/>
      <c r="L2605" s="16" t="s">
        <v>137</v>
      </c>
      <c r="M2605" s="16" t="s">
        <v>212</v>
      </c>
      <c r="N2605" s="16" t="s">
        <v>275</v>
      </c>
      <c r="O2605" s="16"/>
      <c r="P2605" s="16" t="s">
        <v>134</v>
      </c>
      <c r="Q2605" s="16" t="s">
        <v>93</v>
      </c>
    </row>
    <row r="2606" spans="3:17">
      <c r="C2606" s="15">
        <v>37988</v>
      </c>
      <c r="D2606" s="16">
        <v>10208</v>
      </c>
      <c r="E2606" s="16">
        <v>1</v>
      </c>
      <c r="F2606" s="16" t="s">
        <v>408</v>
      </c>
      <c r="G2606" s="16">
        <v>46</v>
      </c>
      <c r="H2606" s="17">
        <v>74.45</v>
      </c>
      <c r="I2606" s="17">
        <v>3424.7</v>
      </c>
      <c r="J2606" s="16" t="s">
        <v>343</v>
      </c>
      <c r="K2606" s="16"/>
      <c r="L2606" s="16" t="s">
        <v>109</v>
      </c>
      <c r="M2606" s="16" t="s">
        <v>212</v>
      </c>
      <c r="N2606" s="16" t="s">
        <v>248</v>
      </c>
      <c r="O2606" s="16"/>
      <c r="P2606" s="16" t="s">
        <v>107</v>
      </c>
      <c r="Q2606" s="16" t="s">
        <v>93</v>
      </c>
    </row>
    <row r="2607" spans="3:17">
      <c r="C2607" s="15">
        <v>38036</v>
      </c>
      <c r="D2607" s="16">
        <v>10222</v>
      </c>
      <c r="E2607" s="16">
        <v>13</v>
      </c>
      <c r="F2607" s="16" t="s">
        <v>408</v>
      </c>
      <c r="G2607" s="16">
        <v>36</v>
      </c>
      <c r="H2607" s="17">
        <v>80.95</v>
      </c>
      <c r="I2607" s="17">
        <v>2914.2</v>
      </c>
      <c r="J2607" s="16" t="s">
        <v>343</v>
      </c>
      <c r="K2607" s="16"/>
      <c r="L2607" s="16" t="s">
        <v>177</v>
      </c>
      <c r="M2607" s="16" t="s">
        <v>212</v>
      </c>
      <c r="N2607" s="16" t="s">
        <v>277</v>
      </c>
      <c r="O2607" s="16" t="s">
        <v>218</v>
      </c>
      <c r="P2607" s="16" t="s">
        <v>162</v>
      </c>
      <c r="Q2607" s="16" t="s">
        <v>157</v>
      </c>
    </row>
    <row r="2608" spans="3:17">
      <c r="C2608" s="15">
        <v>38075</v>
      </c>
      <c r="D2608" s="16">
        <v>10233</v>
      </c>
      <c r="E2608" s="16">
        <v>1</v>
      </c>
      <c r="F2608" s="16" t="s">
        <v>408</v>
      </c>
      <c r="G2608" s="16">
        <v>29</v>
      </c>
      <c r="H2608" s="17">
        <v>82.4</v>
      </c>
      <c r="I2608" s="17">
        <v>2389.6</v>
      </c>
      <c r="J2608" s="16" t="s">
        <v>343</v>
      </c>
      <c r="K2608" s="16"/>
      <c r="L2608" s="16" t="s">
        <v>180</v>
      </c>
      <c r="M2608" s="16" t="s">
        <v>212</v>
      </c>
      <c r="N2608" s="16" t="s">
        <v>225</v>
      </c>
      <c r="O2608" s="16" t="s">
        <v>226</v>
      </c>
      <c r="P2608" s="16" t="s">
        <v>162</v>
      </c>
      <c r="Q2608" s="16" t="s">
        <v>157</v>
      </c>
    </row>
    <row r="2609" spans="3:17">
      <c r="C2609" s="15">
        <v>38114</v>
      </c>
      <c r="D2609" s="16">
        <v>10248</v>
      </c>
      <c r="E2609" s="16">
        <v>4</v>
      </c>
      <c r="F2609" s="16" t="s">
        <v>408</v>
      </c>
      <c r="G2609" s="16">
        <v>32</v>
      </c>
      <c r="H2609" s="17">
        <v>75.89</v>
      </c>
      <c r="I2609" s="17">
        <v>2428.48</v>
      </c>
      <c r="J2609" s="16" t="s">
        <v>343</v>
      </c>
      <c r="K2609" s="16"/>
      <c r="L2609" s="16" t="s">
        <v>165</v>
      </c>
      <c r="M2609" s="16" t="s">
        <v>273</v>
      </c>
      <c r="N2609" s="16" t="s">
        <v>213</v>
      </c>
      <c r="O2609" s="16" t="s">
        <v>214</v>
      </c>
      <c r="P2609" s="16" t="s">
        <v>162</v>
      </c>
      <c r="Q2609" s="16" t="s">
        <v>157</v>
      </c>
    </row>
    <row r="2610" spans="3:17">
      <c r="C2610" s="15">
        <v>38155</v>
      </c>
      <c r="D2610" s="16">
        <v>10261</v>
      </c>
      <c r="E2610" s="16">
        <v>2</v>
      </c>
      <c r="F2610" s="16" t="s">
        <v>408</v>
      </c>
      <c r="G2610" s="16">
        <v>44</v>
      </c>
      <c r="H2610" s="17">
        <v>68.67</v>
      </c>
      <c r="I2610" s="17">
        <v>3021.48</v>
      </c>
      <c r="J2610" s="16" t="s">
        <v>343</v>
      </c>
      <c r="K2610" s="16"/>
      <c r="L2610" s="16" t="s">
        <v>161</v>
      </c>
      <c r="M2610" s="16" t="s">
        <v>212</v>
      </c>
      <c r="N2610" s="16" t="s">
        <v>263</v>
      </c>
      <c r="O2610" s="16" t="s">
        <v>264</v>
      </c>
      <c r="P2610" s="16" t="s">
        <v>158</v>
      </c>
      <c r="Q2610" s="16" t="s">
        <v>157</v>
      </c>
    </row>
    <row r="2611" spans="3:17">
      <c r="C2611" s="15">
        <v>38189</v>
      </c>
      <c r="D2611" s="16">
        <v>10273</v>
      </c>
      <c r="E2611" s="16">
        <v>5</v>
      </c>
      <c r="F2611" s="16" t="s">
        <v>408</v>
      </c>
      <c r="G2611" s="16">
        <v>42</v>
      </c>
      <c r="H2611" s="17">
        <v>62.16</v>
      </c>
      <c r="I2611" s="17">
        <v>2610.7199999999998</v>
      </c>
      <c r="J2611" s="16" t="s">
        <v>343</v>
      </c>
      <c r="K2611" s="16"/>
      <c r="L2611" s="16" t="s">
        <v>98</v>
      </c>
      <c r="M2611" s="16" t="s">
        <v>212</v>
      </c>
      <c r="N2611" s="16" t="s">
        <v>278</v>
      </c>
      <c r="O2611" s="16"/>
      <c r="P2611" s="16" t="s">
        <v>97</v>
      </c>
      <c r="Q2611" s="16" t="s">
        <v>93</v>
      </c>
    </row>
    <row r="2612" spans="3:17">
      <c r="C2612" s="15">
        <v>38219</v>
      </c>
      <c r="D2612" s="16">
        <v>10283</v>
      </c>
      <c r="E2612" s="16">
        <v>7</v>
      </c>
      <c r="F2612" s="16" t="s">
        <v>408</v>
      </c>
      <c r="G2612" s="16">
        <v>47</v>
      </c>
      <c r="H2612" s="17">
        <v>65.77</v>
      </c>
      <c r="I2612" s="17">
        <v>3091.19</v>
      </c>
      <c r="J2612" s="16" t="s">
        <v>343</v>
      </c>
      <c r="K2612" s="16"/>
      <c r="L2612" s="16" t="s">
        <v>160</v>
      </c>
      <c r="M2612" s="16" t="s">
        <v>212</v>
      </c>
      <c r="N2612" s="16" t="s">
        <v>279</v>
      </c>
      <c r="O2612" s="16" t="s">
        <v>250</v>
      </c>
      <c r="P2612" s="16" t="s">
        <v>158</v>
      </c>
      <c r="Q2612" s="16" t="s">
        <v>157</v>
      </c>
    </row>
    <row r="2613" spans="3:17">
      <c r="C2613" s="15">
        <v>38240</v>
      </c>
      <c r="D2613" s="16">
        <v>10295</v>
      </c>
      <c r="E2613" s="16">
        <v>2</v>
      </c>
      <c r="F2613" s="16" t="s">
        <v>408</v>
      </c>
      <c r="G2613" s="16">
        <v>44</v>
      </c>
      <c r="H2613" s="17">
        <v>58.55</v>
      </c>
      <c r="I2613" s="17">
        <v>2576.1999999999998</v>
      </c>
      <c r="J2613" s="16" t="s">
        <v>343</v>
      </c>
      <c r="K2613" s="16"/>
      <c r="L2613" s="16" t="s">
        <v>181</v>
      </c>
      <c r="M2613" s="16" t="s">
        <v>212</v>
      </c>
      <c r="N2613" s="16" t="s">
        <v>280</v>
      </c>
      <c r="O2613" s="16" t="s">
        <v>231</v>
      </c>
      <c r="P2613" s="16" t="s">
        <v>162</v>
      </c>
      <c r="Q2613" s="16" t="s">
        <v>157</v>
      </c>
    </row>
    <row r="2614" spans="3:17">
      <c r="C2614" s="15">
        <v>38274</v>
      </c>
      <c r="D2614" s="16">
        <v>10306</v>
      </c>
      <c r="E2614" s="16">
        <v>1</v>
      </c>
      <c r="F2614" s="16" t="s">
        <v>408</v>
      </c>
      <c r="G2614" s="16">
        <v>43</v>
      </c>
      <c r="H2614" s="17">
        <v>75.17</v>
      </c>
      <c r="I2614" s="17">
        <v>3232.31</v>
      </c>
      <c r="J2614" s="16" t="s">
        <v>343</v>
      </c>
      <c r="K2614" s="16"/>
      <c r="L2614" s="16" t="s">
        <v>146</v>
      </c>
      <c r="M2614" s="16" t="s">
        <v>212</v>
      </c>
      <c r="N2614" s="16" t="s">
        <v>299</v>
      </c>
      <c r="O2614" s="16"/>
      <c r="P2614" s="16" t="s">
        <v>145</v>
      </c>
      <c r="Q2614" s="16" t="s">
        <v>93</v>
      </c>
    </row>
    <row r="2615" spans="3:17">
      <c r="C2615" s="15">
        <v>38292</v>
      </c>
      <c r="D2615" s="16">
        <v>10316</v>
      </c>
      <c r="E2615" s="16">
        <v>18</v>
      </c>
      <c r="F2615" s="16" t="s">
        <v>408</v>
      </c>
      <c r="G2615" s="16">
        <v>48</v>
      </c>
      <c r="H2615" s="17">
        <v>74.45</v>
      </c>
      <c r="I2615" s="17">
        <v>3573.6</v>
      </c>
      <c r="J2615" s="16" t="s">
        <v>343</v>
      </c>
      <c r="K2615" s="16"/>
      <c r="L2615" s="16" t="s">
        <v>149</v>
      </c>
      <c r="M2615" s="16" t="s">
        <v>212</v>
      </c>
      <c r="N2615" s="16" t="s">
        <v>281</v>
      </c>
      <c r="O2615" s="16" t="s">
        <v>282</v>
      </c>
      <c r="P2615" s="16" t="s">
        <v>145</v>
      </c>
      <c r="Q2615" s="16" t="s">
        <v>93</v>
      </c>
    </row>
    <row r="2616" spans="3:17">
      <c r="C2616" s="15">
        <v>38301</v>
      </c>
      <c r="D2616" s="16">
        <v>10327</v>
      </c>
      <c r="E2616" s="16">
        <v>1</v>
      </c>
      <c r="F2616" s="16" t="s">
        <v>408</v>
      </c>
      <c r="G2616" s="16">
        <v>21</v>
      </c>
      <c r="H2616" s="17">
        <v>96.31</v>
      </c>
      <c r="I2616" s="17">
        <v>2022.51</v>
      </c>
      <c r="J2616" s="16" t="s">
        <v>343</v>
      </c>
      <c r="K2616" s="16"/>
      <c r="L2616" s="16" t="s">
        <v>101</v>
      </c>
      <c r="M2616" s="16" t="s">
        <v>287</v>
      </c>
      <c r="N2616" s="16" t="s">
        <v>271</v>
      </c>
      <c r="O2616" s="16"/>
      <c r="P2616" s="16" t="s">
        <v>100</v>
      </c>
      <c r="Q2616" s="16" t="s">
        <v>93</v>
      </c>
    </row>
    <row r="2617" spans="3:17">
      <c r="C2617" s="15">
        <v>38314</v>
      </c>
      <c r="D2617" s="16">
        <v>10339</v>
      </c>
      <c r="E2617" s="16">
        <v>9</v>
      </c>
      <c r="F2617" s="16" t="s">
        <v>408</v>
      </c>
      <c r="G2617" s="16">
        <v>50</v>
      </c>
      <c r="H2617" s="17">
        <v>74.349999999999994</v>
      </c>
      <c r="I2617" s="17">
        <v>3717.5</v>
      </c>
      <c r="J2617" s="16" t="s">
        <v>343</v>
      </c>
      <c r="K2617" s="16"/>
      <c r="L2617" s="16" t="s">
        <v>152</v>
      </c>
      <c r="M2617" s="16" t="s">
        <v>212</v>
      </c>
      <c r="N2617" s="16" t="s">
        <v>253</v>
      </c>
      <c r="O2617" s="16" t="s">
        <v>254</v>
      </c>
      <c r="P2617" s="16" t="s">
        <v>151</v>
      </c>
      <c r="Q2617" s="16" t="s">
        <v>151</v>
      </c>
    </row>
    <row r="2618" spans="3:17">
      <c r="C2618" s="15">
        <v>38323</v>
      </c>
      <c r="D2618" s="16">
        <v>10350</v>
      </c>
      <c r="E2618" s="16">
        <v>12</v>
      </c>
      <c r="F2618" s="16" t="s">
        <v>408</v>
      </c>
      <c r="G2618" s="16">
        <v>29</v>
      </c>
      <c r="H2618" s="17">
        <v>75.349999999999994</v>
      </c>
      <c r="I2618" s="17">
        <v>2185.15</v>
      </c>
      <c r="J2618" s="16" t="s">
        <v>343</v>
      </c>
      <c r="K2618" s="16"/>
      <c r="L2618" s="16" t="s">
        <v>135</v>
      </c>
      <c r="M2618" s="16" t="s">
        <v>212</v>
      </c>
      <c r="N2618" s="16" t="s">
        <v>242</v>
      </c>
      <c r="O2618" s="16"/>
      <c r="P2618" s="16" t="s">
        <v>134</v>
      </c>
      <c r="Q2618" s="16" t="s">
        <v>93</v>
      </c>
    </row>
    <row r="2619" spans="3:17">
      <c r="C2619" s="15">
        <v>38383</v>
      </c>
      <c r="D2619" s="16">
        <v>10373</v>
      </c>
      <c r="E2619" s="16">
        <v>16</v>
      </c>
      <c r="F2619" s="16" t="s">
        <v>408</v>
      </c>
      <c r="G2619" s="16">
        <v>41</v>
      </c>
      <c r="H2619" s="17">
        <v>70.33</v>
      </c>
      <c r="I2619" s="17">
        <v>2883.53</v>
      </c>
      <c r="J2619" s="16" t="s">
        <v>343</v>
      </c>
      <c r="K2619" s="16"/>
      <c r="L2619" s="16" t="s">
        <v>106</v>
      </c>
      <c r="M2619" s="16" t="s">
        <v>212</v>
      </c>
      <c r="N2619" s="16" t="s">
        <v>283</v>
      </c>
      <c r="O2619" s="16"/>
      <c r="P2619" s="16" t="s">
        <v>103</v>
      </c>
      <c r="Q2619" s="16" t="s">
        <v>93</v>
      </c>
    </row>
    <row r="2620" spans="3:17">
      <c r="C2620" s="15">
        <v>38412</v>
      </c>
      <c r="D2620" s="16">
        <v>10386</v>
      </c>
      <c r="E2620" s="16">
        <v>10</v>
      </c>
      <c r="F2620" s="16" t="s">
        <v>408</v>
      </c>
      <c r="G2620" s="16">
        <v>37</v>
      </c>
      <c r="H2620" s="17">
        <v>100</v>
      </c>
      <c r="I2620" s="17">
        <v>5017.57</v>
      </c>
      <c r="J2620" s="16" t="s">
        <v>343</v>
      </c>
      <c r="K2620" s="16"/>
      <c r="L2620" s="16" t="s">
        <v>135</v>
      </c>
      <c r="M2620" s="16" t="s">
        <v>287</v>
      </c>
      <c r="N2620" s="16" t="s">
        <v>242</v>
      </c>
      <c r="O2620" s="16"/>
      <c r="P2620" s="16" t="s">
        <v>134</v>
      </c>
      <c r="Q2620" s="16" t="s">
        <v>93</v>
      </c>
    </row>
    <row r="2621" spans="3:17">
      <c r="C2621" s="15">
        <v>38439</v>
      </c>
      <c r="D2621" s="16">
        <v>10397</v>
      </c>
      <c r="E2621" s="16">
        <v>4</v>
      </c>
      <c r="F2621" s="16" t="s">
        <v>408</v>
      </c>
      <c r="G2621" s="16">
        <v>22</v>
      </c>
      <c r="H2621" s="17">
        <v>66.5</v>
      </c>
      <c r="I2621" s="17">
        <v>1463</v>
      </c>
      <c r="J2621" s="16" t="s">
        <v>343</v>
      </c>
      <c r="K2621" s="16"/>
      <c r="L2621" s="16" t="s">
        <v>116</v>
      </c>
      <c r="M2621" s="16" t="s">
        <v>212</v>
      </c>
      <c r="N2621" s="16" t="s">
        <v>274</v>
      </c>
      <c r="O2621" s="16"/>
      <c r="P2621" s="16" t="s">
        <v>107</v>
      </c>
      <c r="Q2621" s="16" t="s">
        <v>93</v>
      </c>
    </row>
    <row r="2622" spans="3:17">
      <c r="C2622" s="15">
        <v>38478</v>
      </c>
      <c r="D2622" s="16">
        <v>10414</v>
      </c>
      <c r="E2622" s="16">
        <v>4</v>
      </c>
      <c r="F2622" s="16" t="s">
        <v>408</v>
      </c>
      <c r="G2622" s="16">
        <v>31</v>
      </c>
      <c r="H2622" s="17">
        <v>75.89</v>
      </c>
      <c r="I2622" s="17">
        <v>2352.59</v>
      </c>
      <c r="J2622" s="16" t="s">
        <v>343</v>
      </c>
      <c r="K2622" s="16"/>
      <c r="L2622" s="16" t="s">
        <v>181</v>
      </c>
      <c r="M2622" s="16" t="s">
        <v>285</v>
      </c>
      <c r="N2622" s="16" t="s">
        <v>280</v>
      </c>
      <c r="O2622" s="16" t="s">
        <v>231</v>
      </c>
      <c r="P2622" s="16" t="s">
        <v>162</v>
      </c>
      <c r="Q2622" s="16" t="s">
        <v>157</v>
      </c>
    </row>
    <row r="2623" spans="3:17">
      <c r="C2623" s="15">
        <v>37650</v>
      </c>
      <c r="D2623" s="16">
        <v>10103</v>
      </c>
      <c r="E2623" s="16">
        <v>6</v>
      </c>
      <c r="F2623" s="16" t="s">
        <v>409</v>
      </c>
      <c r="G2623" s="16">
        <v>42</v>
      </c>
      <c r="H2623" s="17">
        <v>100</v>
      </c>
      <c r="I2623" s="17">
        <v>4460.82</v>
      </c>
      <c r="J2623" s="16" t="s">
        <v>18</v>
      </c>
      <c r="K2623" s="16"/>
      <c r="L2623" s="16" t="s">
        <v>131</v>
      </c>
      <c r="M2623" s="16" t="s">
        <v>212</v>
      </c>
      <c r="N2623" s="16" t="s">
        <v>233</v>
      </c>
      <c r="O2623" s="16"/>
      <c r="P2623" s="16" t="s">
        <v>130</v>
      </c>
      <c r="Q2623" s="16" t="s">
        <v>93</v>
      </c>
    </row>
    <row r="2624" spans="3:17">
      <c r="C2624" s="15">
        <v>37712</v>
      </c>
      <c r="D2624" s="16">
        <v>10114</v>
      </c>
      <c r="E2624" s="16">
        <v>10</v>
      </c>
      <c r="F2624" s="16" t="s">
        <v>409</v>
      </c>
      <c r="G2624" s="16">
        <v>42</v>
      </c>
      <c r="H2624" s="17">
        <v>100</v>
      </c>
      <c r="I2624" s="17">
        <v>4758.18</v>
      </c>
      <c r="J2624" s="16" t="s">
        <v>18</v>
      </c>
      <c r="K2624" s="16"/>
      <c r="L2624" s="16" t="s">
        <v>111</v>
      </c>
      <c r="M2624" s="16" t="s">
        <v>212</v>
      </c>
      <c r="N2624" s="16" t="s">
        <v>216</v>
      </c>
      <c r="O2624" s="16"/>
      <c r="P2624" s="16" t="s">
        <v>107</v>
      </c>
      <c r="Q2624" s="16" t="s">
        <v>93</v>
      </c>
    </row>
    <row r="2625" spans="3:17">
      <c r="C2625" s="15">
        <v>37769</v>
      </c>
      <c r="D2625" s="16">
        <v>10126</v>
      </c>
      <c r="E2625" s="16">
        <v>6</v>
      </c>
      <c r="F2625" s="16" t="s">
        <v>409</v>
      </c>
      <c r="G2625" s="16">
        <v>45</v>
      </c>
      <c r="H2625" s="17">
        <v>100</v>
      </c>
      <c r="I2625" s="17">
        <v>4597.2</v>
      </c>
      <c r="J2625" s="16" t="s">
        <v>18</v>
      </c>
      <c r="K2625" s="16"/>
      <c r="L2625" s="16" t="s">
        <v>136</v>
      </c>
      <c r="M2625" s="16" t="s">
        <v>212</v>
      </c>
      <c r="N2625" s="16" t="s">
        <v>242</v>
      </c>
      <c r="O2625" s="16"/>
      <c r="P2625" s="16" t="s">
        <v>134</v>
      </c>
      <c r="Q2625" s="16" t="s">
        <v>93</v>
      </c>
    </row>
    <row r="2626" spans="3:17">
      <c r="C2626" s="15">
        <v>37826</v>
      </c>
      <c r="D2626" s="16">
        <v>10140</v>
      </c>
      <c r="E2626" s="16">
        <v>6</v>
      </c>
      <c r="F2626" s="16" t="s">
        <v>409</v>
      </c>
      <c r="G2626" s="16">
        <v>36</v>
      </c>
      <c r="H2626" s="17">
        <v>100</v>
      </c>
      <c r="I2626" s="17">
        <v>4114.8</v>
      </c>
      <c r="J2626" s="16" t="s">
        <v>18</v>
      </c>
      <c r="K2626" s="16"/>
      <c r="L2626" s="16" t="s">
        <v>170</v>
      </c>
      <c r="M2626" s="16" t="s">
        <v>212</v>
      </c>
      <c r="N2626" s="16" t="s">
        <v>220</v>
      </c>
      <c r="O2626" s="16" t="s">
        <v>218</v>
      </c>
      <c r="P2626" s="16" t="s">
        <v>162</v>
      </c>
      <c r="Q2626" s="16" t="s">
        <v>157</v>
      </c>
    </row>
    <row r="2627" spans="3:17">
      <c r="C2627" s="15">
        <v>37883</v>
      </c>
      <c r="D2627" s="16">
        <v>10150</v>
      </c>
      <c r="E2627" s="16">
        <v>3</v>
      </c>
      <c r="F2627" s="16" t="s">
        <v>409</v>
      </c>
      <c r="G2627" s="16">
        <v>20</v>
      </c>
      <c r="H2627" s="17">
        <v>100</v>
      </c>
      <c r="I2627" s="17">
        <v>2104</v>
      </c>
      <c r="J2627" s="16" t="s">
        <v>18</v>
      </c>
      <c r="K2627" s="16"/>
      <c r="L2627" s="16" t="s">
        <v>156</v>
      </c>
      <c r="M2627" s="16" t="s">
        <v>212</v>
      </c>
      <c r="N2627" s="16" t="s">
        <v>91</v>
      </c>
      <c r="O2627" s="16"/>
      <c r="P2627" s="16" t="s">
        <v>91</v>
      </c>
      <c r="Q2627" s="16" t="s">
        <v>151</v>
      </c>
    </row>
    <row r="2628" spans="3:17">
      <c r="C2628" s="15">
        <v>37915</v>
      </c>
      <c r="D2628" s="16">
        <v>10164</v>
      </c>
      <c r="E2628" s="16">
        <v>4</v>
      </c>
      <c r="F2628" s="16" t="s">
        <v>409</v>
      </c>
      <c r="G2628" s="16">
        <v>39</v>
      </c>
      <c r="H2628" s="17">
        <v>81.93</v>
      </c>
      <c r="I2628" s="17">
        <v>3195.27</v>
      </c>
      <c r="J2628" s="16" t="s">
        <v>18</v>
      </c>
      <c r="K2628" s="16"/>
      <c r="L2628" s="16" t="s">
        <v>96</v>
      </c>
      <c r="M2628" s="16" t="s">
        <v>287</v>
      </c>
      <c r="N2628" s="16" t="s">
        <v>288</v>
      </c>
      <c r="O2628" s="16"/>
      <c r="P2628" s="16" t="s">
        <v>94</v>
      </c>
      <c r="Q2628" s="16" t="s">
        <v>93</v>
      </c>
    </row>
    <row r="2629" spans="3:17">
      <c r="C2629" s="15">
        <v>37931</v>
      </c>
      <c r="D2629" s="16">
        <v>10175</v>
      </c>
      <c r="E2629" s="16">
        <v>11</v>
      </c>
      <c r="F2629" s="16" t="s">
        <v>409</v>
      </c>
      <c r="G2629" s="16">
        <v>42</v>
      </c>
      <c r="H2629" s="17">
        <v>85.98</v>
      </c>
      <c r="I2629" s="17">
        <v>3611.16</v>
      </c>
      <c r="J2629" s="16" t="s">
        <v>18</v>
      </c>
      <c r="K2629" s="16"/>
      <c r="L2629" s="16" t="s">
        <v>148</v>
      </c>
      <c r="M2629" s="16" t="s">
        <v>212</v>
      </c>
      <c r="N2629" s="16" t="s">
        <v>272</v>
      </c>
      <c r="O2629" s="16"/>
      <c r="P2629" s="16" t="s">
        <v>145</v>
      </c>
      <c r="Q2629" s="16" t="s">
        <v>93</v>
      </c>
    </row>
    <row r="2630" spans="3:17">
      <c r="C2630" s="15">
        <v>37938</v>
      </c>
      <c r="D2630" s="16">
        <v>10183</v>
      </c>
      <c r="E2630" s="16">
        <v>3</v>
      </c>
      <c r="F2630" s="16" t="s">
        <v>409</v>
      </c>
      <c r="G2630" s="16">
        <v>23</v>
      </c>
      <c r="H2630" s="17">
        <v>86.99</v>
      </c>
      <c r="I2630" s="17">
        <v>2000.77</v>
      </c>
      <c r="J2630" s="16" t="s">
        <v>18</v>
      </c>
      <c r="K2630" s="16"/>
      <c r="L2630" s="16" t="s">
        <v>188</v>
      </c>
      <c r="M2630" s="16" t="s">
        <v>212</v>
      </c>
      <c r="N2630" s="16" t="s">
        <v>247</v>
      </c>
      <c r="O2630" s="16" t="s">
        <v>235</v>
      </c>
      <c r="P2630" s="16" t="s">
        <v>162</v>
      </c>
      <c r="Q2630" s="16" t="s">
        <v>157</v>
      </c>
    </row>
    <row r="2631" spans="3:17">
      <c r="C2631" s="15">
        <v>37950</v>
      </c>
      <c r="D2631" s="16">
        <v>10194</v>
      </c>
      <c r="E2631" s="16">
        <v>6</v>
      </c>
      <c r="F2631" s="16" t="s">
        <v>409</v>
      </c>
      <c r="G2631" s="16">
        <v>26</v>
      </c>
      <c r="H2631" s="17">
        <v>89.01</v>
      </c>
      <c r="I2631" s="17">
        <v>2314.2600000000002</v>
      </c>
      <c r="J2631" s="16" t="s">
        <v>18</v>
      </c>
      <c r="K2631" s="16"/>
      <c r="L2631" s="16" t="s">
        <v>109</v>
      </c>
      <c r="M2631" s="16" t="s">
        <v>212</v>
      </c>
      <c r="N2631" s="16" t="s">
        <v>248</v>
      </c>
      <c r="O2631" s="16"/>
      <c r="P2631" s="16" t="s">
        <v>107</v>
      </c>
      <c r="Q2631" s="16" t="s">
        <v>93</v>
      </c>
    </row>
    <row r="2632" spans="3:17">
      <c r="C2632" s="15">
        <v>37960</v>
      </c>
      <c r="D2632" s="16">
        <v>10206</v>
      </c>
      <c r="E2632" s="16">
        <v>1</v>
      </c>
      <c r="F2632" s="16" t="s">
        <v>409</v>
      </c>
      <c r="G2632" s="16">
        <v>33</v>
      </c>
      <c r="H2632" s="17">
        <v>100</v>
      </c>
      <c r="I2632" s="17">
        <v>3871.89</v>
      </c>
      <c r="J2632" s="16" t="s">
        <v>18</v>
      </c>
      <c r="K2632" s="16"/>
      <c r="L2632" s="16" t="s">
        <v>159</v>
      </c>
      <c r="M2632" s="16" t="s">
        <v>212</v>
      </c>
      <c r="N2632" s="16" t="s">
        <v>249</v>
      </c>
      <c r="O2632" s="16" t="s">
        <v>250</v>
      </c>
      <c r="P2632" s="16" t="s">
        <v>158</v>
      </c>
      <c r="Q2632" s="16" t="s">
        <v>157</v>
      </c>
    </row>
    <row r="2633" spans="3:17">
      <c r="C2633" s="15">
        <v>38021</v>
      </c>
      <c r="D2633" s="16">
        <v>10217</v>
      </c>
      <c r="E2633" s="16">
        <v>6</v>
      </c>
      <c r="F2633" s="16" t="s">
        <v>409</v>
      </c>
      <c r="G2633" s="16">
        <v>31</v>
      </c>
      <c r="H2633" s="17">
        <v>88</v>
      </c>
      <c r="I2633" s="17">
        <v>2728</v>
      </c>
      <c r="J2633" s="16" t="s">
        <v>18</v>
      </c>
      <c r="K2633" s="16"/>
      <c r="L2633" s="16" t="s">
        <v>92</v>
      </c>
      <c r="M2633" s="16" t="s">
        <v>212</v>
      </c>
      <c r="N2633" s="16" t="s">
        <v>91</v>
      </c>
      <c r="O2633" s="16"/>
      <c r="P2633" s="16" t="s">
        <v>91</v>
      </c>
      <c r="Q2633" s="16" t="s">
        <v>84</v>
      </c>
    </row>
    <row r="2634" spans="3:17">
      <c r="C2634" s="15">
        <v>38057</v>
      </c>
      <c r="D2634" s="16">
        <v>10229</v>
      </c>
      <c r="E2634" s="16">
        <v>11</v>
      </c>
      <c r="F2634" s="16" t="s">
        <v>409</v>
      </c>
      <c r="G2634" s="16">
        <v>50</v>
      </c>
      <c r="H2634" s="17">
        <v>100</v>
      </c>
      <c r="I2634" s="17">
        <v>5614</v>
      </c>
      <c r="J2634" s="16" t="s">
        <v>18</v>
      </c>
      <c r="K2634" s="16"/>
      <c r="L2634" s="16" t="s">
        <v>163</v>
      </c>
      <c r="M2634" s="16" t="s">
        <v>212</v>
      </c>
      <c r="N2634" s="16" t="s">
        <v>258</v>
      </c>
      <c r="O2634" s="16" t="s">
        <v>218</v>
      </c>
      <c r="P2634" s="16" t="s">
        <v>162</v>
      </c>
      <c r="Q2634" s="16" t="s">
        <v>157</v>
      </c>
    </row>
    <row r="2635" spans="3:17">
      <c r="C2635" s="15">
        <v>38111</v>
      </c>
      <c r="D2635" s="16">
        <v>10245</v>
      </c>
      <c r="E2635" s="16">
        <v>4</v>
      </c>
      <c r="F2635" s="16" t="s">
        <v>409</v>
      </c>
      <c r="G2635" s="16">
        <v>44</v>
      </c>
      <c r="H2635" s="17">
        <v>100</v>
      </c>
      <c r="I2635" s="17">
        <v>4628.8</v>
      </c>
      <c r="J2635" s="16" t="s">
        <v>18</v>
      </c>
      <c r="K2635" s="16"/>
      <c r="L2635" s="16" t="s">
        <v>184</v>
      </c>
      <c r="M2635" s="16" t="s">
        <v>212</v>
      </c>
      <c r="N2635" s="16" t="s">
        <v>252</v>
      </c>
      <c r="O2635" s="16" t="s">
        <v>228</v>
      </c>
      <c r="P2635" s="16" t="s">
        <v>162</v>
      </c>
      <c r="Q2635" s="16" t="s">
        <v>157</v>
      </c>
    </row>
    <row r="2636" spans="3:17">
      <c r="C2636" s="15">
        <v>38153</v>
      </c>
      <c r="D2636" s="16">
        <v>10258</v>
      </c>
      <c r="E2636" s="16">
        <v>1</v>
      </c>
      <c r="F2636" s="16" t="s">
        <v>409</v>
      </c>
      <c r="G2636" s="16">
        <v>45</v>
      </c>
      <c r="H2636" s="17">
        <v>80.92</v>
      </c>
      <c r="I2636" s="17">
        <v>3641.4</v>
      </c>
      <c r="J2636" s="16" t="s">
        <v>18</v>
      </c>
      <c r="K2636" s="16"/>
      <c r="L2636" s="16" t="s">
        <v>152</v>
      </c>
      <c r="M2636" s="16" t="s">
        <v>212</v>
      </c>
      <c r="N2636" s="16" t="s">
        <v>253</v>
      </c>
      <c r="O2636" s="16" t="s">
        <v>254</v>
      </c>
      <c r="P2636" s="16" t="s">
        <v>151</v>
      </c>
      <c r="Q2636" s="16" t="s">
        <v>151</v>
      </c>
    </row>
    <row r="2637" spans="3:17">
      <c r="C2637" s="15">
        <v>38187</v>
      </c>
      <c r="D2637" s="16">
        <v>10270</v>
      </c>
      <c r="E2637" s="16">
        <v>4</v>
      </c>
      <c r="F2637" s="16" t="s">
        <v>409</v>
      </c>
      <c r="G2637" s="16">
        <v>46</v>
      </c>
      <c r="H2637" s="17">
        <v>88</v>
      </c>
      <c r="I2637" s="17">
        <v>4048</v>
      </c>
      <c r="J2637" s="16" t="s">
        <v>18</v>
      </c>
      <c r="K2637" s="16"/>
      <c r="L2637" s="16" t="s">
        <v>88</v>
      </c>
      <c r="M2637" s="16" t="s">
        <v>212</v>
      </c>
      <c r="N2637" s="16" t="s">
        <v>237</v>
      </c>
      <c r="O2637" s="16" t="s">
        <v>238</v>
      </c>
      <c r="P2637" s="16" t="s">
        <v>85</v>
      </c>
      <c r="Q2637" s="16" t="s">
        <v>84</v>
      </c>
    </row>
    <row r="2638" spans="3:17">
      <c r="C2638" s="15">
        <v>38218</v>
      </c>
      <c r="D2638" s="16">
        <v>10281</v>
      </c>
      <c r="E2638" s="16">
        <v>11</v>
      </c>
      <c r="F2638" s="16" t="s">
        <v>409</v>
      </c>
      <c r="G2638" s="16">
        <v>27</v>
      </c>
      <c r="H2638" s="17">
        <v>85.98</v>
      </c>
      <c r="I2638" s="17">
        <v>2321.46</v>
      </c>
      <c r="J2638" s="16" t="s">
        <v>18</v>
      </c>
      <c r="K2638" s="16"/>
      <c r="L2638" s="16" t="s">
        <v>169</v>
      </c>
      <c r="M2638" s="16" t="s">
        <v>212</v>
      </c>
      <c r="N2638" s="16" t="s">
        <v>234</v>
      </c>
      <c r="O2638" s="16" t="s">
        <v>235</v>
      </c>
      <c r="P2638" s="16" t="s">
        <v>162</v>
      </c>
      <c r="Q2638" s="16" t="s">
        <v>157</v>
      </c>
    </row>
    <row r="2639" spans="3:17">
      <c r="C2639" s="15">
        <v>38238</v>
      </c>
      <c r="D2639" s="16">
        <v>10291</v>
      </c>
      <c r="E2639" s="16">
        <v>6</v>
      </c>
      <c r="F2639" s="16" t="s">
        <v>409</v>
      </c>
      <c r="G2639" s="16">
        <v>28</v>
      </c>
      <c r="H2639" s="17">
        <v>100</v>
      </c>
      <c r="I2639" s="17">
        <v>3256.96</v>
      </c>
      <c r="J2639" s="16" t="s">
        <v>18</v>
      </c>
      <c r="K2639" s="16"/>
      <c r="L2639" s="16" t="s">
        <v>141</v>
      </c>
      <c r="M2639" s="16" t="s">
        <v>212</v>
      </c>
      <c r="N2639" s="16" t="s">
        <v>256</v>
      </c>
      <c r="O2639" s="16"/>
      <c r="P2639" s="16" t="s">
        <v>140</v>
      </c>
      <c r="Q2639" s="16" t="s">
        <v>93</v>
      </c>
    </row>
    <row r="2640" spans="3:17">
      <c r="C2640" s="15">
        <v>38271</v>
      </c>
      <c r="D2640" s="16">
        <v>10304</v>
      </c>
      <c r="E2640" s="16">
        <v>1</v>
      </c>
      <c r="F2640" s="16" t="s">
        <v>409</v>
      </c>
      <c r="G2640" s="16">
        <v>40</v>
      </c>
      <c r="H2640" s="17">
        <v>100</v>
      </c>
      <c r="I2640" s="17">
        <v>4208</v>
      </c>
      <c r="J2640" s="16" t="s">
        <v>18</v>
      </c>
      <c r="K2640" s="16"/>
      <c r="L2640" s="16" t="s">
        <v>118</v>
      </c>
      <c r="M2640" s="16" t="s">
        <v>212</v>
      </c>
      <c r="N2640" s="16" t="s">
        <v>257</v>
      </c>
      <c r="O2640" s="16"/>
      <c r="P2640" s="16" t="s">
        <v>107</v>
      </c>
      <c r="Q2640" s="16" t="s">
        <v>93</v>
      </c>
    </row>
    <row r="2641" spans="3:17">
      <c r="C2641" s="15">
        <v>38282</v>
      </c>
      <c r="D2641" s="16">
        <v>10313</v>
      </c>
      <c r="E2641" s="16">
        <v>9</v>
      </c>
      <c r="F2641" s="16" t="s">
        <v>409</v>
      </c>
      <c r="G2641" s="16">
        <v>30</v>
      </c>
      <c r="H2641" s="17">
        <v>99.13</v>
      </c>
      <c r="I2641" s="17">
        <v>2973.9</v>
      </c>
      <c r="J2641" s="16" t="s">
        <v>18</v>
      </c>
      <c r="K2641" s="16"/>
      <c r="L2641" s="16" t="s">
        <v>159</v>
      </c>
      <c r="M2641" s="16" t="s">
        <v>212</v>
      </c>
      <c r="N2641" s="16" t="s">
        <v>249</v>
      </c>
      <c r="O2641" s="16" t="s">
        <v>250</v>
      </c>
      <c r="P2641" s="16" t="s">
        <v>158</v>
      </c>
      <c r="Q2641" s="16" t="s">
        <v>157</v>
      </c>
    </row>
    <row r="2642" spans="3:17">
      <c r="C2642" s="15">
        <v>38296</v>
      </c>
      <c r="D2642" s="16">
        <v>10324</v>
      </c>
      <c r="E2642" s="16">
        <v>5</v>
      </c>
      <c r="F2642" s="16" t="s">
        <v>409</v>
      </c>
      <c r="G2642" s="16">
        <v>34</v>
      </c>
      <c r="H2642" s="17">
        <v>100</v>
      </c>
      <c r="I2642" s="17">
        <v>4248.3</v>
      </c>
      <c r="J2642" s="16" t="s">
        <v>18</v>
      </c>
      <c r="K2642" s="16"/>
      <c r="L2642" s="16" t="s">
        <v>176</v>
      </c>
      <c r="M2642" s="16" t="s">
        <v>212</v>
      </c>
      <c r="N2642" s="16" t="s">
        <v>213</v>
      </c>
      <c r="O2642" s="16" t="s">
        <v>214</v>
      </c>
      <c r="P2642" s="16" t="s">
        <v>162</v>
      </c>
      <c r="Q2642" s="16" t="s">
        <v>157</v>
      </c>
    </row>
    <row r="2643" spans="3:17">
      <c r="C2643" s="15">
        <v>38311</v>
      </c>
      <c r="D2643" s="16">
        <v>10336</v>
      </c>
      <c r="E2643" s="16">
        <v>2</v>
      </c>
      <c r="F2643" s="16" t="s">
        <v>409</v>
      </c>
      <c r="G2643" s="16">
        <v>46</v>
      </c>
      <c r="H2643" s="17">
        <v>100</v>
      </c>
      <c r="I2643" s="17">
        <v>9558.7999999999993</v>
      </c>
      <c r="J2643" s="16" t="s">
        <v>18</v>
      </c>
      <c r="K2643" s="16"/>
      <c r="L2643" s="16" t="s">
        <v>111</v>
      </c>
      <c r="M2643" s="16" t="s">
        <v>212</v>
      </c>
      <c r="N2643" s="16" t="s">
        <v>216</v>
      </c>
      <c r="O2643" s="16"/>
      <c r="P2643" s="16" t="s">
        <v>107</v>
      </c>
      <c r="Q2643" s="16" t="s">
        <v>93</v>
      </c>
    </row>
    <row r="2644" spans="3:17">
      <c r="C2644" s="15">
        <v>38292</v>
      </c>
      <c r="D2644" s="16">
        <v>10348</v>
      </c>
      <c r="E2644" s="16">
        <v>7</v>
      </c>
      <c r="F2644" s="16" t="s">
        <v>409</v>
      </c>
      <c r="G2644" s="16">
        <v>32</v>
      </c>
      <c r="H2644" s="17">
        <v>82.83</v>
      </c>
      <c r="I2644" s="17">
        <v>2650.56</v>
      </c>
      <c r="J2644" s="16" t="s">
        <v>18</v>
      </c>
      <c r="K2644" s="16"/>
      <c r="L2644" s="16" t="s">
        <v>136</v>
      </c>
      <c r="M2644" s="16" t="s">
        <v>212</v>
      </c>
      <c r="N2644" s="16" t="s">
        <v>242</v>
      </c>
      <c r="O2644" s="16"/>
      <c r="P2644" s="16" t="s">
        <v>134</v>
      </c>
      <c r="Q2644" s="16" t="s">
        <v>93</v>
      </c>
    </row>
    <row r="2645" spans="3:17">
      <c r="C2645" s="15">
        <v>38331</v>
      </c>
      <c r="D2645" s="16">
        <v>10358</v>
      </c>
      <c r="E2645" s="16">
        <v>3</v>
      </c>
      <c r="F2645" s="16" t="s">
        <v>409</v>
      </c>
      <c r="G2645" s="16">
        <v>27</v>
      </c>
      <c r="H2645" s="17">
        <v>100</v>
      </c>
      <c r="I2645" s="17">
        <v>3761.37</v>
      </c>
      <c r="J2645" s="16" t="s">
        <v>18</v>
      </c>
      <c r="K2645" s="16"/>
      <c r="L2645" s="16" t="s">
        <v>135</v>
      </c>
      <c r="M2645" s="16" t="s">
        <v>212</v>
      </c>
      <c r="N2645" s="16" t="s">
        <v>242</v>
      </c>
      <c r="O2645" s="16"/>
      <c r="P2645" s="16" t="s">
        <v>134</v>
      </c>
      <c r="Q2645" s="16" t="s">
        <v>93</v>
      </c>
    </row>
    <row r="2646" spans="3:17">
      <c r="C2646" s="15">
        <v>38375</v>
      </c>
      <c r="D2646" s="16">
        <v>10371</v>
      </c>
      <c r="E2646" s="16">
        <v>3</v>
      </c>
      <c r="F2646" s="16" t="s">
        <v>409</v>
      </c>
      <c r="G2646" s="16">
        <v>34</v>
      </c>
      <c r="H2646" s="17">
        <v>100</v>
      </c>
      <c r="I2646" s="17">
        <v>4301.34</v>
      </c>
      <c r="J2646" s="16" t="s">
        <v>18</v>
      </c>
      <c r="K2646" s="16"/>
      <c r="L2646" s="16" t="s">
        <v>163</v>
      </c>
      <c r="M2646" s="16" t="s">
        <v>212</v>
      </c>
      <c r="N2646" s="16" t="s">
        <v>258</v>
      </c>
      <c r="O2646" s="16" t="s">
        <v>218</v>
      </c>
      <c r="P2646" s="16" t="s">
        <v>162</v>
      </c>
      <c r="Q2646" s="16" t="s">
        <v>157</v>
      </c>
    </row>
    <row r="2647" spans="3:17">
      <c r="C2647" s="15">
        <v>38400</v>
      </c>
      <c r="D2647" s="16">
        <v>10382</v>
      </c>
      <c r="E2647" s="16">
        <v>9</v>
      </c>
      <c r="F2647" s="16" t="s">
        <v>409</v>
      </c>
      <c r="G2647" s="16">
        <v>34</v>
      </c>
      <c r="H2647" s="17">
        <v>54.84</v>
      </c>
      <c r="I2647" s="17">
        <v>1864.56</v>
      </c>
      <c r="J2647" s="16" t="s">
        <v>18</v>
      </c>
      <c r="K2647" s="16"/>
      <c r="L2647" s="16" t="s">
        <v>163</v>
      </c>
      <c r="M2647" s="16" t="s">
        <v>212</v>
      </c>
      <c r="N2647" s="16" t="s">
        <v>258</v>
      </c>
      <c r="O2647" s="16" t="s">
        <v>218</v>
      </c>
      <c r="P2647" s="16" t="s">
        <v>162</v>
      </c>
      <c r="Q2647" s="16" t="s">
        <v>157</v>
      </c>
    </row>
    <row r="2648" spans="3:17">
      <c r="C2648" s="15">
        <v>38473</v>
      </c>
      <c r="D2648" s="16">
        <v>10411</v>
      </c>
      <c r="E2648" s="16">
        <v>4</v>
      </c>
      <c r="F2648" s="16" t="s">
        <v>409</v>
      </c>
      <c r="G2648" s="16">
        <v>34</v>
      </c>
      <c r="H2648" s="17">
        <v>100</v>
      </c>
      <c r="I2648" s="17">
        <v>3576.8</v>
      </c>
      <c r="J2648" s="16" t="s">
        <v>18</v>
      </c>
      <c r="K2648" s="16"/>
      <c r="L2648" s="16" t="s">
        <v>161</v>
      </c>
      <c r="M2648" s="16" t="s">
        <v>212</v>
      </c>
      <c r="N2648" s="16" t="s">
        <v>263</v>
      </c>
      <c r="O2648" s="16" t="s">
        <v>264</v>
      </c>
      <c r="P2648" s="16" t="s">
        <v>158</v>
      </c>
      <c r="Q2648" s="16" t="s">
        <v>157</v>
      </c>
    </row>
    <row r="2649" spans="3:17">
      <c r="C2649" s="15">
        <v>38503</v>
      </c>
      <c r="D2649" s="16">
        <v>10424</v>
      </c>
      <c r="E2649" s="16">
        <v>1</v>
      </c>
      <c r="F2649" s="16" t="s">
        <v>409</v>
      </c>
      <c r="G2649" s="16">
        <v>46</v>
      </c>
      <c r="H2649" s="17">
        <v>80.92</v>
      </c>
      <c r="I2649" s="17">
        <v>3722.32</v>
      </c>
      <c r="J2649" s="16" t="s">
        <v>18</v>
      </c>
      <c r="K2649" s="16"/>
      <c r="L2649" s="16" t="s">
        <v>135</v>
      </c>
      <c r="M2649" s="16" t="s">
        <v>265</v>
      </c>
      <c r="N2649" s="16" t="s">
        <v>242</v>
      </c>
      <c r="O2649" s="16"/>
      <c r="P2649" s="16" t="s">
        <v>134</v>
      </c>
      <c r="Q2649" s="16" t="s">
        <v>93</v>
      </c>
    </row>
    <row r="2650" spans="3:17">
      <c r="C2650" s="15">
        <v>37669</v>
      </c>
      <c r="D2650" s="16">
        <v>10106</v>
      </c>
      <c r="E2650" s="16">
        <v>1</v>
      </c>
      <c r="F2650" s="16" t="s">
        <v>410</v>
      </c>
      <c r="G2650" s="16">
        <v>32</v>
      </c>
      <c r="H2650" s="17">
        <v>100</v>
      </c>
      <c r="I2650" s="17">
        <v>3986.56</v>
      </c>
      <c r="J2650" s="16" t="s">
        <v>325</v>
      </c>
      <c r="K2650" s="16"/>
      <c r="L2650" s="16" t="s">
        <v>128</v>
      </c>
      <c r="M2650" s="16" t="s">
        <v>212</v>
      </c>
      <c r="N2650" s="16" t="s">
        <v>320</v>
      </c>
      <c r="O2650" s="16"/>
      <c r="P2650" s="16" t="s">
        <v>126</v>
      </c>
      <c r="Q2650" s="16" t="s">
        <v>93</v>
      </c>
    </row>
    <row r="2651" spans="3:17">
      <c r="C2651" s="15">
        <v>37740</v>
      </c>
      <c r="D2651" s="16">
        <v>10120</v>
      </c>
      <c r="E2651" s="16">
        <v>7</v>
      </c>
      <c r="F2651" s="16" t="s">
        <v>410</v>
      </c>
      <c r="G2651" s="16">
        <v>24</v>
      </c>
      <c r="H2651" s="17">
        <v>100</v>
      </c>
      <c r="I2651" s="17">
        <v>3417.12</v>
      </c>
      <c r="J2651" s="16" t="s">
        <v>325</v>
      </c>
      <c r="K2651" s="16"/>
      <c r="L2651" s="16" t="s">
        <v>86</v>
      </c>
      <c r="M2651" s="16" t="s">
        <v>212</v>
      </c>
      <c r="N2651" s="16" t="s">
        <v>223</v>
      </c>
      <c r="O2651" s="16" t="s">
        <v>224</v>
      </c>
      <c r="P2651" s="16" t="s">
        <v>85</v>
      </c>
      <c r="Q2651" s="16" t="s">
        <v>84</v>
      </c>
    </row>
    <row r="2652" spans="3:17">
      <c r="C2652" s="15">
        <v>37799</v>
      </c>
      <c r="D2652" s="16">
        <v>10133</v>
      </c>
      <c r="E2652" s="16">
        <v>2</v>
      </c>
      <c r="F2652" s="16" t="s">
        <v>410</v>
      </c>
      <c r="G2652" s="16">
        <v>27</v>
      </c>
      <c r="H2652" s="17">
        <v>99.67</v>
      </c>
      <c r="I2652" s="17">
        <v>2691.09</v>
      </c>
      <c r="J2652" s="16" t="s">
        <v>325</v>
      </c>
      <c r="K2652" s="16"/>
      <c r="L2652" s="16" t="s">
        <v>135</v>
      </c>
      <c r="M2652" s="16" t="s">
        <v>212</v>
      </c>
      <c r="N2652" s="16" t="s">
        <v>242</v>
      </c>
      <c r="O2652" s="16"/>
      <c r="P2652" s="16" t="s">
        <v>134</v>
      </c>
      <c r="Q2652" s="16" t="s">
        <v>93</v>
      </c>
    </row>
    <row r="2653" spans="3:17">
      <c r="C2653" s="15">
        <v>37858</v>
      </c>
      <c r="D2653" s="16">
        <v>10145</v>
      </c>
      <c r="E2653" s="16">
        <v>13</v>
      </c>
      <c r="F2653" s="16" t="s">
        <v>410</v>
      </c>
      <c r="G2653" s="16">
        <v>20</v>
      </c>
      <c r="H2653" s="17">
        <v>100</v>
      </c>
      <c r="I2653" s="17">
        <v>2752.6</v>
      </c>
      <c r="J2653" s="16" t="s">
        <v>325</v>
      </c>
      <c r="K2653" s="16"/>
      <c r="L2653" s="16" t="s">
        <v>172</v>
      </c>
      <c r="M2653" s="16" t="s">
        <v>212</v>
      </c>
      <c r="N2653" s="16" t="s">
        <v>217</v>
      </c>
      <c r="O2653" s="16" t="s">
        <v>218</v>
      </c>
      <c r="P2653" s="16" t="s">
        <v>162</v>
      </c>
      <c r="Q2653" s="16" t="s">
        <v>157</v>
      </c>
    </row>
    <row r="2654" spans="3:17">
      <c r="C2654" s="15">
        <v>37922</v>
      </c>
      <c r="D2654" s="16">
        <v>10168</v>
      </c>
      <c r="E2654" s="16">
        <v>8</v>
      </c>
      <c r="F2654" s="16" t="s">
        <v>410</v>
      </c>
      <c r="G2654" s="16">
        <v>36</v>
      </c>
      <c r="H2654" s="17">
        <v>100</v>
      </c>
      <c r="I2654" s="17">
        <v>4527.72</v>
      </c>
      <c r="J2654" s="16" t="s">
        <v>325</v>
      </c>
      <c r="K2654" s="16"/>
      <c r="L2654" s="16" t="s">
        <v>170</v>
      </c>
      <c r="M2654" s="16" t="s">
        <v>212</v>
      </c>
      <c r="N2654" s="16" t="s">
        <v>220</v>
      </c>
      <c r="O2654" s="16" t="s">
        <v>218</v>
      </c>
      <c r="P2654" s="16" t="s">
        <v>162</v>
      </c>
      <c r="Q2654" s="16" t="s">
        <v>157</v>
      </c>
    </row>
    <row r="2655" spans="3:17">
      <c r="C2655" s="15">
        <v>37943</v>
      </c>
      <c r="D2655" s="16">
        <v>10188</v>
      </c>
      <c r="E2655" s="16">
        <v>8</v>
      </c>
      <c r="F2655" s="16" t="s">
        <v>410</v>
      </c>
      <c r="G2655" s="16">
        <v>29</v>
      </c>
      <c r="H2655" s="17">
        <v>100</v>
      </c>
      <c r="I2655" s="17">
        <v>3957.05</v>
      </c>
      <c r="J2655" s="16" t="s">
        <v>325</v>
      </c>
      <c r="K2655" s="16"/>
      <c r="L2655" s="16" t="s">
        <v>132</v>
      </c>
      <c r="M2655" s="16" t="s">
        <v>212</v>
      </c>
      <c r="N2655" s="16" t="s">
        <v>222</v>
      </c>
      <c r="O2655" s="16"/>
      <c r="P2655" s="16" t="s">
        <v>130</v>
      </c>
      <c r="Q2655" s="16" t="s">
        <v>93</v>
      </c>
    </row>
    <row r="2656" spans="3:17">
      <c r="C2656" s="15">
        <v>37998</v>
      </c>
      <c r="D2656" s="16">
        <v>10210</v>
      </c>
      <c r="E2656" s="16">
        <v>6</v>
      </c>
      <c r="F2656" s="16" t="s">
        <v>410</v>
      </c>
      <c r="G2656" s="16">
        <v>25</v>
      </c>
      <c r="H2656" s="17">
        <v>100</v>
      </c>
      <c r="I2656" s="17">
        <v>2818</v>
      </c>
      <c r="J2656" s="16" t="s">
        <v>325</v>
      </c>
      <c r="K2656" s="16"/>
      <c r="L2656" s="16" t="s">
        <v>153</v>
      </c>
      <c r="M2656" s="16" t="s">
        <v>212</v>
      </c>
      <c r="N2656" s="16" t="s">
        <v>267</v>
      </c>
      <c r="O2656" s="16" t="s">
        <v>267</v>
      </c>
      <c r="P2656" s="16" t="s">
        <v>151</v>
      </c>
      <c r="Q2656" s="16" t="s">
        <v>151</v>
      </c>
    </row>
    <row r="2657" spans="3:17">
      <c r="C2657" s="15">
        <v>38037</v>
      </c>
      <c r="D2657" s="16">
        <v>10223</v>
      </c>
      <c r="E2657" s="16">
        <v>8</v>
      </c>
      <c r="F2657" s="16" t="s">
        <v>410</v>
      </c>
      <c r="G2657" s="16">
        <v>29</v>
      </c>
      <c r="H2657" s="17">
        <v>100</v>
      </c>
      <c r="I2657" s="17">
        <v>3199.86</v>
      </c>
      <c r="J2657" s="16" t="s">
        <v>325</v>
      </c>
      <c r="K2657" s="16"/>
      <c r="L2657" s="16" t="s">
        <v>86</v>
      </c>
      <c r="M2657" s="16" t="s">
        <v>212</v>
      </c>
      <c r="N2657" s="16" t="s">
        <v>223</v>
      </c>
      <c r="O2657" s="16" t="s">
        <v>224</v>
      </c>
      <c r="P2657" s="16" t="s">
        <v>85</v>
      </c>
      <c r="Q2657" s="16" t="s">
        <v>84</v>
      </c>
    </row>
    <row r="2658" spans="3:17">
      <c r="C2658" s="15">
        <v>38079</v>
      </c>
      <c r="D2658" s="16">
        <v>10235</v>
      </c>
      <c r="E2658" s="16">
        <v>2</v>
      </c>
      <c r="F2658" s="16" t="s">
        <v>410</v>
      </c>
      <c r="G2658" s="16">
        <v>25</v>
      </c>
      <c r="H2658" s="17">
        <v>96.11</v>
      </c>
      <c r="I2658" s="17">
        <v>2402.75</v>
      </c>
      <c r="J2658" s="16" t="s">
        <v>325</v>
      </c>
      <c r="K2658" s="16"/>
      <c r="L2658" s="16" t="s">
        <v>160</v>
      </c>
      <c r="M2658" s="16" t="s">
        <v>212</v>
      </c>
      <c r="N2658" s="16" t="s">
        <v>279</v>
      </c>
      <c r="O2658" s="16" t="s">
        <v>250</v>
      </c>
      <c r="P2658" s="16" t="s">
        <v>158</v>
      </c>
      <c r="Q2658" s="16" t="s">
        <v>157</v>
      </c>
    </row>
    <row r="2659" spans="3:17">
      <c r="C2659" s="15">
        <v>38118</v>
      </c>
      <c r="D2659" s="16">
        <v>10250</v>
      </c>
      <c r="E2659" s="16">
        <v>3</v>
      </c>
      <c r="F2659" s="16" t="s">
        <v>410</v>
      </c>
      <c r="G2659" s="16">
        <v>44</v>
      </c>
      <c r="H2659" s="17">
        <v>100</v>
      </c>
      <c r="I2659" s="17">
        <v>6055.72</v>
      </c>
      <c r="J2659" s="16" t="s">
        <v>325</v>
      </c>
      <c r="K2659" s="16"/>
      <c r="L2659" s="16" t="s">
        <v>166</v>
      </c>
      <c r="M2659" s="16" t="s">
        <v>212</v>
      </c>
      <c r="N2659" s="16" t="s">
        <v>284</v>
      </c>
      <c r="O2659" s="16" t="s">
        <v>218</v>
      </c>
      <c r="P2659" s="16" t="s">
        <v>162</v>
      </c>
      <c r="Q2659" s="16" t="s">
        <v>157</v>
      </c>
    </row>
    <row r="2660" spans="3:17">
      <c r="C2660" s="15">
        <v>38166</v>
      </c>
      <c r="D2660" s="16">
        <v>10263</v>
      </c>
      <c r="E2660" s="16">
        <v>9</v>
      </c>
      <c r="F2660" s="16" t="s">
        <v>410</v>
      </c>
      <c r="G2660" s="16">
        <v>47</v>
      </c>
      <c r="H2660" s="17">
        <v>100</v>
      </c>
      <c r="I2660" s="17">
        <v>5465.16</v>
      </c>
      <c r="J2660" s="16" t="s">
        <v>325</v>
      </c>
      <c r="K2660" s="16"/>
      <c r="L2660" s="16" t="s">
        <v>174</v>
      </c>
      <c r="M2660" s="16" t="s">
        <v>212</v>
      </c>
      <c r="N2660" s="16" t="s">
        <v>227</v>
      </c>
      <c r="O2660" s="16" t="s">
        <v>228</v>
      </c>
      <c r="P2660" s="16" t="s">
        <v>162</v>
      </c>
      <c r="Q2660" s="16" t="s">
        <v>157</v>
      </c>
    </row>
    <row r="2661" spans="3:17">
      <c r="C2661" s="15">
        <v>38191</v>
      </c>
      <c r="D2661" s="16">
        <v>10275</v>
      </c>
      <c r="E2661" s="16">
        <v>8</v>
      </c>
      <c r="F2661" s="16" t="s">
        <v>410</v>
      </c>
      <c r="G2661" s="16">
        <v>48</v>
      </c>
      <c r="H2661" s="17">
        <v>100</v>
      </c>
      <c r="I2661" s="17">
        <v>6378.72</v>
      </c>
      <c r="J2661" s="16" t="s">
        <v>325</v>
      </c>
      <c r="K2661" s="16"/>
      <c r="L2661" s="16" t="s">
        <v>108</v>
      </c>
      <c r="M2661" s="16" t="s">
        <v>212</v>
      </c>
      <c r="N2661" s="16" t="s">
        <v>229</v>
      </c>
      <c r="O2661" s="16"/>
      <c r="P2661" s="16" t="s">
        <v>107</v>
      </c>
      <c r="Q2661" s="16" t="s">
        <v>93</v>
      </c>
    </row>
    <row r="2662" spans="3:17">
      <c r="C2662" s="15">
        <v>38226</v>
      </c>
      <c r="D2662" s="16">
        <v>10285</v>
      </c>
      <c r="E2662" s="16">
        <v>13</v>
      </c>
      <c r="F2662" s="16" t="s">
        <v>410</v>
      </c>
      <c r="G2662" s="16">
        <v>45</v>
      </c>
      <c r="H2662" s="17">
        <v>100</v>
      </c>
      <c r="I2662" s="17">
        <v>5392.8</v>
      </c>
      <c r="J2662" s="16" t="s">
        <v>325</v>
      </c>
      <c r="K2662" s="16"/>
      <c r="L2662" s="16" t="s">
        <v>173</v>
      </c>
      <c r="M2662" s="16" t="s">
        <v>212</v>
      </c>
      <c r="N2662" s="16" t="s">
        <v>230</v>
      </c>
      <c r="O2662" s="16" t="s">
        <v>231</v>
      </c>
      <c r="P2662" s="16" t="s">
        <v>162</v>
      </c>
      <c r="Q2662" s="16" t="s">
        <v>157</v>
      </c>
    </row>
    <row r="2663" spans="3:17">
      <c r="C2663" s="15">
        <v>38246</v>
      </c>
      <c r="D2663" s="16">
        <v>10297</v>
      </c>
      <c r="E2663" s="16">
        <v>3</v>
      </c>
      <c r="F2663" s="16" t="s">
        <v>410</v>
      </c>
      <c r="G2663" s="16">
        <v>35</v>
      </c>
      <c r="H2663" s="17">
        <v>100</v>
      </c>
      <c r="I2663" s="17">
        <v>3986.5</v>
      </c>
      <c r="J2663" s="16" t="s">
        <v>325</v>
      </c>
      <c r="K2663" s="16"/>
      <c r="L2663" s="16" t="s">
        <v>125</v>
      </c>
      <c r="M2663" s="16" t="s">
        <v>212</v>
      </c>
      <c r="N2663" s="16" t="s">
        <v>298</v>
      </c>
      <c r="O2663" s="16"/>
      <c r="P2663" s="16" t="s">
        <v>124</v>
      </c>
      <c r="Q2663" s="16" t="s">
        <v>93</v>
      </c>
    </row>
    <row r="2664" spans="3:17">
      <c r="C2664" s="15">
        <v>38275</v>
      </c>
      <c r="D2664" s="16">
        <v>10308</v>
      </c>
      <c r="E2664" s="16">
        <v>6</v>
      </c>
      <c r="F2664" s="16" t="s">
        <v>410</v>
      </c>
      <c r="G2664" s="16">
        <v>31</v>
      </c>
      <c r="H2664" s="17">
        <v>100</v>
      </c>
      <c r="I2664" s="17">
        <v>4009.23</v>
      </c>
      <c r="J2664" s="16" t="s">
        <v>325</v>
      </c>
      <c r="K2664" s="16"/>
      <c r="L2664" s="16" t="s">
        <v>178</v>
      </c>
      <c r="M2664" s="16" t="s">
        <v>212</v>
      </c>
      <c r="N2664" s="16" t="s">
        <v>268</v>
      </c>
      <c r="O2664" s="16" t="s">
        <v>214</v>
      </c>
      <c r="P2664" s="16" t="s">
        <v>162</v>
      </c>
      <c r="Q2664" s="16" t="s">
        <v>157</v>
      </c>
    </row>
    <row r="2665" spans="3:17">
      <c r="C2665" s="15">
        <v>38293</v>
      </c>
      <c r="D2665" s="16">
        <v>10318</v>
      </c>
      <c r="E2665" s="16">
        <v>8</v>
      </c>
      <c r="F2665" s="16" t="s">
        <v>410</v>
      </c>
      <c r="G2665" s="16">
        <v>50</v>
      </c>
      <c r="H2665" s="17">
        <v>100</v>
      </c>
      <c r="I2665" s="17">
        <v>7119</v>
      </c>
      <c r="J2665" s="16" t="s">
        <v>325</v>
      </c>
      <c r="K2665" s="16"/>
      <c r="L2665" s="16" t="s">
        <v>169</v>
      </c>
      <c r="M2665" s="16" t="s">
        <v>212</v>
      </c>
      <c r="N2665" s="16" t="s">
        <v>234</v>
      </c>
      <c r="O2665" s="16" t="s">
        <v>235</v>
      </c>
      <c r="P2665" s="16" t="s">
        <v>162</v>
      </c>
      <c r="Q2665" s="16" t="s">
        <v>157</v>
      </c>
    </row>
    <row r="2666" spans="3:17">
      <c r="C2666" s="15">
        <v>38303</v>
      </c>
      <c r="D2666" s="16">
        <v>10328</v>
      </c>
      <c r="E2666" s="16">
        <v>11</v>
      </c>
      <c r="F2666" s="16" t="s">
        <v>410</v>
      </c>
      <c r="G2666" s="16">
        <v>33</v>
      </c>
      <c r="H2666" s="17">
        <v>100</v>
      </c>
      <c r="I2666" s="17">
        <v>4072.2</v>
      </c>
      <c r="J2666" s="16" t="s">
        <v>325</v>
      </c>
      <c r="K2666" s="16"/>
      <c r="L2666" s="16" t="s">
        <v>128</v>
      </c>
      <c r="M2666" s="16" t="s">
        <v>212</v>
      </c>
      <c r="N2666" s="16" t="s">
        <v>320</v>
      </c>
      <c r="O2666" s="16"/>
      <c r="P2666" s="16" t="s">
        <v>126</v>
      </c>
      <c r="Q2666" s="16" t="s">
        <v>93</v>
      </c>
    </row>
    <row r="2667" spans="3:17">
      <c r="C2667" s="15">
        <v>38315</v>
      </c>
      <c r="D2667" s="16">
        <v>10340</v>
      </c>
      <c r="E2667" s="16">
        <v>6</v>
      </c>
      <c r="F2667" s="16" t="s">
        <v>410</v>
      </c>
      <c r="G2667" s="16">
        <v>29</v>
      </c>
      <c r="H2667" s="17">
        <v>100</v>
      </c>
      <c r="I2667" s="17">
        <v>4094.51</v>
      </c>
      <c r="J2667" s="16" t="s">
        <v>325</v>
      </c>
      <c r="K2667" s="16"/>
      <c r="L2667" s="16" t="s">
        <v>137</v>
      </c>
      <c r="M2667" s="16" t="s">
        <v>212</v>
      </c>
      <c r="N2667" s="16" t="s">
        <v>275</v>
      </c>
      <c r="O2667" s="16"/>
      <c r="P2667" s="16" t="s">
        <v>134</v>
      </c>
      <c r="Q2667" s="16" t="s">
        <v>93</v>
      </c>
    </row>
    <row r="2668" spans="3:17">
      <c r="C2668" s="15">
        <v>38325</v>
      </c>
      <c r="D2668" s="16">
        <v>10353</v>
      </c>
      <c r="E2668" s="16">
        <v>4</v>
      </c>
      <c r="F2668" s="16" t="s">
        <v>410</v>
      </c>
      <c r="G2668" s="16">
        <v>48</v>
      </c>
      <c r="H2668" s="17">
        <v>68.8</v>
      </c>
      <c r="I2668" s="17">
        <v>3302.4</v>
      </c>
      <c r="J2668" s="16" t="s">
        <v>325</v>
      </c>
      <c r="K2668" s="16"/>
      <c r="L2668" s="16" t="s">
        <v>189</v>
      </c>
      <c r="M2668" s="16" t="s">
        <v>212</v>
      </c>
      <c r="N2668" s="16" t="s">
        <v>306</v>
      </c>
      <c r="O2668" s="16" t="s">
        <v>228</v>
      </c>
      <c r="P2668" s="16" t="s">
        <v>162</v>
      </c>
      <c r="Q2668" s="16" t="s">
        <v>157</v>
      </c>
    </row>
    <row r="2669" spans="3:17">
      <c r="C2669" s="15">
        <v>38338</v>
      </c>
      <c r="D2669" s="16">
        <v>10361</v>
      </c>
      <c r="E2669" s="16">
        <v>5</v>
      </c>
      <c r="F2669" s="16" t="s">
        <v>410</v>
      </c>
      <c r="G2669" s="16">
        <v>44</v>
      </c>
      <c r="H2669" s="17">
        <v>72.42</v>
      </c>
      <c r="I2669" s="17">
        <v>3186.48</v>
      </c>
      <c r="J2669" s="16" t="s">
        <v>325</v>
      </c>
      <c r="K2669" s="16"/>
      <c r="L2669" s="16" t="s">
        <v>88</v>
      </c>
      <c r="M2669" s="16" t="s">
        <v>212</v>
      </c>
      <c r="N2669" s="16" t="s">
        <v>237</v>
      </c>
      <c r="O2669" s="16" t="s">
        <v>238</v>
      </c>
      <c r="P2669" s="16" t="s">
        <v>85</v>
      </c>
      <c r="Q2669" s="16" t="s">
        <v>84</v>
      </c>
    </row>
    <row r="2670" spans="3:17">
      <c r="C2670" s="15">
        <v>38386</v>
      </c>
      <c r="D2670" s="16">
        <v>10375</v>
      </c>
      <c r="E2670" s="16">
        <v>10</v>
      </c>
      <c r="F2670" s="16" t="s">
        <v>410</v>
      </c>
      <c r="G2670" s="16">
        <v>25</v>
      </c>
      <c r="H2670" s="17">
        <v>66.73</v>
      </c>
      <c r="I2670" s="17">
        <v>1668.25</v>
      </c>
      <c r="J2670" s="16" t="s">
        <v>325</v>
      </c>
      <c r="K2670" s="16"/>
      <c r="L2670" s="16" t="s">
        <v>108</v>
      </c>
      <c r="M2670" s="16" t="s">
        <v>212</v>
      </c>
      <c r="N2670" s="16" t="s">
        <v>229</v>
      </c>
      <c r="O2670" s="16"/>
      <c r="P2670" s="16" t="s">
        <v>107</v>
      </c>
      <c r="Q2670" s="16" t="s">
        <v>93</v>
      </c>
    </row>
    <row r="2671" spans="3:17">
      <c r="C2671" s="15">
        <v>38414</v>
      </c>
      <c r="D2671" s="16">
        <v>10388</v>
      </c>
      <c r="E2671" s="16">
        <v>3</v>
      </c>
      <c r="F2671" s="16" t="s">
        <v>410</v>
      </c>
      <c r="G2671" s="16">
        <v>50</v>
      </c>
      <c r="H2671" s="17">
        <v>100</v>
      </c>
      <c r="I2671" s="17">
        <v>7154.5</v>
      </c>
      <c r="J2671" s="16" t="s">
        <v>325</v>
      </c>
      <c r="K2671" s="16"/>
      <c r="L2671" s="16" t="s">
        <v>175</v>
      </c>
      <c r="M2671" s="16" t="s">
        <v>212</v>
      </c>
      <c r="N2671" s="16" t="s">
        <v>239</v>
      </c>
      <c r="O2671" s="16" t="s">
        <v>231</v>
      </c>
      <c r="P2671" s="16" t="s">
        <v>162</v>
      </c>
      <c r="Q2671" s="16" t="s">
        <v>157</v>
      </c>
    </row>
    <row r="2672" spans="3:17">
      <c r="C2672" s="15">
        <v>38441</v>
      </c>
      <c r="D2672" s="16">
        <v>10398</v>
      </c>
      <c r="E2672" s="16">
        <v>9</v>
      </c>
      <c r="F2672" s="16" t="s">
        <v>410</v>
      </c>
      <c r="G2672" s="16">
        <v>23</v>
      </c>
      <c r="H2672" s="17">
        <v>100</v>
      </c>
      <c r="I2672" s="17">
        <v>2810.83</v>
      </c>
      <c r="J2672" s="16" t="s">
        <v>325</v>
      </c>
      <c r="K2672" s="16"/>
      <c r="L2672" s="16" t="s">
        <v>110</v>
      </c>
      <c r="M2672" s="16" t="s">
        <v>212</v>
      </c>
      <c r="N2672" s="16" t="s">
        <v>215</v>
      </c>
      <c r="O2672" s="16"/>
      <c r="P2672" s="16" t="s">
        <v>107</v>
      </c>
      <c r="Q2672" s="16" t="s">
        <v>93</v>
      </c>
    </row>
    <row r="2673" spans="3:17">
      <c r="C2673" s="15">
        <v>38445</v>
      </c>
      <c r="D2673" s="16">
        <v>10401</v>
      </c>
      <c r="E2673" s="16">
        <v>2</v>
      </c>
      <c r="F2673" s="16" t="s">
        <v>410</v>
      </c>
      <c r="G2673" s="16">
        <v>21</v>
      </c>
      <c r="H2673" s="17">
        <v>96.11</v>
      </c>
      <c r="I2673" s="17">
        <v>2018.31</v>
      </c>
      <c r="J2673" s="16" t="s">
        <v>325</v>
      </c>
      <c r="K2673" s="16"/>
      <c r="L2673" s="16" t="s">
        <v>180</v>
      </c>
      <c r="M2673" s="16" t="s">
        <v>285</v>
      </c>
      <c r="N2673" s="16" t="s">
        <v>225</v>
      </c>
      <c r="O2673" s="16" t="s">
        <v>226</v>
      </c>
      <c r="P2673" s="16" t="s">
        <v>162</v>
      </c>
      <c r="Q2673" s="16" t="s">
        <v>157</v>
      </c>
    </row>
    <row r="2674" spans="3:17">
      <c r="C2674" s="15">
        <v>38482</v>
      </c>
      <c r="D2674" s="16">
        <v>10416</v>
      </c>
      <c r="E2674" s="16">
        <v>3</v>
      </c>
      <c r="F2674" s="16" t="s">
        <v>410</v>
      </c>
      <c r="G2674" s="16">
        <v>41</v>
      </c>
      <c r="H2674" s="17">
        <v>100</v>
      </c>
      <c r="I2674" s="17">
        <v>5642.83</v>
      </c>
      <c r="J2674" s="16" t="s">
        <v>325</v>
      </c>
      <c r="K2674" s="16"/>
      <c r="L2674" s="16" t="s">
        <v>127</v>
      </c>
      <c r="M2674" s="16" t="s">
        <v>212</v>
      </c>
      <c r="N2674" s="16" t="s">
        <v>294</v>
      </c>
      <c r="O2674" s="16"/>
      <c r="P2674" s="16" t="s">
        <v>126</v>
      </c>
      <c r="Q2674" s="16" t="s">
        <v>93</v>
      </c>
    </row>
    <row r="2675" spans="3:17">
      <c r="C2675" s="15">
        <v>37669</v>
      </c>
      <c r="D2675" s="16">
        <v>10106</v>
      </c>
      <c r="E2675" s="16">
        <v>8</v>
      </c>
      <c r="F2675" s="16" t="s">
        <v>411</v>
      </c>
      <c r="G2675" s="16">
        <v>44</v>
      </c>
      <c r="H2675" s="17">
        <v>74.400000000000006</v>
      </c>
      <c r="I2675" s="17">
        <v>3273.6</v>
      </c>
      <c r="J2675" s="16" t="s">
        <v>325</v>
      </c>
      <c r="K2675" s="16"/>
      <c r="L2675" s="16" t="s">
        <v>128</v>
      </c>
      <c r="M2675" s="16" t="s">
        <v>212</v>
      </c>
      <c r="N2675" s="16" t="s">
        <v>320</v>
      </c>
      <c r="O2675" s="16"/>
      <c r="P2675" s="16" t="s">
        <v>126</v>
      </c>
      <c r="Q2675" s="16" t="s">
        <v>93</v>
      </c>
    </row>
    <row r="2676" spans="3:17">
      <c r="C2676" s="15">
        <v>37740</v>
      </c>
      <c r="D2676" s="16">
        <v>10120</v>
      </c>
      <c r="E2676" s="16">
        <v>14</v>
      </c>
      <c r="F2676" s="16" t="s">
        <v>411</v>
      </c>
      <c r="G2676" s="16">
        <v>43</v>
      </c>
      <c r="H2676" s="17">
        <v>76</v>
      </c>
      <c r="I2676" s="17">
        <v>3268</v>
      </c>
      <c r="J2676" s="16" t="s">
        <v>325</v>
      </c>
      <c r="K2676" s="16"/>
      <c r="L2676" s="16" t="s">
        <v>86</v>
      </c>
      <c r="M2676" s="16" t="s">
        <v>212</v>
      </c>
      <c r="N2676" s="16" t="s">
        <v>223</v>
      </c>
      <c r="O2676" s="16" t="s">
        <v>224</v>
      </c>
      <c r="P2676" s="16" t="s">
        <v>85</v>
      </c>
      <c r="Q2676" s="16" t="s">
        <v>84</v>
      </c>
    </row>
    <row r="2677" spans="3:17">
      <c r="C2677" s="15">
        <v>37843</v>
      </c>
      <c r="D2677" s="16">
        <v>10143</v>
      </c>
      <c r="E2677" s="16">
        <v>3</v>
      </c>
      <c r="F2677" s="16" t="s">
        <v>411</v>
      </c>
      <c r="G2677" s="16">
        <v>28</v>
      </c>
      <c r="H2677" s="17">
        <v>96</v>
      </c>
      <c r="I2677" s="17">
        <v>2688</v>
      </c>
      <c r="J2677" s="16" t="s">
        <v>325</v>
      </c>
      <c r="K2677" s="16"/>
      <c r="L2677" s="16" t="s">
        <v>171</v>
      </c>
      <c r="M2677" s="16" t="s">
        <v>212</v>
      </c>
      <c r="N2677" s="16" t="s">
        <v>239</v>
      </c>
      <c r="O2677" s="16" t="s">
        <v>231</v>
      </c>
      <c r="P2677" s="16" t="s">
        <v>162</v>
      </c>
      <c r="Q2677" s="16" t="s">
        <v>157</v>
      </c>
    </row>
    <row r="2678" spans="3:17">
      <c r="C2678" s="15">
        <v>37900</v>
      </c>
      <c r="D2678" s="16">
        <v>10155</v>
      </c>
      <c r="E2678" s="16">
        <v>1</v>
      </c>
      <c r="F2678" s="16" t="s">
        <v>411</v>
      </c>
      <c r="G2678" s="16">
        <v>43</v>
      </c>
      <c r="H2678" s="17">
        <v>86.4</v>
      </c>
      <c r="I2678" s="17">
        <v>3715.2</v>
      </c>
      <c r="J2678" s="16" t="s">
        <v>325</v>
      </c>
      <c r="K2678" s="16"/>
      <c r="L2678" s="16" t="s">
        <v>105</v>
      </c>
      <c r="M2678" s="16" t="s">
        <v>212</v>
      </c>
      <c r="N2678" s="16" t="s">
        <v>232</v>
      </c>
      <c r="O2678" s="16"/>
      <c r="P2678" s="16" t="s">
        <v>103</v>
      </c>
      <c r="Q2678" s="16" t="s">
        <v>93</v>
      </c>
    </row>
    <row r="2679" spans="3:17">
      <c r="C2679" s="15">
        <v>37922</v>
      </c>
      <c r="D2679" s="16">
        <v>10168</v>
      </c>
      <c r="E2679" s="16">
        <v>15</v>
      </c>
      <c r="F2679" s="16" t="s">
        <v>411</v>
      </c>
      <c r="G2679" s="16">
        <v>48</v>
      </c>
      <c r="H2679" s="17">
        <v>96</v>
      </c>
      <c r="I2679" s="17">
        <v>4608</v>
      </c>
      <c r="J2679" s="16" t="s">
        <v>325</v>
      </c>
      <c r="K2679" s="16"/>
      <c r="L2679" s="16" t="s">
        <v>170</v>
      </c>
      <c r="M2679" s="16" t="s">
        <v>212</v>
      </c>
      <c r="N2679" s="16" t="s">
        <v>220</v>
      </c>
      <c r="O2679" s="16" t="s">
        <v>218</v>
      </c>
      <c r="P2679" s="16" t="s">
        <v>162</v>
      </c>
      <c r="Q2679" s="16" t="s">
        <v>157</v>
      </c>
    </row>
    <row r="2680" spans="3:17">
      <c r="C2680" s="15">
        <v>37956</v>
      </c>
      <c r="D2680" s="16">
        <v>10199</v>
      </c>
      <c r="E2680" s="16">
        <v>3</v>
      </c>
      <c r="F2680" s="16" t="s">
        <v>411</v>
      </c>
      <c r="G2680" s="16">
        <v>38</v>
      </c>
      <c r="H2680" s="17">
        <v>82.4</v>
      </c>
      <c r="I2680" s="17">
        <v>3131.2</v>
      </c>
      <c r="J2680" s="16" t="s">
        <v>325</v>
      </c>
      <c r="K2680" s="16"/>
      <c r="L2680" s="16" t="s">
        <v>193</v>
      </c>
      <c r="M2680" s="16" t="s">
        <v>212</v>
      </c>
      <c r="N2680" s="16" t="s">
        <v>251</v>
      </c>
      <c r="O2680" s="16" t="s">
        <v>218</v>
      </c>
      <c r="P2680" s="16" t="s">
        <v>162</v>
      </c>
      <c r="Q2680" s="16" t="s">
        <v>157</v>
      </c>
    </row>
    <row r="2681" spans="3:17">
      <c r="C2681" s="15">
        <v>37998</v>
      </c>
      <c r="D2681" s="16">
        <v>10210</v>
      </c>
      <c r="E2681" s="16">
        <v>13</v>
      </c>
      <c r="F2681" s="16" t="s">
        <v>411</v>
      </c>
      <c r="G2681" s="16">
        <v>31</v>
      </c>
      <c r="H2681" s="17">
        <v>86.4</v>
      </c>
      <c r="I2681" s="17">
        <v>2678.4</v>
      </c>
      <c r="J2681" s="16" t="s">
        <v>325</v>
      </c>
      <c r="K2681" s="16"/>
      <c r="L2681" s="16" t="s">
        <v>153</v>
      </c>
      <c r="M2681" s="16" t="s">
        <v>212</v>
      </c>
      <c r="N2681" s="16" t="s">
        <v>267</v>
      </c>
      <c r="O2681" s="16" t="s">
        <v>267</v>
      </c>
      <c r="P2681" s="16" t="s">
        <v>151</v>
      </c>
      <c r="Q2681" s="16" t="s">
        <v>151</v>
      </c>
    </row>
    <row r="2682" spans="3:17">
      <c r="C2682" s="15">
        <v>38037</v>
      </c>
      <c r="D2682" s="16">
        <v>10223</v>
      </c>
      <c r="E2682" s="16">
        <v>15</v>
      </c>
      <c r="F2682" s="16" t="s">
        <v>411</v>
      </c>
      <c r="G2682" s="16">
        <v>26</v>
      </c>
      <c r="H2682" s="17">
        <v>67.2</v>
      </c>
      <c r="I2682" s="17">
        <v>1747.2</v>
      </c>
      <c r="J2682" s="16" t="s">
        <v>325</v>
      </c>
      <c r="K2682" s="16"/>
      <c r="L2682" s="16" t="s">
        <v>86</v>
      </c>
      <c r="M2682" s="16" t="s">
        <v>212</v>
      </c>
      <c r="N2682" s="16" t="s">
        <v>223</v>
      </c>
      <c r="O2682" s="16" t="s">
        <v>224</v>
      </c>
      <c r="P2682" s="16" t="s">
        <v>85</v>
      </c>
      <c r="Q2682" s="16" t="s">
        <v>84</v>
      </c>
    </row>
    <row r="2683" spans="3:17">
      <c r="C2683" s="15">
        <v>38079</v>
      </c>
      <c r="D2683" s="16">
        <v>10235</v>
      </c>
      <c r="E2683" s="16">
        <v>9</v>
      </c>
      <c r="F2683" s="16" t="s">
        <v>411</v>
      </c>
      <c r="G2683" s="16">
        <v>32</v>
      </c>
      <c r="H2683" s="17">
        <v>92</v>
      </c>
      <c r="I2683" s="17">
        <v>2944</v>
      </c>
      <c r="J2683" s="16" t="s">
        <v>325</v>
      </c>
      <c r="K2683" s="16"/>
      <c r="L2683" s="16" t="s">
        <v>160</v>
      </c>
      <c r="M2683" s="16" t="s">
        <v>212</v>
      </c>
      <c r="N2683" s="16" t="s">
        <v>279</v>
      </c>
      <c r="O2683" s="16" t="s">
        <v>250</v>
      </c>
      <c r="P2683" s="16" t="s">
        <v>158</v>
      </c>
      <c r="Q2683" s="16" t="s">
        <v>157</v>
      </c>
    </row>
    <row r="2684" spans="3:17">
      <c r="C2684" s="15">
        <v>38118</v>
      </c>
      <c r="D2684" s="16">
        <v>10250</v>
      </c>
      <c r="E2684" s="16">
        <v>10</v>
      </c>
      <c r="F2684" s="16" t="s">
        <v>411</v>
      </c>
      <c r="G2684" s="16">
        <v>44</v>
      </c>
      <c r="H2684" s="17">
        <v>67.2</v>
      </c>
      <c r="I2684" s="17">
        <v>2956.8</v>
      </c>
      <c r="J2684" s="16" t="s">
        <v>325</v>
      </c>
      <c r="K2684" s="16"/>
      <c r="L2684" s="16" t="s">
        <v>166</v>
      </c>
      <c r="M2684" s="16" t="s">
        <v>212</v>
      </c>
      <c r="N2684" s="16" t="s">
        <v>284</v>
      </c>
      <c r="O2684" s="16" t="s">
        <v>218</v>
      </c>
      <c r="P2684" s="16" t="s">
        <v>162</v>
      </c>
      <c r="Q2684" s="16" t="s">
        <v>157</v>
      </c>
    </row>
    <row r="2685" spans="3:17">
      <c r="C2685" s="15">
        <v>38162</v>
      </c>
      <c r="D2685" s="16">
        <v>10262</v>
      </c>
      <c r="E2685" s="16">
        <v>5</v>
      </c>
      <c r="F2685" s="16" t="s">
        <v>411</v>
      </c>
      <c r="G2685" s="16">
        <v>27</v>
      </c>
      <c r="H2685" s="17">
        <v>76</v>
      </c>
      <c r="I2685" s="17">
        <v>2052</v>
      </c>
      <c r="J2685" s="16" t="s">
        <v>325</v>
      </c>
      <c r="K2685" s="16"/>
      <c r="L2685" s="16" t="s">
        <v>135</v>
      </c>
      <c r="M2685" s="16" t="s">
        <v>273</v>
      </c>
      <c r="N2685" s="16" t="s">
        <v>242</v>
      </c>
      <c r="O2685" s="16"/>
      <c r="P2685" s="16" t="s">
        <v>134</v>
      </c>
      <c r="Q2685" s="16" t="s">
        <v>93</v>
      </c>
    </row>
    <row r="2686" spans="3:17">
      <c r="C2686" s="15">
        <v>38191</v>
      </c>
      <c r="D2686" s="16">
        <v>10275</v>
      </c>
      <c r="E2686" s="16">
        <v>15</v>
      </c>
      <c r="F2686" s="16" t="s">
        <v>411</v>
      </c>
      <c r="G2686" s="16">
        <v>43</v>
      </c>
      <c r="H2686" s="17">
        <v>73.599999999999994</v>
      </c>
      <c r="I2686" s="17">
        <v>3164.8</v>
      </c>
      <c r="J2686" s="16" t="s">
        <v>325</v>
      </c>
      <c r="K2686" s="16"/>
      <c r="L2686" s="16" t="s">
        <v>108</v>
      </c>
      <c r="M2686" s="16" t="s">
        <v>212</v>
      </c>
      <c r="N2686" s="16" t="s">
        <v>229</v>
      </c>
      <c r="O2686" s="16"/>
      <c r="P2686" s="16" t="s">
        <v>107</v>
      </c>
      <c r="Q2686" s="16" t="s">
        <v>93</v>
      </c>
    </row>
    <row r="2687" spans="3:17">
      <c r="C2687" s="15">
        <v>38220</v>
      </c>
      <c r="D2687" s="16">
        <v>10284</v>
      </c>
      <c r="E2687" s="16">
        <v>7</v>
      </c>
      <c r="F2687" s="16" t="s">
        <v>411</v>
      </c>
      <c r="G2687" s="16">
        <v>25</v>
      </c>
      <c r="H2687" s="17">
        <v>69.599999999999994</v>
      </c>
      <c r="I2687" s="17">
        <v>1740</v>
      </c>
      <c r="J2687" s="16" t="s">
        <v>325</v>
      </c>
      <c r="K2687" s="16"/>
      <c r="L2687" s="16" t="s">
        <v>133</v>
      </c>
      <c r="M2687" s="16" t="s">
        <v>212</v>
      </c>
      <c r="N2687" s="16" t="s">
        <v>318</v>
      </c>
      <c r="O2687" s="16"/>
      <c r="P2687" s="16" t="s">
        <v>130</v>
      </c>
      <c r="Q2687" s="16" t="s">
        <v>93</v>
      </c>
    </row>
    <row r="2688" spans="3:17">
      <c r="C2688" s="15">
        <v>38245</v>
      </c>
      <c r="D2688" s="16">
        <v>10296</v>
      </c>
      <c r="E2688" s="16">
        <v>3</v>
      </c>
      <c r="F2688" s="16" t="s">
        <v>411</v>
      </c>
      <c r="G2688" s="16">
        <v>22</v>
      </c>
      <c r="H2688" s="17">
        <v>80.8</v>
      </c>
      <c r="I2688" s="17">
        <v>1777.6</v>
      </c>
      <c r="J2688" s="16" t="s">
        <v>325</v>
      </c>
      <c r="K2688" s="16"/>
      <c r="L2688" s="16" t="s">
        <v>123</v>
      </c>
      <c r="M2688" s="16" t="s">
        <v>212</v>
      </c>
      <c r="N2688" s="16" t="s">
        <v>326</v>
      </c>
      <c r="O2688" s="16"/>
      <c r="P2688" s="16" t="s">
        <v>120</v>
      </c>
      <c r="Q2688" s="16" t="s">
        <v>93</v>
      </c>
    </row>
    <row r="2689" spans="3:17">
      <c r="C2689" s="15">
        <v>38275</v>
      </c>
      <c r="D2689" s="16">
        <v>10308</v>
      </c>
      <c r="E2689" s="16">
        <v>13</v>
      </c>
      <c r="F2689" s="16" t="s">
        <v>411</v>
      </c>
      <c r="G2689" s="16">
        <v>21</v>
      </c>
      <c r="H2689" s="17">
        <v>87.2</v>
      </c>
      <c r="I2689" s="17">
        <v>1831.2</v>
      </c>
      <c r="J2689" s="16" t="s">
        <v>325</v>
      </c>
      <c r="K2689" s="16"/>
      <c r="L2689" s="16" t="s">
        <v>178</v>
      </c>
      <c r="M2689" s="16" t="s">
        <v>212</v>
      </c>
      <c r="N2689" s="16" t="s">
        <v>268</v>
      </c>
      <c r="O2689" s="16" t="s">
        <v>214</v>
      </c>
      <c r="P2689" s="16" t="s">
        <v>162</v>
      </c>
      <c r="Q2689" s="16" t="s">
        <v>157</v>
      </c>
    </row>
    <row r="2690" spans="3:17">
      <c r="C2690" s="15">
        <v>38292</v>
      </c>
      <c r="D2690" s="16">
        <v>10316</v>
      </c>
      <c r="E2690" s="16">
        <v>5</v>
      </c>
      <c r="F2690" s="16" t="s">
        <v>411</v>
      </c>
      <c r="G2690" s="16">
        <v>48</v>
      </c>
      <c r="H2690" s="17">
        <v>75.2</v>
      </c>
      <c r="I2690" s="17">
        <v>3609.6</v>
      </c>
      <c r="J2690" s="16" t="s">
        <v>325</v>
      </c>
      <c r="K2690" s="16"/>
      <c r="L2690" s="16" t="s">
        <v>149</v>
      </c>
      <c r="M2690" s="16" t="s">
        <v>212</v>
      </c>
      <c r="N2690" s="16" t="s">
        <v>281</v>
      </c>
      <c r="O2690" s="16" t="s">
        <v>282</v>
      </c>
      <c r="P2690" s="16" t="s">
        <v>145</v>
      </c>
      <c r="Q2690" s="16" t="s">
        <v>93</v>
      </c>
    </row>
    <row r="2691" spans="3:17">
      <c r="C2691" s="15">
        <v>38303</v>
      </c>
      <c r="D2691" s="16">
        <v>10328</v>
      </c>
      <c r="E2691" s="16">
        <v>13</v>
      </c>
      <c r="F2691" s="16" t="s">
        <v>411</v>
      </c>
      <c r="G2691" s="16">
        <v>33</v>
      </c>
      <c r="H2691" s="17">
        <v>64</v>
      </c>
      <c r="I2691" s="17">
        <v>2112</v>
      </c>
      <c r="J2691" s="16" t="s">
        <v>325</v>
      </c>
      <c r="K2691" s="16"/>
      <c r="L2691" s="16" t="s">
        <v>128</v>
      </c>
      <c r="M2691" s="16" t="s">
        <v>212</v>
      </c>
      <c r="N2691" s="16" t="s">
        <v>320</v>
      </c>
      <c r="O2691" s="16"/>
      <c r="P2691" s="16" t="s">
        <v>126</v>
      </c>
      <c r="Q2691" s="16" t="s">
        <v>93</v>
      </c>
    </row>
    <row r="2692" spans="3:17">
      <c r="C2692" s="15">
        <v>38315</v>
      </c>
      <c r="D2692" s="16">
        <v>10341</v>
      </c>
      <c r="E2692" s="16">
        <v>5</v>
      </c>
      <c r="F2692" s="16" t="s">
        <v>411</v>
      </c>
      <c r="G2692" s="16">
        <v>34</v>
      </c>
      <c r="H2692" s="17">
        <v>100</v>
      </c>
      <c r="I2692" s="17">
        <v>3644.12</v>
      </c>
      <c r="J2692" s="16" t="s">
        <v>325</v>
      </c>
      <c r="K2692" s="16"/>
      <c r="L2692" s="16" t="s">
        <v>95</v>
      </c>
      <c r="M2692" s="16" t="s">
        <v>212</v>
      </c>
      <c r="N2692" s="16" t="s">
        <v>236</v>
      </c>
      <c r="O2692" s="16"/>
      <c r="P2692" s="16" t="s">
        <v>94</v>
      </c>
      <c r="Q2692" s="16" t="s">
        <v>93</v>
      </c>
    </row>
    <row r="2693" spans="3:17">
      <c r="C2693" s="15">
        <v>38325</v>
      </c>
      <c r="D2693" s="16">
        <v>10353</v>
      </c>
      <c r="E2693" s="16">
        <v>6</v>
      </c>
      <c r="F2693" s="16" t="s">
        <v>411</v>
      </c>
      <c r="G2693" s="16">
        <v>43</v>
      </c>
      <c r="H2693" s="17">
        <v>81.95</v>
      </c>
      <c r="I2693" s="17">
        <v>3523.85</v>
      </c>
      <c r="J2693" s="16" t="s">
        <v>325</v>
      </c>
      <c r="K2693" s="16"/>
      <c r="L2693" s="16" t="s">
        <v>189</v>
      </c>
      <c r="M2693" s="16" t="s">
        <v>212</v>
      </c>
      <c r="N2693" s="16" t="s">
        <v>306</v>
      </c>
      <c r="O2693" s="16" t="s">
        <v>228</v>
      </c>
      <c r="P2693" s="16" t="s">
        <v>162</v>
      </c>
      <c r="Q2693" s="16" t="s">
        <v>157</v>
      </c>
    </row>
    <row r="2694" spans="3:17">
      <c r="C2694" s="15">
        <v>38338</v>
      </c>
      <c r="D2694" s="16">
        <v>10361</v>
      </c>
      <c r="E2694" s="16">
        <v>10</v>
      </c>
      <c r="F2694" s="16" t="s">
        <v>411</v>
      </c>
      <c r="G2694" s="16">
        <v>44</v>
      </c>
      <c r="H2694" s="17">
        <v>100</v>
      </c>
      <c r="I2694" s="17">
        <v>5001.92</v>
      </c>
      <c r="J2694" s="16" t="s">
        <v>325</v>
      </c>
      <c r="K2694" s="16"/>
      <c r="L2694" s="16" t="s">
        <v>88</v>
      </c>
      <c r="M2694" s="16" t="s">
        <v>212</v>
      </c>
      <c r="N2694" s="16" t="s">
        <v>237</v>
      </c>
      <c r="O2694" s="16" t="s">
        <v>238</v>
      </c>
      <c r="P2694" s="16" t="s">
        <v>85</v>
      </c>
      <c r="Q2694" s="16" t="s">
        <v>84</v>
      </c>
    </row>
    <row r="2695" spans="3:17">
      <c r="C2695" s="15">
        <v>38386</v>
      </c>
      <c r="D2695" s="16">
        <v>10375</v>
      </c>
      <c r="E2695" s="16">
        <v>11</v>
      </c>
      <c r="F2695" s="16" t="s">
        <v>411</v>
      </c>
      <c r="G2695" s="16">
        <v>44</v>
      </c>
      <c r="H2695" s="17">
        <v>100</v>
      </c>
      <c r="I2695" s="17">
        <v>5208.72</v>
      </c>
      <c r="J2695" s="16" t="s">
        <v>325</v>
      </c>
      <c r="K2695" s="16"/>
      <c r="L2695" s="16" t="s">
        <v>108</v>
      </c>
      <c r="M2695" s="16" t="s">
        <v>212</v>
      </c>
      <c r="N2695" s="16" t="s">
        <v>229</v>
      </c>
      <c r="O2695" s="16"/>
      <c r="P2695" s="16" t="s">
        <v>107</v>
      </c>
      <c r="Q2695" s="16" t="s">
        <v>93</v>
      </c>
    </row>
    <row r="2696" spans="3:17">
      <c r="C2696" s="15">
        <v>38412</v>
      </c>
      <c r="D2696" s="16">
        <v>10386</v>
      </c>
      <c r="E2696" s="16">
        <v>17</v>
      </c>
      <c r="F2696" s="16" t="s">
        <v>411</v>
      </c>
      <c r="G2696" s="16">
        <v>32</v>
      </c>
      <c r="H2696" s="17">
        <v>94.34</v>
      </c>
      <c r="I2696" s="17">
        <v>3018.88</v>
      </c>
      <c r="J2696" s="16" t="s">
        <v>325</v>
      </c>
      <c r="K2696" s="16"/>
      <c r="L2696" s="16" t="s">
        <v>135</v>
      </c>
      <c r="M2696" s="16" t="s">
        <v>287</v>
      </c>
      <c r="N2696" s="16" t="s">
        <v>242</v>
      </c>
      <c r="O2696" s="16"/>
      <c r="P2696" s="16" t="s">
        <v>134</v>
      </c>
      <c r="Q2696" s="16" t="s">
        <v>93</v>
      </c>
    </row>
    <row r="2697" spans="3:17">
      <c r="C2697" s="15">
        <v>38441</v>
      </c>
      <c r="D2697" s="16">
        <v>10398</v>
      </c>
      <c r="E2697" s="16">
        <v>10</v>
      </c>
      <c r="F2697" s="16" t="s">
        <v>411</v>
      </c>
      <c r="G2697" s="16">
        <v>29</v>
      </c>
      <c r="H2697" s="17">
        <v>65.599999999999994</v>
      </c>
      <c r="I2697" s="17">
        <v>1902.4</v>
      </c>
      <c r="J2697" s="16" t="s">
        <v>325</v>
      </c>
      <c r="K2697" s="16"/>
      <c r="L2697" s="16" t="s">
        <v>110</v>
      </c>
      <c r="M2697" s="16" t="s">
        <v>212</v>
      </c>
      <c r="N2697" s="16" t="s">
        <v>215</v>
      </c>
      <c r="O2697" s="16"/>
      <c r="P2697" s="16" t="s">
        <v>107</v>
      </c>
      <c r="Q2697" s="16" t="s">
        <v>93</v>
      </c>
    </row>
    <row r="2698" spans="3:17">
      <c r="C2698" s="15">
        <v>38445</v>
      </c>
      <c r="D2698" s="16">
        <v>10401</v>
      </c>
      <c r="E2698" s="16">
        <v>9</v>
      </c>
      <c r="F2698" s="16" t="s">
        <v>411</v>
      </c>
      <c r="G2698" s="16">
        <v>77</v>
      </c>
      <c r="H2698" s="17">
        <v>92</v>
      </c>
      <c r="I2698" s="17">
        <v>7084</v>
      </c>
      <c r="J2698" s="16" t="s">
        <v>325</v>
      </c>
      <c r="K2698" s="16"/>
      <c r="L2698" s="16" t="s">
        <v>180</v>
      </c>
      <c r="M2698" s="16" t="s">
        <v>285</v>
      </c>
      <c r="N2698" s="16" t="s">
        <v>225</v>
      </c>
      <c r="O2698" s="16" t="s">
        <v>226</v>
      </c>
      <c r="P2698" s="16" t="s">
        <v>162</v>
      </c>
      <c r="Q2698" s="16" t="s">
        <v>157</v>
      </c>
    </row>
    <row r="2699" spans="3:17">
      <c r="C2699" s="15">
        <v>38482</v>
      </c>
      <c r="D2699" s="16">
        <v>10416</v>
      </c>
      <c r="E2699" s="16">
        <v>10</v>
      </c>
      <c r="F2699" s="16" t="s">
        <v>411</v>
      </c>
      <c r="G2699" s="16">
        <v>39</v>
      </c>
      <c r="H2699" s="17">
        <v>67.2</v>
      </c>
      <c r="I2699" s="17">
        <v>2620.8000000000002</v>
      </c>
      <c r="J2699" s="16" t="s">
        <v>325</v>
      </c>
      <c r="K2699" s="16"/>
      <c r="L2699" s="16" t="s">
        <v>127</v>
      </c>
      <c r="M2699" s="16" t="s">
        <v>212</v>
      </c>
      <c r="N2699" s="16" t="s">
        <v>294</v>
      </c>
      <c r="O2699" s="16"/>
      <c r="P2699" s="16" t="s">
        <v>126</v>
      </c>
      <c r="Q2699" s="16" t="s">
        <v>93</v>
      </c>
    </row>
    <row r="2700" spans="3:17">
      <c r="C2700" s="15">
        <v>37663</v>
      </c>
      <c r="D2700" s="16">
        <v>10105</v>
      </c>
      <c r="E2700" s="16">
        <v>6</v>
      </c>
      <c r="F2700" s="16" t="s">
        <v>412</v>
      </c>
      <c r="G2700" s="16">
        <v>39</v>
      </c>
      <c r="H2700" s="17">
        <v>81.14</v>
      </c>
      <c r="I2700" s="17">
        <v>3164.46</v>
      </c>
      <c r="J2700" s="16" t="s">
        <v>343</v>
      </c>
      <c r="K2700" s="16"/>
      <c r="L2700" s="16" t="s">
        <v>101</v>
      </c>
      <c r="M2700" s="16" t="s">
        <v>212</v>
      </c>
      <c r="N2700" s="16" t="s">
        <v>271</v>
      </c>
      <c r="O2700" s="16"/>
      <c r="P2700" s="16" t="s">
        <v>100</v>
      </c>
      <c r="Q2700" s="16" t="s">
        <v>93</v>
      </c>
    </row>
    <row r="2701" spans="3:17">
      <c r="C2701" s="15">
        <v>37732</v>
      </c>
      <c r="D2701" s="16">
        <v>10118</v>
      </c>
      <c r="E2701" s="16">
        <v>1</v>
      </c>
      <c r="F2701" s="16" t="s">
        <v>412</v>
      </c>
      <c r="G2701" s="16">
        <v>36</v>
      </c>
      <c r="H2701" s="17">
        <v>100</v>
      </c>
      <c r="I2701" s="17">
        <v>4219.2</v>
      </c>
      <c r="J2701" s="16" t="s">
        <v>343</v>
      </c>
      <c r="K2701" s="16"/>
      <c r="L2701" s="16" t="s">
        <v>137</v>
      </c>
      <c r="M2701" s="16" t="s">
        <v>212</v>
      </c>
      <c r="N2701" s="16" t="s">
        <v>275</v>
      </c>
      <c r="O2701" s="16"/>
      <c r="P2701" s="16" t="s">
        <v>134</v>
      </c>
      <c r="Q2701" s="16" t="s">
        <v>93</v>
      </c>
    </row>
    <row r="2702" spans="3:17">
      <c r="C2702" s="15">
        <v>37784</v>
      </c>
      <c r="D2702" s="16">
        <v>10129</v>
      </c>
      <c r="E2702" s="16">
        <v>6</v>
      </c>
      <c r="F2702" s="16" t="s">
        <v>412</v>
      </c>
      <c r="G2702" s="16">
        <v>42</v>
      </c>
      <c r="H2702" s="17">
        <v>91.15</v>
      </c>
      <c r="I2702" s="17">
        <v>3828.3</v>
      </c>
      <c r="J2702" s="16" t="s">
        <v>343</v>
      </c>
      <c r="K2702" s="16"/>
      <c r="L2702" s="16" t="s">
        <v>148</v>
      </c>
      <c r="M2702" s="16" t="s">
        <v>212</v>
      </c>
      <c r="N2702" s="16" t="s">
        <v>272</v>
      </c>
      <c r="O2702" s="16"/>
      <c r="P2702" s="16" t="s">
        <v>145</v>
      </c>
      <c r="Q2702" s="16" t="s">
        <v>93</v>
      </c>
    </row>
    <row r="2703" spans="3:17">
      <c r="C2703" s="15">
        <v>37841</v>
      </c>
      <c r="D2703" s="16">
        <v>10142</v>
      </c>
      <c r="E2703" s="16">
        <v>3</v>
      </c>
      <c r="F2703" s="16" t="s">
        <v>412</v>
      </c>
      <c r="G2703" s="16">
        <v>21</v>
      </c>
      <c r="H2703" s="17">
        <v>100</v>
      </c>
      <c r="I2703" s="17">
        <v>2334.9899999999998</v>
      </c>
      <c r="J2703" s="16" t="s">
        <v>343</v>
      </c>
      <c r="K2703" s="16"/>
      <c r="L2703" s="16" t="s">
        <v>163</v>
      </c>
      <c r="M2703" s="16" t="s">
        <v>212</v>
      </c>
      <c r="N2703" s="16" t="s">
        <v>258</v>
      </c>
      <c r="O2703" s="16" t="s">
        <v>218</v>
      </c>
      <c r="P2703" s="16" t="s">
        <v>162</v>
      </c>
      <c r="Q2703" s="16" t="s">
        <v>157</v>
      </c>
    </row>
    <row r="2704" spans="3:17">
      <c r="C2704" s="15">
        <v>37892</v>
      </c>
      <c r="D2704" s="16">
        <v>10153</v>
      </c>
      <c r="E2704" s="16">
        <v>2</v>
      </c>
      <c r="F2704" s="16" t="s">
        <v>412</v>
      </c>
      <c r="G2704" s="16">
        <v>50</v>
      </c>
      <c r="H2704" s="17">
        <v>88.15</v>
      </c>
      <c r="I2704" s="17">
        <v>4407.5</v>
      </c>
      <c r="J2704" s="16" t="s">
        <v>343</v>
      </c>
      <c r="K2704" s="16"/>
      <c r="L2704" s="16" t="s">
        <v>135</v>
      </c>
      <c r="M2704" s="16" t="s">
        <v>212</v>
      </c>
      <c r="N2704" s="16" t="s">
        <v>242</v>
      </c>
      <c r="O2704" s="16"/>
      <c r="P2704" s="16" t="s">
        <v>134</v>
      </c>
      <c r="Q2704" s="16" t="s">
        <v>93</v>
      </c>
    </row>
    <row r="2705" spans="3:17">
      <c r="C2705" s="15">
        <v>37917</v>
      </c>
      <c r="D2705" s="16">
        <v>10167</v>
      </c>
      <c r="E2705" s="16">
        <v>13</v>
      </c>
      <c r="F2705" s="16" t="s">
        <v>412</v>
      </c>
      <c r="G2705" s="16">
        <v>24</v>
      </c>
      <c r="H2705" s="17">
        <v>100</v>
      </c>
      <c r="I2705" s="17">
        <v>2812.8</v>
      </c>
      <c r="J2705" s="16" t="s">
        <v>343</v>
      </c>
      <c r="K2705" s="16"/>
      <c r="L2705" s="16" t="s">
        <v>141</v>
      </c>
      <c r="M2705" s="16" t="s">
        <v>273</v>
      </c>
      <c r="N2705" s="16" t="s">
        <v>256</v>
      </c>
      <c r="O2705" s="16"/>
      <c r="P2705" s="16" t="s">
        <v>140</v>
      </c>
      <c r="Q2705" s="16" t="s">
        <v>93</v>
      </c>
    </row>
    <row r="2706" spans="3:17">
      <c r="C2706" s="15">
        <v>37932</v>
      </c>
      <c r="D2706" s="16">
        <v>10177</v>
      </c>
      <c r="E2706" s="16">
        <v>4</v>
      </c>
      <c r="F2706" s="16" t="s">
        <v>412</v>
      </c>
      <c r="G2706" s="16">
        <v>44</v>
      </c>
      <c r="H2706" s="17">
        <v>92.16</v>
      </c>
      <c r="I2706" s="17">
        <v>4055.04</v>
      </c>
      <c r="J2706" s="16" t="s">
        <v>343</v>
      </c>
      <c r="K2706" s="16"/>
      <c r="L2706" s="16" t="s">
        <v>139</v>
      </c>
      <c r="M2706" s="16" t="s">
        <v>212</v>
      </c>
      <c r="N2706" s="16" t="s">
        <v>242</v>
      </c>
      <c r="O2706" s="16"/>
      <c r="P2706" s="16" t="s">
        <v>134</v>
      </c>
      <c r="Q2706" s="16" t="s">
        <v>93</v>
      </c>
    </row>
    <row r="2707" spans="3:17">
      <c r="C2707" s="15">
        <v>37939</v>
      </c>
      <c r="D2707" s="16">
        <v>10185</v>
      </c>
      <c r="E2707" s="16">
        <v>4</v>
      </c>
      <c r="F2707" s="16" t="s">
        <v>412</v>
      </c>
      <c r="G2707" s="16">
        <v>37</v>
      </c>
      <c r="H2707" s="17">
        <v>100</v>
      </c>
      <c r="I2707" s="17">
        <v>3891.66</v>
      </c>
      <c r="J2707" s="16" t="s">
        <v>343</v>
      </c>
      <c r="K2707" s="16"/>
      <c r="L2707" s="16" t="s">
        <v>171</v>
      </c>
      <c r="M2707" s="16" t="s">
        <v>212</v>
      </c>
      <c r="N2707" s="16" t="s">
        <v>239</v>
      </c>
      <c r="O2707" s="16" t="s">
        <v>231</v>
      </c>
      <c r="P2707" s="16" t="s">
        <v>162</v>
      </c>
      <c r="Q2707" s="16" t="s">
        <v>157</v>
      </c>
    </row>
    <row r="2708" spans="3:17">
      <c r="C2708" s="15">
        <v>37951</v>
      </c>
      <c r="D2708" s="16">
        <v>10197</v>
      </c>
      <c r="E2708" s="16">
        <v>10</v>
      </c>
      <c r="F2708" s="16" t="s">
        <v>412</v>
      </c>
      <c r="G2708" s="16">
        <v>27</v>
      </c>
      <c r="H2708" s="17">
        <v>92.16</v>
      </c>
      <c r="I2708" s="17">
        <v>2488.3200000000002</v>
      </c>
      <c r="J2708" s="16" t="s">
        <v>343</v>
      </c>
      <c r="K2708" s="16"/>
      <c r="L2708" s="16" t="s">
        <v>137</v>
      </c>
      <c r="M2708" s="16" t="s">
        <v>212</v>
      </c>
      <c r="N2708" s="16" t="s">
        <v>275</v>
      </c>
      <c r="O2708" s="16"/>
      <c r="P2708" s="16" t="s">
        <v>134</v>
      </c>
      <c r="Q2708" s="16" t="s">
        <v>93</v>
      </c>
    </row>
    <row r="2709" spans="3:17">
      <c r="C2709" s="15">
        <v>37988</v>
      </c>
      <c r="D2709" s="16">
        <v>10208</v>
      </c>
      <c r="E2709" s="16">
        <v>4</v>
      </c>
      <c r="F2709" s="16" t="s">
        <v>412</v>
      </c>
      <c r="G2709" s="16">
        <v>37</v>
      </c>
      <c r="H2709" s="17">
        <v>100</v>
      </c>
      <c r="I2709" s="17">
        <v>4447.3999999999996</v>
      </c>
      <c r="J2709" s="16" t="s">
        <v>343</v>
      </c>
      <c r="K2709" s="16"/>
      <c r="L2709" s="16" t="s">
        <v>109</v>
      </c>
      <c r="M2709" s="16" t="s">
        <v>212</v>
      </c>
      <c r="N2709" s="16" t="s">
        <v>248</v>
      </c>
      <c r="O2709" s="16"/>
      <c r="P2709" s="16" t="s">
        <v>107</v>
      </c>
      <c r="Q2709" s="16" t="s">
        <v>93</v>
      </c>
    </row>
    <row r="2710" spans="3:17">
      <c r="C2710" s="15">
        <v>38036</v>
      </c>
      <c r="D2710" s="16">
        <v>10222</v>
      </c>
      <c r="E2710" s="16">
        <v>16</v>
      </c>
      <c r="F2710" s="16" t="s">
        <v>412</v>
      </c>
      <c r="G2710" s="16">
        <v>38</v>
      </c>
      <c r="H2710" s="17">
        <v>100</v>
      </c>
      <c r="I2710" s="17">
        <v>4187.22</v>
      </c>
      <c r="J2710" s="16" t="s">
        <v>343</v>
      </c>
      <c r="K2710" s="16"/>
      <c r="L2710" s="16" t="s">
        <v>177</v>
      </c>
      <c r="M2710" s="16" t="s">
        <v>212</v>
      </c>
      <c r="N2710" s="16" t="s">
        <v>277</v>
      </c>
      <c r="O2710" s="16" t="s">
        <v>218</v>
      </c>
      <c r="P2710" s="16" t="s">
        <v>162</v>
      </c>
      <c r="Q2710" s="16" t="s">
        <v>157</v>
      </c>
    </row>
    <row r="2711" spans="3:17">
      <c r="C2711" s="15">
        <v>38066</v>
      </c>
      <c r="D2711" s="16">
        <v>10232</v>
      </c>
      <c r="E2711" s="16">
        <v>1</v>
      </c>
      <c r="F2711" s="16" t="s">
        <v>412</v>
      </c>
      <c r="G2711" s="16">
        <v>48</v>
      </c>
      <c r="H2711" s="17">
        <v>96.16</v>
      </c>
      <c r="I2711" s="17">
        <v>4615.68</v>
      </c>
      <c r="J2711" s="16" t="s">
        <v>343</v>
      </c>
      <c r="K2711" s="16"/>
      <c r="L2711" s="16" t="s">
        <v>149</v>
      </c>
      <c r="M2711" s="16" t="s">
        <v>212</v>
      </c>
      <c r="N2711" s="16" t="s">
        <v>281</v>
      </c>
      <c r="O2711" s="16" t="s">
        <v>282</v>
      </c>
      <c r="P2711" s="16" t="s">
        <v>145</v>
      </c>
      <c r="Q2711" s="16" t="s">
        <v>93</v>
      </c>
    </row>
    <row r="2712" spans="3:17">
      <c r="C2712" s="15">
        <v>38114</v>
      </c>
      <c r="D2712" s="16">
        <v>10248</v>
      </c>
      <c r="E2712" s="16">
        <v>7</v>
      </c>
      <c r="F2712" s="16" t="s">
        <v>412</v>
      </c>
      <c r="G2712" s="16">
        <v>30</v>
      </c>
      <c r="H2712" s="17">
        <v>100</v>
      </c>
      <c r="I2712" s="17">
        <v>3245.4</v>
      </c>
      <c r="J2712" s="16" t="s">
        <v>343</v>
      </c>
      <c r="K2712" s="16"/>
      <c r="L2712" s="16" t="s">
        <v>165</v>
      </c>
      <c r="M2712" s="16" t="s">
        <v>273</v>
      </c>
      <c r="N2712" s="16" t="s">
        <v>213</v>
      </c>
      <c r="O2712" s="16" t="s">
        <v>214</v>
      </c>
      <c r="P2712" s="16" t="s">
        <v>162</v>
      </c>
      <c r="Q2712" s="16" t="s">
        <v>157</v>
      </c>
    </row>
    <row r="2713" spans="3:17">
      <c r="C2713" s="15">
        <v>38155</v>
      </c>
      <c r="D2713" s="16">
        <v>10261</v>
      </c>
      <c r="E2713" s="16">
        <v>5</v>
      </c>
      <c r="F2713" s="16" t="s">
        <v>412</v>
      </c>
      <c r="G2713" s="16">
        <v>25</v>
      </c>
      <c r="H2713" s="17">
        <v>88.15</v>
      </c>
      <c r="I2713" s="17">
        <v>2203.75</v>
      </c>
      <c r="J2713" s="16" t="s">
        <v>343</v>
      </c>
      <c r="K2713" s="16"/>
      <c r="L2713" s="16" t="s">
        <v>161</v>
      </c>
      <c r="M2713" s="16" t="s">
        <v>212</v>
      </c>
      <c r="N2713" s="16" t="s">
        <v>263</v>
      </c>
      <c r="O2713" s="16" t="s">
        <v>264</v>
      </c>
      <c r="P2713" s="16" t="s">
        <v>158</v>
      </c>
      <c r="Q2713" s="16" t="s">
        <v>157</v>
      </c>
    </row>
    <row r="2714" spans="3:17">
      <c r="C2714" s="15">
        <v>38189</v>
      </c>
      <c r="D2714" s="16">
        <v>10273</v>
      </c>
      <c r="E2714" s="16">
        <v>8</v>
      </c>
      <c r="F2714" s="16" t="s">
        <v>412</v>
      </c>
      <c r="G2714" s="16">
        <v>40</v>
      </c>
      <c r="H2714" s="17">
        <v>86.15</v>
      </c>
      <c r="I2714" s="17">
        <v>3446</v>
      </c>
      <c r="J2714" s="16" t="s">
        <v>343</v>
      </c>
      <c r="K2714" s="16"/>
      <c r="L2714" s="16" t="s">
        <v>98</v>
      </c>
      <c r="M2714" s="16" t="s">
        <v>212</v>
      </c>
      <c r="N2714" s="16" t="s">
        <v>278</v>
      </c>
      <c r="O2714" s="16"/>
      <c r="P2714" s="16" t="s">
        <v>97</v>
      </c>
      <c r="Q2714" s="16" t="s">
        <v>93</v>
      </c>
    </row>
    <row r="2715" spans="3:17">
      <c r="C2715" s="15">
        <v>38219</v>
      </c>
      <c r="D2715" s="16">
        <v>10283</v>
      </c>
      <c r="E2715" s="16">
        <v>10</v>
      </c>
      <c r="F2715" s="16" t="s">
        <v>412</v>
      </c>
      <c r="G2715" s="16">
        <v>22</v>
      </c>
      <c r="H2715" s="17">
        <v>88.15</v>
      </c>
      <c r="I2715" s="17">
        <v>1939.3</v>
      </c>
      <c r="J2715" s="16" t="s">
        <v>343</v>
      </c>
      <c r="K2715" s="16"/>
      <c r="L2715" s="16" t="s">
        <v>160</v>
      </c>
      <c r="M2715" s="16" t="s">
        <v>212</v>
      </c>
      <c r="N2715" s="16" t="s">
        <v>279</v>
      </c>
      <c r="O2715" s="16" t="s">
        <v>250</v>
      </c>
      <c r="P2715" s="16" t="s">
        <v>158</v>
      </c>
      <c r="Q2715" s="16" t="s">
        <v>157</v>
      </c>
    </row>
    <row r="2716" spans="3:17">
      <c r="C2716" s="15">
        <v>38240</v>
      </c>
      <c r="D2716" s="16">
        <v>10295</v>
      </c>
      <c r="E2716" s="16">
        <v>5</v>
      </c>
      <c r="F2716" s="16" t="s">
        <v>412</v>
      </c>
      <c r="G2716" s="16">
        <v>34</v>
      </c>
      <c r="H2716" s="17">
        <v>100</v>
      </c>
      <c r="I2716" s="17">
        <v>3473.78</v>
      </c>
      <c r="J2716" s="16" t="s">
        <v>343</v>
      </c>
      <c r="K2716" s="16"/>
      <c r="L2716" s="16" t="s">
        <v>181</v>
      </c>
      <c r="M2716" s="16" t="s">
        <v>212</v>
      </c>
      <c r="N2716" s="16" t="s">
        <v>280</v>
      </c>
      <c r="O2716" s="16" t="s">
        <v>231</v>
      </c>
      <c r="P2716" s="16" t="s">
        <v>162</v>
      </c>
      <c r="Q2716" s="16" t="s">
        <v>157</v>
      </c>
    </row>
    <row r="2717" spans="3:17">
      <c r="C2717" s="15">
        <v>38274</v>
      </c>
      <c r="D2717" s="16">
        <v>10306</v>
      </c>
      <c r="E2717" s="16">
        <v>4</v>
      </c>
      <c r="F2717" s="16" t="s">
        <v>412</v>
      </c>
      <c r="G2717" s="16">
        <v>32</v>
      </c>
      <c r="H2717" s="17">
        <v>90.15</v>
      </c>
      <c r="I2717" s="17">
        <v>2884.8</v>
      </c>
      <c r="J2717" s="16" t="s">
        <v>343</v>
      </c>
      <c r="K2717" s="16"/>
      <c r="L2717" s="16" t="s">
        <v>146</v>
      </c>
      <c r="M2717" s="16" t="s">
        <v>212</v>
      </c>
      <c r="N2717" s="16" t="s">
        <v>299</v>
      </c>
      <c r="O2717" s="16"/>
      <c r="P2717" s="16" t="s">
        <v>145</v>
      </c>
      <c r="Q2717" s="16" t="s">
        <v>93</v>
      </c>
    </row>
    <row r="2718" spans="3:17">
      <c r="C2718" s="15">
        <v>38289</v>
      </c>
      <c r="D2718" s="16">
        <v>10315</v>
      </c>
      <c r="E2718" s="16">
        <v>3</v>
      </c>
      <c r="F2718" s="16" t="s">
        <v>412</v>
      </c>
      <c r="G2718" s="16">
        <v>31</v>
      </c>
      <c r="H2718" s="17">
        <v>86.15</v>
      </c>
      <c r="I2718" s="17">
        <v>2670.65</v>
      </c>
      <c r="J2718" s="16" t="s">
        <v>343</v>
      </c>
      <c r="K2718" s="16"/>
      <c r="L2718" s="16" t="s">
        <v>108</v>
      </c>
      <c r="M2718" s="16" t="s">
        <v>212</v>
      </c>
      <c r="N2718" s="16" t="s">
        <v>229</v>
      </c>
      <c r="O2718" s="16"/>
      <c r="P2718" s="16" t="s">
        <v>107</v>
      </c>
      <c r="Q2718" s="16" t="s">
        <v>93</v>
      </c>
    </row>
    <row r="2719" spans="3:17">
      <c r="C2719" s="15">
        <v>38301</v>
      </c>
      <c r="D2719" s="16">
        <v>10327</v>
      </c>
      <c r="E2719" s="16">
        <v>2</v>
      </c>
      <c r="F2719" s="16" t="s">
        <v>412</v>
      </c>
      <c r="G2719" s="16">
        <v>43</v>
      </c>
      <c r="H2719" s="17">
        <v>80</v>
      </c>
      <c r="I2719" s="17">
        <v>3440</v>
      </c>
      <c r="J2719" s="16" t="s">
        <v>343</v>
      </c>
      <c r="K2719" s="16"/>
      <c r="L2719" s="16" t="s">
        <v>101</v>
      </c>
      <c r="M2719" s="16" t="s">
        <v>287</v>
      </c>
      <c r="N2719" s="16" t="s">
        <v>271</v>
      </c>
      <c r="O2719" s="16"/>
      <c r="P2719" s="16" t="s">
        <v>100</v>
      </c>
      <c r="Q2719" s="16" t="s">
        <v>93</v>
      </c>
    </row>
    <row r="2720" spans="3:17">
      <c r="C2720" s="15">
        <v>38312</v>
      </c>
      <c r="D2720" s="16">
        <v>10337</v>
      </c>
      <c r="E2720" s="16">
        <v>1</v>
      </c>
      <c r="F2720" s="16" t="s">
        <v>412</v>
      </c>
      <c r="G2720" s="16">
        <v>31</v>
      </c>
      <c r="H2720" s="17">
        <v>89.38</v>
      </c>
      <c r="I2720" s="17">
        <v>2770.78</v>
      </c>
      <c r="J2720" s="16" t="s">
        <v>343</v>
      </c>
      <c r="K2720" s="16"/>
      <c r="L2720" s="16" t="s">
        <v>185</v>
      </c>
      <c r="M2720" s="16" t="s">
        <v>212</v>
      </c>
      <c r="N2720" s="16" t="s">
        <v>213</v>
      </c>
      <c r="O2720" s="16" t="s">
        <v>214</v>
      </c>
      <c r="P2720" s="16" t="s">
        <v>162</v>
      </c>
      <c r="Q2720" s="16" t="s">
        <v>157</v>
      </c>
    </row>
    <row r="2721" spans="3:17">
      <c r="C2721" s="15">
        <v>38323</v>
      </c>
      <c r="D2721" s="16">
        <v>10350</v>
      </c>
      <c r="E2721" s="16">
        <v>13</v>
      </c>
      <c r="F2721" s="16" t="s">
        <v>412</v>
      </c>
      <c r="G2721" s="16">
        <v>31</v>
      </c>
      <c r="H2721" s="17">
        <v>77.34</v>
      </c>
      <c r="I2721" s="17">
        <v>2397.54</v>
      </c>
      <c r="J2721" s="16" t="s">
        <v>343</v>
      </c>
      <c r="K2721" s="16"/>
      <c r="L2721" s="16" t="s">
        <v>135</v>
      </c>
      <c r="M2721" s="16" t="s">
        <v>212</v>
      </c>
      <c r="N2721" s="16" t="s">
        <v>242</v>
      </c>
      <c r="O2721" s="16"/>
      <c r="P2721" s="16" t="s">
        <v>134</v>
      </c>
      <c r="Q2721" s="16" t="s">
        <v>93</v>
      </c>
    </row>
    <row r="2722" spans="3:17">
      <c r="C2722" s="15">
        <v>38383</v>
      </c>
      <c r="D2722" s="16">
        <v>10373</v>
      </c>
      <c r="E2722" s="16">
        <v>2</v>
      </c>
      <c r="F2722" s="16" t="s">
        <v>412</v>
      </c>
      <c r="G2722" s="16">
        <v>34</v>
      </c>
      <c r="H2722" s="17">
        <v>96.34</v>
      </c>
      <c r="I2722" s="17">
        <v>3275.56</v>
      </c>
      <c r="J2722" s="16" t="s">
        <v>343</v>
      </c>
      <c r="K2722" s="16"/>
      <c r="L2722" s="16" t="s">
        <v>106</v>
      </c>
      <c r="M2722" s="16" t="s">
        <v>212</v>
      </c>
      <c r="N2722" s="16" t="s">
        <v>283</v>
      </c>
      <c r="O2722" s="16"/>
      <c r="P2722" s="16" t="s">
        <v>103</v>
      </c>
      <c r="Q2722" s="16" t="s">
        <v>93</v>
      </c>
    </row>
    <row r="2723" spans="3:17">
      <c r="C2723" s="15">
        <v>38412</v>
      </c>
      <c r="D2723" s="16">
        <v>10386</v>
      </c>
      <c r="E2723" s="16">
        <v>2</v>
      </c>
      <c r="F2723" s="16" t="s">
        <v>412</v>
      </c>
      <c r="G2723" s="16">
        <v>45</v>
      </c>
      <c r="H2723" s="17">
        <v>92.08</v>
      </c>
      <c r="I2723" s="17">
        <v>4143.6000000000004</v>
      </c>
      <c r="J2723" s="16" t="s">
        <v>343</v>
      </c>
      <c r="K2723" s="16"/>
      <c r="L2723" s="16" t="s">
        <v>135</v>
      </c>
      <c r="M2723" s="16" t="s">
        <v>287</v>
      </c>
      <c r="N2723" s="16" t="s">
        <v>242</v>
      </c>
      <c r="O2723" s="16"/>
      <c r="P2723" s="16" t="s">
        <v>134</v>
      </c>
      <c r="Q2723" s="16" t="s">
        <v>93</v>
      </c>
    </row>
    <row r="2724" spans="3:17">
      <c r="C2724" s="15">
        <v>38439</v>
      </c>
      <c r="D2724" s="16">
        <v>10397</v>
      </c>
      <c r="E2724" s="16">
        <v>3</v>
      </c>
      <c r="F2724" s="16" t="s">
        <v>412</v>
      </c>
      <c r="G2724" s="16">
        <v>48</v>
      </c>
      <c r="H2724" s="17">
        <v>100</v>
      </c>
      <c r="I2724" s="17">
        <v>5192.6400000000003</v>
      </c>
      <c r="J2724" s="16" t="s">
        <v>343</v>
      </c>
      <c r="K2724" s="16"/>
      <c r="L2724" s="16" t="s">
        <v>116</v>
      </c>
      <c r="M2724" s="16" t="s">
        <v>212</v>
      </c>
      <c r="N2724" s="16" t="s">
        <v>274</v>
      </c>
      <c r="O2724" s="16"/>
      <c r="P2724" s="16" t="s">
        <v>107</v>
      </c>
      <c r="Q2724" s="16" t="s">
        <v>93</v>
      </c>
    </row>
    <row r="2725" spans="3:17">
      <c r="C2725" s="15">
        <v>38478</v>
      </c>
      <c r="D2725" s="16">
        <v>10414</v>
      </c>
      <c r="E2725" s="16">
        <v>7</v>
      </c>
      <c r="F2725" s="16" t="s">
        <v>412</v>
      </c>
      <c r="G2725" s="16">
        <v>28</v>
      </c>
      <c r="H2725" s="17">
        <v>100</v>
      </c>
      <c r="I2725" s="17">
        <v>3029.04</v>
      </c>
      <c r="J2725" s="16" t="s">
        <v>343</v>
      </c>
      <c r="K2725" s="16"/>
      <c r="L2725" s="16" t="s">
        <v>181</v>
      </c>
      <c r="M2725" s="16" t="s">
        <v>285</v>
      </c>
      <c r="N2725" s="16" t="s">
        <v>280</v>
      </c>
      <c r="O2725" s="16" t="s">
        <v>231</v>
      </c>
      <c r="P2725" s="16" t="s">
        <v>162</v>
      </c>
      <c r="Q2725" s="16" t="s">
        <v>157</v>
      </c>
    </row>
    <row r="2726" spans="3:17">
      <c r="C2726" s="15">
        <v>37663</v>
      </c>
      <c r="D2726" s="16">
        <v>10105</v>
      </c>
      <c r="E2726" s="16">
        <v>7</v>
      </c>
      <c r="F2726" s="16" t="s">
        <v>413</v>
      </c>
      <c r="G2726" s="16">
        <v>22</v>
      </c>
      <c r="H2726" s="17">
        <v>100</v>
      </c>
      <c r="I2726" s="17">
        <v>2556.1799999999998</v>
      </c>
      <c r="J2726" s="16" t="s">
        <v>343</v>
      </c>
      <c r="K2726" s="16"/>
      <c r="L2726" s="16" t="s">
        <v>101</v>
      </c>
      <c r="M2726" s="16" t="s">
        <v>212</v>
      </c>
      <c r="N2726" s="16" t="s">
        <v>271</v>
      </c>
      <c r="O2726" s="16"/>
      <c r="P2726" s="16" t="s">
        <v>100</v>
      </c>
      <c r="Q2726" s="16" t="s">
        <v>93</v>
      </c>
    </row>
    <row r="2727" spans="3:17">
      <c r="C2727" s="15">
        <v>37727</v>
      </c>
      <c r="D2727" s="16">
        <v>10117</v>
      </c>
      <c r="E2727" s="16">
        <v>1</v>
      </c>
      <c r="F2727" s="16" t="s">
        <v>413</v>
      </c>
      <c r="G2727" s="16">
        <v>45</v>
      </c>
      <c r="H2727" s="17">
        <v>83.42</v>
      </c>
      <c r="I2727" s="17">
        <v>3753.9</v>
      </c>
      <c r="J2727" s="16" t="s">
        <v>343</v>
      </c>
      <c r="K2727" s="16"/>
      <c r="L2727" s="16" t="s">
        <v>156</v>
      </c>
      <c r="M2727" s="16" t="s">
        <v>212</v>
      </c>
      <c r="N2727" s="16" t="s">
        <v>91</v>
      </c>
      <c r="O2727" s="16"/>
      <c r="P2727" s="16" t="s">
        <v>91</v>
      </c>
      <c r="Q2727" s="16" t="s">
        <v>151</v>
      </c>
    </row>
    <row r="2728" spans="3:17">
      <c r="C2728" s="15">
        <v>37784</v>
      </c>
      <c r="D2728" s="16">
        <v>10129</v>
      </c>
      <c r="E2728" s="16">
        <v>7</v>
      </c>
      <c r="F2728" s="16" t="s">
        <v>413</v>
      </c>
      <c r="G2728" s="16">
        <v>30</v>
      </c>
      <c r="H2728" s="17">
        <v>85.41</v>
      </c>
      <c r="I2728" s="17">
        <v>2562.3000000000002</v>
      </c>
      <c r="J2728" s="16" t="s">
        <v>343</v>
      </c>
      <c r="K2728" s="16"/>
      <c r="L2728" s="16" t="s">
        <v>148</v>
      </c>
      <c r="M2728" s="16" t="s">
        <v>212</v>
      </c>
      <c r="N2728" s="16" t="s">
        <v>272</v>
      </c>
      <c r="O2728" s="16"/>
      <c r="P2728" s="16" t="s">
        <v>145</v>
      </c>
      <c r="Q2728" s="16" t="s">
        <v>93</v>
      </c>
    </row>
    <row r="2729" spans="3:17">
      <c r="C2729" s="15">
        <v>37841</v>
      </c>
      <c r="D2729" s="16">
        <v>10142</v>
      </c>
      <c r="E2729" s="16">
        <v>4</v>
      </c>
      <c r="F2729" s="16" t="s">
        <v>413</v>
      </c>
      <c r="G2729" s="16">
        <v>38</v>
      </c>
      <c r="H2729" s="17">
        <v>85.41</v>
      </c>
      <c r="I2729" s="17">
        <v>3245.58</v>
      </c>
      <c r="J2729" s="16" t="s">
        <v>343</v>
      </c>
      <c r="K2729" s="16"/>
      <c r="L2729" s="16" t="s">
        <v>163</v>
      </c>
      <c r="M2729" s="16" t="s">
        <v>212</v>
      </c>
      <c r="N2729" s="16" t="s">
        <v>258</v>
      </c>
      <c r="O2729" s="16" t="s">
        <v>218</v>
      </c>
      <c r="P2729" s="16" t="s">
        <v>162</v>
      </c>
      <c r="Q2729" s="16" t="s">
        <v>157</v>
      </c>
    </row>
    <row r="2730" spans="3:17">
      <c r="C2730" s="15">
        <v>37892</v>
      </c>
      <c r="D2730" s="16">
        <v>10153</v>
      </c>
      <c r="E2730" s="16">
        <v>3</v>
      </c>
      <c r="F2730" s="16" t="s">
        <v>413</v>
      </c>
      <c r="G2730" s="16">
        <v>20</v>
      </c>
      <c r="H2730" s="17">
        <v>100</v>
      </c>
      <c r="I2730" s="17">
        <v>2204.6</v>
      </c>
      <c r="J2730" s="16" t="s">
        <v>343</v>
      </c>
      <c r="K2730" s="16"/>
      <c r="L2730" s="16" t="s">
        <v>135</v>
      </c>
      <c r="M2730" s="16" t="s">
        <v>212</v>
      </c>
      <c r="N2730" s="16" t="s">
        <v>242</v>
      </c>
      <c r="O2730" s="16"/>
      <c r="P2730" s="16" t="s">
        <v>134</v>
      </c>
      <c r="Q2730" s="16" t="s">
        <v>93</v>
      </c>
    </row>
    <row r="2731" spans="3:17">
      <c r="C2731" s="15">
        <v>37917</v>
      </c>
      <c r="D2731" s="16">
        <v>10167</v>
      </c>
      <c r="E2731" s="16">
        <v>14</v>
      </c>
      <c r="F2731" s="16" t="s">
        <v>413</v>
      </c>
      <c r="G2731" s="16">
        <v>28</v>
      </c>
      <c r="H2731" s="17">
        <v>100</v>
      </c>
      <c r="I2731" s="17">
        <v>3003</v>
      </c>
      <c r="J2731" s="16" t="s">
        <v>343</v>
      </c>
      <c r="K2731" s="16"/>
      <c r="L2731" s="16" t="s">
        <v>141</v>
      </c>
      <c r="M2731" s="16" t="s">
        <v>273</v>
      </c>
      <c r="N2731" s="16" t="s">
        <v>256</v>
      </c>
      <c r="O2731" s="16"/>
      <c r="P2731" s="16" t="s">
        <v>140</v>
      </c>
      <c r="Q2731" s="16" t="s">
        <v>93</v>
      </c>
    </row>
    <row r="2732" spans="3:17">
      <c r="C2732" s="15">
        <v>37932</v>
      </c>
      <c r="D2732" s="16">
        <v>10177</v>
      </c>
      <c r="E2732" s="16">
        <v>5</v>
      </c>
      <c r="F2732" s="16" t="s">
        <v>413</v>
      </c>
      <c r="G2732" s="16">
        <v>24</v>
      </c>
      <c r="H2732" s="17">
        <v>100</v>
      </c>
      <c r="I2732" s="17">
        <v>2526.48</v>
      </c>
      <c r="J2732" s="16" t="s">
        <v>343</v>
      </c>
      <c r="K2732" s="16"/>
      <c r="L2732" s="16" t="s">
        <v>139</v>
      </c>
      <c r="M2732" s="16" t="s">
        <v>212</v>
      </c>
      <c r="N2732" s="16" t="s">
        <v>242</v>
      </c>
      <c r="O2732" s="16"/>
      <c r="P2732" s="16" t="s">
        <v>134</v>
      </c>
      <c r="Q2732" s="16" t="s">
        <v>93</v>
      </c>
    </row>
    <row r="2733" spans="3:17">
      <c r="C2733" s="15">
        <v>37939</v>
      </c>
      <c r="D2733" s="16">
        <v>10185</v>
      </c>
      <c r="E2733" s="16">
        <v>5</v>
      </c>
      <c r="F2733" s="16" t="s">
        <v>413</v>
      </c>
      <c r="G2733" s="16">
        <v>22</v>
      </c>
      <c r="H2733" s="17">
        <v>79.45</v>
      </c>
      <c r="I2733" s="17">
        <v>1747.9</v>
      </c>
      <c r="J2733" s="16" t="s">
        <v>343</v>
      </c>
      <c r="K2733" s="16"/>
      <c r="L2733" s="16" t="s">
        <v>171</v>
      </c>
      <c r="M2733" s="16" t="s">
        <v>212</v>
      </c>
      <c r="N2733" s="16" t="s">
        <v>239</v>
      </c>
      <c r="O2733" s="16" t="s">
        <v>231</v>
      </c>
      <c r="P2733" s="16" t="s">
        <v>162</v>
      </c>
      <c r="Q2733" s="16" t="s">
        <v>157</v>
      </c>
    </row>
    <row r="2734" spans="3:17">
      <c r="C2734" s="15">
        <v>37951</v>
      </c>
      <c r="D2734" s="16">
        <v>10197</v>
      </c>
      <c r="E2734" s="16">
        <v>11</v>
      </c>
      <c r="F2734" s="16" t="s">
        <v>413</v>
      </c>
      <c r="G2734" s="16">
        <v>35</v>
      </c>
      <c r="H2734" s="17">
        <v>93.35</v>
      </c>
      <c r="I2734" s="17">
        <v>3267.25</v>
      </c>
      <c r="J2734" s="16" t="s">
        <v>343</v>
      </c>
      <c r="K2734" s="16"/>
      <c r="L2734" s="16" t="s">
        <v>137</v>
      </c>
      <c r="M2734" s="16" t="s">
        <v>212</v>
      </c>
      <c r="N2734" s="16" t="s">
        <v>275</v>
      </c>
      <c r="O2734" s="16"/>
      <c r="P2734" s="16" t="s">
        <v>134</v>
      </c>
      <c r="Q2734" s="16" t="s">
        <v>93</v>
      </c>
    </row>
    <row r="2735" spans="3:17">
      <c r="C2735" s="15">
        <v>37988</v>
      </c>
      <c r="D2735" s="16">
        <v>10208</v>
      </c>
      <c r="E2735" s="16">
        <v>5</v>
      </c>
      <c r="F2735" s="16" t="s">
        <v>413</v>
      </c>
      <c r="G2735" s="16">
        <v>33</v>
      </c>
      <c r="H2735" s="17">
        <v>85.41</v>
      </c>
      <c r="I2735" s="17">
        <v>2818.53</v>
      </c>
      <c r="J2735" s="16" t="s">
        <v>343</v>
      </c>
      <c r="K2735" s="16"/>
      <c r="L2735" s="16" t="s">
        <v>109</v>
      </c>
      <c r="M2735" s="16" t="s">
        <v>212</v>
      </c>
      <c r="N2735" s="16" t="s">
        <v>248</v>
      </c>
      <c r="O2735" s="16"/>
      <c r="P2735" s="16" t="s">
        <v>107</v>
      </c>
      <c r="Q2735" s="16" t="s">
        <v>93</v>
      </c>
    </row>
    <row r="2736" spans="3:17">
      <c r="C2736" s="15">
        <v>38036</v>
      </c>
      <c r="D2736" s="16">
        <v>10222</v>
      </c>
      <c r="E2736" s="16">
        <v>17</v>
      </c>
      <c r="F2736" s="16" t="s">
        <v>413</v>
      </c>
      <c r="G2736" s="16">
        <v>31</v>
      </c>
      <c r="H2736" s="17">
        <v>95.34</v>
      </c>
      <c r="I2736" s="17">
        <v>2955.54</v>
      </c>
      <c r="J2736" s="16" t="s">
        <v>343</v>
      </c>
      <c r="K2736" s="16"/>
      <c r="L2736" s="16" t="s">
        <v>177</v>
      </c>
      <c r="M2736" s="16" t="s">
        <v>212</v>
      </c>
      <c r="N2736" s="16" t="s">
        <v>277</v>
      </c>
      <c r="O2736" s="16" t="s">
        <v>218</v>
      </c>
      <c r="P2736" s="16" t="s">
        <v>162</v>
      </c>
      <c r="Q2736" s="16" t="s">
        <v>157</v>
      </c>
    </row>
    <row r="2737" spans="3:17">
      <c r="C2737" s="15">
        <v>38066</v>
      </c>
      <c r="D2737" s="16">
        <v>10232</v>
      </c>
      <c r="E2737" s="16">
        <v>2</v>
      </c>
      <c r="F2737" s="16" t="s">
        <v>413</v>
      </c>
      <c r="G2737" s="16">
        <v>35</v>
      </c>
      <c r="H2737" s="17">
        <v>82.43</v>
      </c>
      <c r="I2737" s="17">
        <v>2885.05</v>
      </c>
      <c r="J2737" s="16" t="s">
        <v>343</v>
      </c>
      <c r="K2737" s="16"/>
      <c r="L2737" s="16" t="s">
        <v>149</v>
      </c>
      <c r="M2737" s="16" t="s">
        <v>212</v>
      </c>
      <c r="N2737" s="16" t="s">
        <v>281</v>
      </c>
      <c r="O2737" s="16" t="s">
        <v>282</v>
      </c>
      <c r="P2737" s="16" t="s">
        <v>145</v>
      </c>
      <c r="Q2737" s="16" t="s">
        <v>93</v>
      </c>
    </row>
    <row r="2738" spans="3:17">
      <c r="C2738" s="15">
        <v>38114</v>
      </c>
      <c r="D2738" s="16">
        <v>10248</v>
      </c>
      <c r="E2738" s="16">
        <v>8</v>
      </c>
      <c r="F2738" s="16" t="s">
        <v>413</v>
      </c>
      <c r="G2738" s="16">
        <v>35</v>
      </c>
      <c r="H2738" s="17">
        <v>90.37</v>
      </c>
      <c r="I2738" s="17">
        <v>3162.95</v>
      </c>
      <c r="J2738" s="16" t="s">
        <v>343</v>
      </c>
      <c r="K2738" s="16"/>
      <c r="L2738" s="16" t="s">
        <v>165</v>
      </c>
      <c r="M2738" s="16" t="s">
        <v>273</v>
      </c>
      <c r="N2738" s="16" t="s">
        <v>213</v>
      </c>
      <c r="O2738" s="16" t="s">
        <v>214</v>
      </c>
      <c r="P2738" s="16" t="s">
        <v>162</v>
      </c>
      <c r="Q2738" s="16" t="s">
        <v>157</v>
      </c>
    </row>
    <row r="2739" spans="3:17">
      <c r="C2739" s="15">
        <v>38155</v>
      </c>
      <c r="D2739" s="16">
        <v>10261</v>
      </c>
      <c r="E2739" s="16">
        <v>6</v>
      </c>
      <c r="F2739" s="16" t="s">
        <v>413</v>
      </c>
      <c r="G2739" s="16">
        <v>50</v>
      </c>
      <c r="H2739" s="17">
        <v>81.430000000000007</v>
      </c>
      <c r="I2739" s="17">
        <v>4071.5</v>
      </c>
      <c r="J2739" s="16" t="s">
        <v>343</v>
      </c>
      <c r="K2739" s="16"/>
      <c r="L2739" s="16" t="s">
        <v>161</v>
      </c>
      <c r="M2739" s="16" t="s">
        <v>212</v>
      </c>
      <c r="N2739" s="16" t="s">
        <v>263</v>
      </c>
      <c r="O2739" s="16" t="s">
        <v>264</v>
      </c>
      <c r="P2739" s="16" t="s">
        <v>158</v>
      </c>
      <c r="Q2739" s="16" t="s">
        <v>157</v>
      </c>
    </row>
    <row r="2740" spans="3:17">
      <c r="C2740" s="15">
        <v>38189</v>
      </c>
      <c r="D2740" s="16">
        <v>10273</v>
      </c>
      <c r="E2740" s="16">
        <v>9</v>
      </c>
      <c r="F2740" s="16" t="s">
        <v>413</v>
      </c>
      <c r="G2740" s="16">
        <v>26</v>
      </c>
      <c r="H2740" s="17">
        <v>100</v>
      </c>
      <c r="I2740" s="17">
        <v>2969.46</v>
      </c>
      <c r="J2740" s="16" t="s">
        <v>343</v>
      </c>
      <c r="K2740" s="16"/>
      <c r="L2740" s="16" t="s">
        <v>98</v>
      </c>
      <c r="M2740" s="16" t="s">
        <v>212</v>
      </c>
      <c r="N2740" s="16" t="s">
        <v>278</v>
      </c>
      <c r="O2740" s="16"/>
      <c r="P2740" s="16" t="s">
        <v>97</v>
      </c>
      <c r="Q2740" s="16" t="s">
        <v>93</v>
      </c>
    </row>
    <row r="2741" spans="3:17">
      <c r="C2741" s="15">
        <v>38219</v>
      </c>
      <c r="D2741" s="16">
        <v>10283</v>
      </c>
      <c r="E2741" s="16">
        <v>11</v>
      </c>
      <c r="F2741" s="16" t="s">
        <v>413</v>
      </c>
      <c r="G2741" s="16">
        <v>38</v>
      </c>
      <c r="H2741" s="17">
        <v>89.38</v>
      </c>
      <c r="I2741" s="17">
        <v>3396.44</v>
      </c>
      <c r="J2741" s="16" t="s">
        <v>343</v>
      </c>
      <c r="K2741" s="16"/>
      <c r="L2741" s="16" t="s">
        <v>160</v>
      </c>
      <c r="M2741" s="16" t="s">
        <v>212</v>
      </c>
      <c r="N2741" s="16" t="s">
        <v>279</v>
      </c>
      <c r="O2741" s="16" t="s">
        <v>250</v>
      </c>
      <c r="P2741" s="16" t="s">
        <v>158</v>
      </c>
      <c r="Q2741" s="16" t="s">
        <v>157</v>
      </c>
    </row>
    <row r="2742" spans="3:17">
      <c r="C2742" s="15">
        <v>38240</v>
      </c>
      <c r="D2742" s="16">
        <v>10294</v>
      </c>
      <c r="E2742" s="16">
        <v>1</v>
      </c>
      <c r="F2742" s="16" t="s">
        <v>413</v>
      </c>
      <c r="G2742" s="16">
        <v>45</v>
      </c>
      <c r="H2742" s="17">
        <v>100</v>
      </c>
      <c r="I2742" s="17">
        <v>4692.6000000000004</v>
      </c>
      <c r="J2742" s="16" t="s">
        <v>343</v>
      </c>
      <c r="K2742" s="16"/>
      <c r="L2742" s="16" t="s">
        <v>190</v>
      </c>
      <c r="M2742" s="16" t="s">
        <v>212</v>
      </c>
      <c r="N2742" s="16" t="s">
        <v>261</v>
      </c>
      <c r="O2742" s="16" t="s">
        <v>231</v>
      </c>
      <c r="P2742" s="16" t="s">
        <v>162</v>
      </c>
      <c r="Q2742" s="16" t="s">
        <v>157</v>
      </c>
    </row>
    <row r="2743" spans="3:17">
      <c r="C2743" s="15">
        <v>38274</v>
      </c>
      <c r="D2743" s="16">
        <v>10306</v>
      </c>
      <c r="E2743" s="16">
        <v>5</v>
      </c>
      <c r="F2743" s="16" t="s">
        <v>413</v>
      </c>
      <c r="G2743" s="16">
        <v>30</v>
      </c>
      <c r="H2743" s="17">
        <v>100</v>
      </c>
      <c r="I2743" s="17">
        <v>3515.7</v>
      </c>
      <c r="J2743" s="16" t="s">
        <v>343</v>
      </c>
      <c r="K2743" s="16"/>
      <c r="L2743" s="16" t="s">
        <v>146</v>
      </c>
      <c r="M2743" s="16" t="s">
        <v>212</v>
      </c>
      <c r="N2743" s="16" t="s">
        <v>299</v>
      </c>
      <c r="O2743" s="16"/>
      <c r="P2743" s="16" t="s">
        <v>145</v>
      </c>
      <c r="Q2743" s="16" t="s">
        <v>93</v>
      </c>
    </row>
    <row r="2744" spans="3:17">
      <c r="C2744" s="15">
        <v>38289</v>
      </c>
      <c r="D2744" s="16">
        <v>10315</v>
      </c>
      <c r="E2744" s="16">
        <v>4</v>
      </c>
      <c r="F2744" s="16" t="s">
        <v>413</v>
      </c>
      <c r="G2744" s="16">
        <v>37</v>
      </c>
      <c r="H2744" s="17">
        <v>91.37</v>
      </c>
      <c r="I2744" s="17">
        <v>3380.69</v>
      </c>
      <c r="J2744" s="16" t="s">
        <v>343</v>
      </c>
      <c r="K2744" s="16"/>
      <c r="L2744" s="16" t="s">
        <v>108</v>
      </c>
      <c r="M2744" s="16" t="s">
        <v>212</v>
      </c>
      <c r="N2744" s="16" t="s">
        <v>229</v>
      </c>
      <c r="O2744" s="16"/>
      <c r="P2744" s="16" t="s">
        <v>107</v>
      </c>
      <c r="Q2744" s="16" t="s">
        <v>93</v>
      </c>
    </row>
    <row r="2745" spans="3:17">
      <c r="C2745" s="15">
        <v>38301</v>
      </c>
      <c r="D2745" s="16">
        <v>10327</v>
      </c>
      <c r="E2745" s="16">
        <v>3</v>
      </c>
      <c r="F2745" s="16" t="s">
        <v>413</v>
      </c>
      <c r="G2745" s="16">
        <v>37</v>
      </c>
      <c r="H2745" s="17">
        <v>86.61</v>
      </c>
      <c r="I2745" s="17">
        <v>3204.57</v>
      </c>
      <c r="J2745" s="16" t="s">
        <v>343</v>
      </c>
      <c r="K2745" s="16"/>
      <c r="L2745" s="16" t="s">
        <v>101</v>
      </c>
      <c r="M2745" s="16" t="s">
        <v>287</v>
      </c>
      <c r="N2745" s="16" t="s">
        <v>271</v>
      </c>
      <c r="O2745" s="16"/>
      <c r="P2745" s="16" t="s">
        <v>100</v>
      </c>
      <c r="Q2745" s="16" t="s">
        <v>93</v>
      </c>
    </row>
    <row r="2746" spans="3:17">
      <c r="C2746" s="15">
        <v>38312</v>
      </c>
      <c r="D2746" s="16">
        <v>10337</v>
      </c>
      <c r="E2746" s="16">
        <v>7</v>
      </c>
      <c r="F2746" s="16" t="s">
        <v>413</v>
      </c>
      <c r="G2746" s="16">
        <v>36</v>
      </c>
      <c r="H2746" s="17">
        <v>71.89</v>
      </c>
      <c r="I2746" s="17">
        <v>2588.04</v>
      </c>
      <c r="J2746" s="16" t="s">
        <v>343</v>
      </c>
      <c r="K2746" s="16"/>
      <c r="L2746" s="16" t="s">
        <v>185</v>
      </c>
      <c r="M2746" s="16" t="s">
        <v>212</v>
      </c>
      <c r="N2746" s="16" t="s">
        <v>213</v>
      </c>
      <c r="O2746" s="16" t="s">
        <v>214</v>
      </c>
      <c r="P2746" s="16" t="s">
        <v>162</v>
      </c>
      <c r="Q2746" s="16" t="s">
        <v>157</v>
      </c>
    </row>
    <row r="2747" spans="3:17">
      <c r="C2747" s="15">
        <v>38323</v>
      </c>
      <c r="D2747" s="16">
        <v>10350</v>
      </c>
      <c r="E2747" s="16">
        <v>16</v>
      </c>
      <c r="F2747" s="16" t="s">
        <v>413</v>
      </c>
      <c r="G2747" s="16">
        <v>25</v>
      </c>
      <c r="H2747" s="17">
        <v>100</v>
      </c>
      <c r="I2747" s="17">
        <v>2854.75</v>
      </c>
      <c r="J2747" s="16" t="s">
        <v>343</v>
      </c>
      <c r="K2747" s="16"/>
      <c r="L2747" s="16" t="s">
        <v>135</v>
      </c>
      <c r="M2747" s="16" t="s">
        <v>212</v>
      </c>
      <c r="N2747" s="16" t="s">
        <v>242</v>
      </c>
      <c r="O2747" s="16"/>
      <c r="P2747" s="16" t="s">
        <v>134</v>
      </c>
      <c r="Q2747" s="16" t="s">
        <v>93</v>
      </c>
    </row>
    <row r="2748" spans="3:17">
      <c r="C2748" s="15">
        <v>38383</v>
      </c>
      <c r="D2748" s="16">
        <v>10373</v>
      </c>
      <c r="E2748" s="16">
        <v>8</v>
      </c>
      <c r="F2748" s="16" t="s">
        <v>413</v>
      </c>
      <c r="G2748" s="16">
        <v>37</v>
      </c>
      <c r="H2748" s="17">
        <v>100</v>
      </c>
      <c r="I2748" s="17">
        <v>4025.6</v>
      </c>
      <c r="J2748" s="16" t="s">
        <v>343</v>
      </c>
      <c r="K2748" s="16"/>
      <c r="L2748" s="16" t="s">
        <v>106</v>
      </c>
      <c r="M2748" s="16" t="s">
        <v>212</v>
      </c>
      <c r="N2748" s="16" t="s">
        <v>283</v>
      </c>
      <c r="O2748" s="16"/>
      <c r="P2748" s="16" t="s">
        <v>103</v>
      </c>
      <c r="Q2748" s="16" t="s">
        <v>93</v>
      </c>
    </row>
    <row r="2749" spans="3:17">
      <c r="C2749" s="15">
        <v>38412</v>
      </c>
      <c r="D2749" s="16">
        <v>10386</v>
      </c>
      <c r="E2749" s="16">
        <v>3</v>
      </c>
      <c r="F2749" s="16" t="s">
        <v>413</v>
      </c>
      <c r="G2749" s="16">
        <v>30</v>
      </c>
      <c r="H2749" s="17">
        <v>95.48</v>
      </c>
      <c r="I2749" s="17">
        <v>2864.4</v>
      </c>
      <c r="J2749" s="16" t="s">
        <v>343</v>
      </c>
      <c r="K2749" s="16"/>
      <c r="L2749" s="16" t="s">
        <v>135</v>
      </c>
      <c r="M2749" s="16" t="s">
        <v>287</v>
      </c>
      <c r="N2749" s="16" t="s">
        <v>242</v>
      </c>
      <c r="O2749" s="16"/>
      <c r="P2749" s="16" t="s">
        <v>134</v>
      </c>
      <c r="Q2749" s="16" t="s">
        <v>93</v>
      </c>
    </row>
    <row r="2750" spans="3:17">
      <c r="C2750" s="15">
        <v>38439</v>
      </c>
      <c r="D2750" s="16">
        <v>10397</v>
      </c>
      <c r="E2750" s="16">
        <v>2</v>
      </c>
      <c r="F2750" s="16" t="s">
        <v>413</v>
      </c>
      <c r="G2750" s="16">
        <v>36</v>
      </c>
      <c r="H2750" s="17">
        <v>100</v>
      </c>
      <c r="I2750" s="17">
        <v>3789.72</v>
      </c>
      <c r="J2750" s="16" t="s">
        <v>343</v>
      </c>
      <c r="K2750" s="16"/>
      <c r="L2750" s="16" t="s">
        <v>116</v>
      </c>
      <c r="M2750" s="16" t="s">
        <v>212</v>
      </c>
      <c r="N2750" s="16" t="s">
        <v>274</v>
      </c>
      <c r="O2750" s="16"/>
      <c r="P2750" s="16" t="s">
        <v>107</v>
      </c>
      <c r="Q2750" s="16" t="s">
        <v>93</v>
      </c>
    </row>
    <row r="2751" spans="3:17">
      <c r="C2751" s="15">
        <v>38478</v>
      </c>
      <c r="D2751" s="16">
        <v>10414</v>
      </c>
      <c r="E2751" s="16">
        <v>8</v>
      </c>
      <c r="F2751" s="16" t="s">
        <v>413</v>
      </c>
      <c r="G2751" s="16">
        <v>27</v>
      </c>
      <c r="H2751" s="17">
        <v>90.37</v>
      </c>
      <c r="I2751" s="17">
        <v>2439.9899999999998</v>
      </c>
      <c r="J2751" s="16" t="s">
        <v>343</v>
      </c>
      <c r="K2751" s="16"/>
      <c r="L2751" s="16" t="s">
        <v>181</v>
      </c>
      <c r="M2751" s="16" t="s">
        <v>285</v>
      </c>
      <c r="N2751" s="16" t="s">
        <v>280</v>
      </c>
      <c r="O2751" s="16" t="s">
        <v>231</v>
      </c>
      <c r="P2751" s="16" t="s">
        <v>162</v>
      </c>
      <c r="Q2751" s="16" t="s">
        <v>157</v>
      </c>
    </row>
    <row r="2752" spans="3:17">
      <c r="C2752" s="15">
        <v>37669</v>
      </c>
      <c r="D2752" s="16">
        <v>10106</v>
      </c>
      <c r="E2752" s="16">
        <v>10</v>
      </c>
      <c r="F2752" s="16" t="s">
        <v>414</v>
      </c>
      <c r="G2752" s="16">
        <v>48</v>
      </c>
      <c r="H2752" s="17">
        <v>61.44</v>
      </c>
      <c r="I2752" s="17">
        <v>2949.12</v>
      </c>
      <c r="J2752" s="16" t="s">
        <v>325</v>
      </c>
      <c r="K2752" s="16"/>
      <c r="L2752" s="16" t="s">
        <v>128</v>
      </c>
      <c r="M2752" s="16" t="s">
        <v>212</v>
      </c>
      <c r="N2752" s="16" t="s">
        <v>320</v>
      </c>
      <c r="O2752" s="16"/>
      <c r="P2752" s="16" t="s">
        <v>126</v>
      </c>
      <c r="Q2752" s="16" t="s">
        <v>93</v>
      </c>
    </row>
    <row r="2753" spans="3:17">
      <c r="C2753" s="15">
        <v>37739</v>
      </c>
      <c r="D2753" s="16">
        <v>10119</v>
      </c>
      <c r="E2753" s="16">
        <v>1</v>
      </c>
      <c r="F2753" s="16" t="s">
        <v>414</v>
      </c>
      <c r="G2753" s="16">
        <v>26</v>
      </c>
      <c r="H2753" s="17">
        <v>59.22</v>
      </c>
      <c r="I2753" s="17">
        <v>1539.72</v>
      </c>
      <c r="J2753" s="16" t="s">
        <v>325</v>
      </c>
      <c r="K2753" s="16"/>
      <c r="L2753" s="16" t="s">
        <v>95</v>
      </c>
      <c r="M2753" s="16" t="s">
        <v>212</v>
      </c>
      <c r="N2753" s="16" t="s">
        <v>236</v>
      </c>
      <c r="O2753" s="16"/>
      <c r="P2753" s="16" t="s">
        <v>94</v>
      </c>
      <c r="Q2753" s="16" t="s">
        <v>93</v>
      </c>
    </row>
    <row r="2754" spans="3:17">
      <c r="C2754" s="15">
        <v>37788</v>
      </c>
      <c r="D2754" s="16">
        <v>10131</v>
      </c>
      <c r="E2754" s="16">
        <v>2</v>
      </c>
      <c r="F2754" s="16" t="s">
        <v>414</v>
      </c>
      <c r="G2754" s="16">
        <v>26</v>
      </c>
      <c r="H2754" s="17">
        <v>85.13</v>
      </c>
      <c r="I2754" s="17">
        <v>2213.38</v>
      </c>
      <c r="J2754" s="16" t="s">
        <v>325</v>
      </c>
      <c r="K2754" s="16"/>
      <c r="L2754" s="16" t="s">
        <v>189</v>
      </c>
      <c r="M2754" s="16" t="s">
        <v>212</v>
      </c>
      <c r="N2754" s="16" t="s">
        <v>306</v>
      </c>
      <c r="O2754" s="16" t="s">
        <v>228</v>
      </c>
      <c r="P2754" s="16" t="s">
        <v>162</v>
      </c>
      <c r="Q2754" s="16" t="s">
        <v>157</v>
      </c>
    </row>
    <row r="2755" spans="3:17">
      <c r="C2755" s="15">
        <v>37843</v>
      </c>
      <c r="D2755" s="16">
        <v>10143</v>
      </c>
      <c r="E2755" s="16">
        <v>5</v>
      </c>
      <c r="F2755" s="16" t="s">
        <v>414</v>
      </c>
      <c r="G2755" s="16">
        <v>34</v>
      </c>
      <c r="H2755" s="17">
        <v>85.87</v>
      </c>
      <c r="I2755" s="17">
        <v>2919.58</v>
      </c>
      <c r="J2755" s="16" t="s">
        <v>325</v>
      </c>
      <c r="K2755" s="16"/>
      <c r="L2755" s="16" t="s">
        <v>171</v>
      </c>
      <c r="M2755" s="16" t="s">
        <v>212</v>
      </c>
      <c r="N2755" s="16" t="s">
        <v>239</v>
      </c>
      <c r="O2755" s="16" t="s">
        <v>231</v>
      </c>
      <c r="P2755" s="16" t="s">
        <v>162</v>
      </c>
      <c r="Q2755" s="16" t="s">
        <v>157</v>
      </c>
    </row>
    <row r="2756" spans="3:17">
      <c r="C2756" s="15">
        <v>37900</v>
      </c>
      <c r="D2756" s="16">
        <v>10155</v>
      </c>
      <c r="E2756" s="16">
        <v>3</v>
      </c>
      <c r="F2756" s="16" t="s">
        <v>414</v>
      </c>
      <c r="G2756" s="16">
        <v>44</v>
      </c>
      <c r="H2756" s="17">
        <v>85.87</v>
      </c>
      <c r="I2756" s="17">
        <v>3778.28</v>
      </c>
      <c r="J2756" s="16" t="s">
        <v>325</v>
      </c>
      <c r="K2756" s="16"/>
      <c r="L2756" s="16" t="s">
        <v>105</v>
      </c>
      <c r="M2756" s="16" t="s">
        <v>212</v>
      </c>
      <c r="N2756" s="16" t="s">
        <v>232</v>
      </c>
      <c r="O2756" s="16"/>
      <c r="P2756" s="16" t="s">
        <v>103</v>
      </c>
      <c r="Q2756" s="16" t="s">
        <v>93</v>
      </c>
    </row>
    <row r="2757" spans="3:17">
      <c r="C2757" s="15">
        <v>37922</v>
      </c>
      <c r="D2757" s="16">
        <v>10168</v>
      </c>
      <c r="E2757" s="16">
        <v>17</v>
      </c>
      <c r="F2757" s="16" t="s">
        <v>414</v>
      </c>
      <c r="G2757" s="16">
        <v>39</v>
      </c>
      <c r="H2757" s="17">
        <v>82.91</v>
      </c>
      <c r="I2757" s="17">
        <v>3233.49</v>
      </c>
      <c r="J2757" s="16" t="s">
        <v>325</v>
      </c>
      <c r="K2757" s="16"/>
      <c r="L2757" s="16" t="s">
        <v>170</v>
      </c>
      <c r="M2757" s="16" t="s">
        <v>212</v>
      </c>
      <c r="N2757" s="16" t="s">
        <v>220</v>
      </c>
      <c r="O2757" s="16" t="s">
        <v>218</v>
      </c>
      <c r="P2757" s="16" t="s">
        <v>162</v>
      </c>
      <c r="Q2757" s="16" t="s">
        <v>157</v>
      </c>
    </row>
    <row r="2758" spans="3:17">
      <c r="C2758" s="15">
        <v>37933</v>
      </c>
      <c r="D2758" s="16">
        <v>10178</v>
      </c>
      <c r="E2758" s="16">
        <v>2</v>
      </c>
      <c r="F2758" s="16" t="s">
        <v>414</v>
      </c>
      <c r="G2758" s="16">
        <v>45</v>
      </c>
      <c r="H2758" s="17">
        <v>76.25</v>
      </c>
      <c r="I2758" s="17">
        <v>3431.25</v>
      </c>
      <c r="J2758" s="16" t="s">
        <v>325</v>
      </c>
      <c r="K2758" s="16"/>
      <c r="L2758" s="16" t="s">
        <v>116</v>
      </c>
      <c r="M2758" s="16" t="s">
        <v>212</v>
      </c>
      <c r="N2758" s="16" t="s">
        <v>274</v>
      </c>
      <c r="O2758" s="16"/>
      <c r="P2758" s="16" t="s">
        <v>107</v>
      </c>
      <c r="Q2758" s="16" t="s">
        <v>93</v>
      </c>
    </row>
    <row r="2759" spans="3:17">
      <c r="C2759" s="15">
        <v>37952</v>
      </c>
      <c r="D2759" s="16">
        <v>10198</v>
      </c>
      <c r="E2759" s="16">
        <v>2</v>
      </c>
      <c r="F2759" s="16" t="s">
        <v>414</v>
      </c>
      <c r="G2759" s="16">
        <v>40</v>
      </c>
      <c r="H2759" s="17">
        <v>63.67</v>
      </c>
      <c r="I2759" s="17">
        <v>2546.8000000000002</v>
      </c>
      <c r="J2759" s="16" t="s">
        <v>325</v>
      </c>
      <c r="K2759" s="16"/>
      <c r="L2759" s="16" t="s">
        <v>155</v>
      </c>
      <c r="M2759" s="16" t="s">
        <v>212</v>
      </c>
      <c r="N2759" s="16" t="s">
        <v>290</v>
      </c>
      <c r="O2759" s="16"/>
      <c r="P2759" s="16" t="s">
        <v>154</v>
      </c>
      <c r="Q2759" s="16" t="s">
        <v>151</v>
      </c>
    </row>
    <row r="2760" spans="3:17">
      <c r="C2760" s="15">
        <v>37998</v>
      </c>
      <c r="D2760" s="16">
        <v>10210</v>
      </c>
      <c r="E2760" s="16">
        <v>15</v>
      </c>
      <c r="F2760" s="16" t="s">
        <v>414</v>
      </c>
      <c r="G2760" s="16">
        <v>42</v>
      </c>
      <c r="H2760" s="17">
        <v>70.33</v>
      </c>
      <c r="I2760" s="17">
        <v>2953.86</v>
      </c>
      <c r="J2760" s="16" t="s">
        <v>325</v>
      </c>
      <c r="K2760" s="16"/>
      <c r="L2760" s="16" t="s">
        <v>153</v>
      </c>
      <c r="M2760" s="16" t="s">
        <v>212</v>
      </c>
      <c r="N2760" s="16" t="s">
        <v>267</v>
      </c>
      <c r="O2760" s="16" t="s">
        <v>267</v>
      </c>
      <c r="P2760" s="16" t="s">
        <v>151</v>
      </c>
      <c r="Q2760" s="16" t="s">
        <v>151</v>
      </c>
    </row>
    <row r="2761" spans="3:17">
      <c r="C2761" s="15">
        <v>38036</v>
      </c>
      <c r="D2761" s="16">
        <v>10222</v>
      </c>
      <c r="E2761" s="16">
        <v>2</v>
      </c>
      <c r="F2761" s="16" t="s">
        <v>414</v>
      </c>
      <c r="G2761" s="16">
        <v>43</v>
      </c>
      <c r="H2761" s="17">
        <v>74.03</v>
      </c>
      <c r="I2761" s="17">
        <v>3183.29</v>
      </c>
      <c r="J2761" s="16" t="s">
        <v>325</v>
      </c>
      <c r="K2761" s="16"/>
      <c r="L2761" s="16" t="s">
        <v>177</v>
      </c>
      <c r="M2761" s="16" t="s">
        <v>212</v>
      </c>
      <c r="N2761" s="16" t="s">
        <v>277</v>
      </c>
      <c r="O2761" s="16" t="s">
        <v>218</v>
      </c>
      <c r="P2761" s="16" t="s">
        <v>162</v>
      </c>
      <c r="Q2761" s="16" t="s">
        <v>157</v>
      </c>
    </row>
    <row r="2762" spans="3:17">
      <c r="C2762" s="15">
        <v>38079</v>
      </c>
      <c r="D2762" s="16">
        <v>10235</v>
      </c>
      <c r="E2762" s="16">
        <v>11</v>
      </c>
      <c r="F2762" s="16" t="s">
        <v>414</v>
      </c>
      <c r="G2762" s="16">
        <v>34</v>
      </c>
      <c r="H2762" s="17">
        <v>72.55</v>
      </c>
      <c r="I2762" s="17">
        <v>2466.6999999999998</v>
      </c>
      <c r="J2762" s="16" t="s">
        <v>325</v>
      </c>
      <c r="K2762" s="16"/>
      <c r="L2762" s="16" t="s">
        <v>160</v>
      </c>
      <c r="M2762" s="16" t="s">
        <v>212</v>
      </c>
      <c r="N2762" s="16" t="s">
        <v>279</v>
      </c>
      <c r="O2762" s="16" t="s">
        <v>250</v>
      </c>
      <c r="P2762" s="16" t="s">
        <v>158</v>
      </c>
      <c r="Q2762" s="16" t="s">
        <v>157</v>
      </c>
    </row>
    <row r="2763" spans="3:17">
      <c r="C2763" s="15">
        <v>38118</v>
      </c>
      <c r="D2763" s="16">
        <v>10250</v>
      </c>
      <c r="E2763" s="16">
        <v>12</v>
      </c>
      <c r="F2763" s="16" t="s">
        <v>414</v>
      </c>
      <c r="G2763" s="16">
        <v>38</v>
      </c>
      <c r="H2763" s="17">
        <v>62.19</v>
      </c>
      <c r="I2763" s="17">
        <v>2363.2199999999998</v>
      </c>
      <c r="J2763" s="16" t="s">
        <v>325</v>
      </c>
      <c r="K2763" s="16"/>
      <c r="L2763" s="16" t="s">
        <v>166</v>
      </c>
      <c r="M2763" s="16" t="s">
        <v>212</v>
      </c>
      <c r="N2763" s="16" t="s">
        <v>284</v>
      </c>
      <c r="O2763" s="16" t="s">
        <v>218</v>
      </c>
      <c r="P2763" s="16" t="s">
        <v>162</v>
      </c>
      <c r="Q2763" s="16" t="s">
        <v>157</v>
      </c>
    </row>
    <row r="2764" spans="3:17">
      <c r="C2764" s="15">
        <v>38162</v>
      </c>
      <c r="D2764" s="16">
        <v>10262</v>
      </c>
      <c r="E2764" s="16">
        <v>7</v>
      </c>
      <c r="F2764" s="16" t="s">
        <v>414</v>
      </c>
      <c r="G2764" s="16">
        <v>35</v>
      </c>
      <c r="H2764" s="17">
        <v>71.069999999999993</v>
      </c>
      <c r="I2764" s="17">
        <v>2487.4499999999998</v>
      </c>
      <c r="J2764" s="16" t="s">
        <v>325</v>
      </c>
      <c r="K2764" s="16"/>
      <c r="L2764" s="16" t="s">
        <v>135</v>
      </c>
      <c r="M2764" s="16" t="s">
        <v>273</v>
      </c>
      <c r="N2764" s="16" t="s">
        <v>242</v>
      </c>
      <c r="O2764" s="16"/>
      <c r="P2764" s="16" t="s">
        <v>134</v>
      </c>
      <c r="Q2764" s="16" t="s">
        <v>93</v>
      </c>
    </row>
    <row r="2765" spans="3:17">
      <c r="C2765" s="15">
        <v>38191</v>
      </c>
      <c r="D2765" s="16">
        <v>10275</v>
      </c>
      <c r="E2765" s="16">
        <v>17</v>
      </c>
      <c r="F2765" s="16" t="s">
        <v>414</v>
      </c>
      <c r="G2765" s="16">
        <v>31</v>
      </c>
      <c r="H2765" s="17">
        <v>72.55</v>
      </c>
      <c r="I2765" s="17">
        <v>2249.0500000000002</v>
      </c>
      <c r="J2765" s="16" t="s">
        <v>325</v>
      </c>
      <c r="K2765" s="16"/>
      <c r="L2765" s="16" t="s">
        <v>108</v>
      </c>
      <c r="M2765" s="16" t="s">
        <v>212</v>
      </c>
      <c r="N2765" s="16" t="s">
        <v>229</v>
      </c>
      <c r="O2765" s="16"/>
      <c r="P2765" s="16" t="s">
        <v>107</v>
      </c>
      <c r="Q2765" s="16" t="s">
        <v>93</v>
      </c>
    </row>
    <row r="2766" spans="3:17">
      <c r="C2766" s="15">
        <v>38220</v>
      </c>
      <c r="D2766" s="16">
        <v>10284</v>
      </c>
      <c r="E2766" s="16">
        <v>9</v>
      </c>
      <c r="F2766" s="16" t="s">
        <v>414</v>
      </c>
      <c r="G2766" s="16">
        <v>32</v>
      </c>
      <c r="H2766" s="17">
        <v>64.41</v>
      </c>
      <c r="I2766" s="17">
        <v>2061.12</v>
      </c>
      <c r="J2766" s="16" t="s">
        <v>325</v>
      </c>
      <c r="K2766" s="16"/>
      <c r="L2766" s="16" t="s">
        <v>133</v>
      </c>
      <c r="M2766" s="16" t="s">
        <v>212</v>
      </c>
      <c r="N2766" s="16" t="s">
        <v>318</v>
      </c>
      <c r="O2766" s="16"/>
      <c r="P2766" s="16" t="s">
        <v>130</v>
      </c>
      <c r="Q2766" s="16" t="s">
        <v>93</v>
      </c>
    </row>
    <row r="2767" spans="3:17">
      <c r="C2767" s="15">
        <v>38245</v>
      </c>
      <c r="D2767" s="16">
        <v>10296</v>
      </c>
      <c r="E2767" s="16">
        <v>5</v>
      </c>
      <c r="F2767" s="16" t="s">
        <v>414</v>
      </c>
      <c r="G2767" s="16">
        <v>47</v>
      </c>
      <c r="H2767" s="17">
        <v>86.62</v>
      </c>
      <c r="I2767" s="17">
        <v>4071.14</v>
      </c>
      <c r="J2767" s="16" t="s">
        <v>325</v>
      </c>
      <c r="K2767" s="16"/>
      <c r="L2767" s="16" t="s">
        <v>123</v>
      </c>
      <c r="M2767" s="16" t="s">
        <v>212</v>
      </c>
      <c r="N2767" s="16" t="s">
        <v>326</v>
      </c>
      <c r="O2767" s="16"/>
      <c r="P2767" s="16" t="s">
        <v>120</v>
      </c>
      <c r="Q2767" s="16" t="s">
        <v>93</v>
      </c>
    </row>
    <row r="2768" spans="3:17">
      <c r="C2768" s="15">
        <v>38275</v>
      </c>
      <c r="D2768" s="16">
        <v>10308</v>
      </c>
      <c r="E2768" s="16">
        <v>15</v>
      </c>
      <c r="F2768" s="16" t="s">
        <v>414</v>
      </c>
      <c r="G2768" s="16">
        <v>39</v>
      </c>
      <c r="H2768" s="17">
        <v>68.11</v>
      </c>
      <c r="I2768" s="17">
        <v>2656.29</v>
      </c>
      <c r="J2768" s="16" t="s">
        <v>325</v>
      </c>
      <c r="K2768" s="16"/>
      <c r="L2768" s="16" t="s">
        <v>178</v>
      </c>
      <c r="M2768" s="16" t="s">
        <v>212</v>
      </c>
      <c r="N2768" s="16" t="s">
        <v>268</v>
      </c>
      <c r="O2768" s="16" t="s">
        <v>214</v>
      </c>
      <c r="P2768" s="16" t="s">
        <v>162</v>
      </c>
      <c r="Q2768" s="16" t="s">
        <v>157</v>
      </c>
    </row>
    <row r="2769" spans="3:17">
      <c r="C2769" s="15">
        <v>38292</v>
      </c>
      <c r="D2769" s="16">
        <v>10316</v>
      </c>
      <c r="E2769" s="16">
        <v>7</v>
      </c>
      <c r="F2769" s="16" t="s">
        <v>414</v>
      </c>
      <c r="G2769" s="16">
        <v>44</v>
      </c>
      <c r="H2769" s="17">
        <v>62.19</v>
      </c>
      <c r="I2769" s="17">
        <v>2736.36</v>
      </c>
      <c r="J2769" s="16" t="s">
        <v>325</v>
      </c>
      <c r="K2769" s="16"/>
      <c r="L2769" s="16" t="s">
        <v>149</v>
      </c>
      <c r="M2769" s="16" t="s">
        <v>212</v>
      </c>
      <c r="N2769" s="16" t="s">
        <v>281</v>
      </c>
      <c r="O2769" s="16" t="s">
        <v>282</v>
      </c>
      <c r="P2769" s="16" t="s">
        <v>145</v>
      </c>
      <c r="Q2769" s="16" t="s">
        <v>93</v>
      </c>
    </row>
    <row r="2770" spans="3:17">
      <c r="C2770" s="15">
        <v>38303</v>
      </c>
      <c r="D2770" s="16">
        <v>10328</v>
      </c>
      <c r="E2770" s="16">
        <v>12</v>
      </c>
      <c r="F2770" s="16" t="s">
        <v>414</v>
      </c>
      <c r="G2770" s="16">
        <v>39</v>
      </c>
      <c r="H2770" s="17">
        <v>85.87</v>
      </c>
      <c r="I2770" s="17">
        <v>3348.93</v>
      </c>
      <c r="J2770" s="16" t="s">
        <v>325</v>
      </c>
      <c r="K2770" s="16"/>
      <c r="L2770" s="16" t="s">
        <v>128</v>
      </c>
      <c r="M2770" s="16" t="s">
        <v>212</v>
      </c>
      <c r="N2770" s="16" t="s">
        <v>320</v>
      </c>
      <c r="O2770" s="16"/>
      <c r="P2770" s="16" t="s">
        <v>126</v>
      </c>
      <c r="Q2770" s="16" t="s">
        <v>93</v>
      </c>
    </row>
    <row r="2771" spans="3:17">
      <c r="C2771" s="15">
        <v>38314</v>
      </c>
      <c r="D2771" s="16">
        <v>10339</v>
      </c>
      <c r="E2771" s="16">
        <v>8</v>
      </c>
      <c r="F2771" s="16" t="s">
        <v>414</v>
      </c>
      <c r="G2771" s="16">
        <v>50</v>
      </c>
      <c r="H2771" s="17">
        <v>57.86</v>
      </c>
      <c r="I2771" s="17">
        <v>2893</v>
      </c>
      <c r="J2771" s="16" t="s">
        <v>325</v>
      </c>
      <c r="K2771" s="16"/>
      <c r="L2771" s="16" t="s">
        <v>152</v>
      </c>
      <c r="M2771" s="16" t="s">
        <v>212</v>
      </c>
      <c r="N2771" s="16" t="s">
        <v>253</v>
      </c>
      <c r="O2771" s="16" t="s">
        <v>254</v>
      </c>
      <c r="P2771" s="16" t="s">
        <v>151</v>
      </c>
      <c r="Q2771" s="16" t="s">
        <v>151</v>
      </c>
    </row>
    <row r="2772" spans="3:17">
      <c r="C2772" s="15">
        <v>38324</v>
      </c>
      <c r="D2772" s="16">
        <v>10352</v>
      </c>
      <c r="E2772" s="16">
        <v>1</v>
      </c>
      <c r="F2772" s="16" t="s">
        <v>414</v>
      </c>
      <c r="G2772" s="16">
        <v>22</v>
      </c>
      <c r="H2772" s="17">
        <v>75.510000000000005</v>
      </c>
      <c r="I2772" s="17">
        <v>1661.22</v>
      </c>
      <c r="J2772" s="16" t="s">
        <v>325</v>
      </c>
      <c r="K2772" s="16"/>
      <c r="L2772" s="16" t="s">
        <v>196</v>
      </c>
      <c r="M2772" s="16" t="s">
        <v>212</v>
      </c>
      <c r="N2772" s="16" t="s">
        <v>261</v>
      </c>
      <c r="O2772" s="16" t="s">
        <v>231</v>
      </c>
      <c r="P2772" s="16" t="s">
        <v>162</v>
      </c>
      <c r="Q2772" s="16" t="s">
        <v>157</v>
      </c>
    </row>
    <row r="2773" spans="3:17">
      <c r="C2773" s="15">
        <v>38338</v>
      </c>
      <c r="D2773" s="16">
        <v>10361</v>
      </c>
      <c r="E2773" s="16">
        <v>11</v>
      </c>
      <c r="F2773" s="16" t="s">
        <v>414</v>
      </c>
      <c r="G2773" s="16">
        <v>35</v>
      </c>
      <c r="H2773" s="17">
        <v>100</v>
      </c>
      <c r="I2773" s="17">
        <v>4277.3500000000004</v>
      </c>
      <c r="J2773" s="16" t="s">
        <v>325</v>
      </c>
      <c r="K2773" s="16"/>
      <c r="L2773" s="16" t="s">
        <v>88</v>
      </c>
      <c r="M2773" s="16" t="s">
        <v>212</v>
      </c>
      <c r="N2773" s="16" t="s">
        <v>237</v>
      </c>
      <c r="O2773" s="16" t="s">
        <v>238</v>
      </c>
      <c r="P2773" s="16" t="s">
        <v>85</v>
      </c>
      <c r="Q2773" s="16" t="s">
        <v>84</v>
      </c>
    </row>
    <row r="2774" spans="3:17">
      <c r="C2774" s="15">
        <v>38383</v>
      </c>
      <c r="D2774" s="16">
        <v>10373</v>
      </c>
      <c r="E2774" s="16">
        <v>17</v>
      </c>
      <c r="F2774" s="16" t="s">
        <v>414</v>
      </c>
      <c r="G2774" s="16">
        <v>45</v>
      </c>
      <c r="H2774" s="17">
        <v>55.62</v>
      </c>
      <c r="I2774" s="17">
        <v>2502.9</v>
      </c>
      <c r="J2774" s="16" t="s">
        <v>325</v>
      </c>
      <c r="K2774" s="16"/>
      <c r="L2774" s="16" t="s">
        <v>106</v>
      </c>
      <c r="M2774" s="16" t="s">
        <v>212</v>
      </c>
      <c r="N2774" s="16" t="s">
        <v>283</v>
      </c>
      <c r="O2774" s="16"/>
      <c r="P2774" s="16" t="s">
        <v>103</v>
      </c>
      <c r="Q2774" s="16" t="s">
        <v>93</v>
      </c>
    </row>
    <row r="2775" spans="3:17">
      <c r="C2775" s="15">
        <v>38412</v>
      </c>
      <c r="D2775" s="16">
        <v>10386</v>
      </c>
      <c r="E2775" s="16">
        <v>15</v>
      </c>
      <c r="F2775" s="16" t="s">
        <v>414</v>
      </c>
      <c r="G2775" s="16">
        <v>44</v>
      </c>
      <c r="H2775" s="17">
        <v>86.4</v>
      </c>
      <c r="I2775" s="17">
        <v>3801.6</v>
      </c>
      <c r="J2775" s="16" t="s">
        <v>325</v>
      </c>
      <c r="K2775" s="16"/>
      <c r="L2775" s="16" t="s">
        <v>135</v>
      </c>
      <c r="M2775" s="16" t="s">
        <v>287</v>
      </c>
      <c r="N2775" s="16" t="s">
        <v>242</v>
      </c>
      <c r="O2775" s="16"/>
      <c r="P2775" s="16" t="s">
        <v>134</v>
      </c>
      <c r="Q2775" s="16" t="s">
        <v>93</v>
      </c>
    </row>
    <row r="2776" spans="3:17">
      <c r="C2776" s="15">
        <v>38441</v>
      </c>
      <c r="D2776" s="16">
        <v>10398</v>
      </c>
      <c r="E2776" s="16">
        <v>12</v>
      </c>
      <c r="F2776" s="16" t="s">
        <v>414</v>
      </c>
      <c r="G2776" s="16">
        <v>36</v>
      </c>
      <c r="H2776" s="17">
        <v>87.36</v>
      </c>
      <c r="I2776" s="17">
        <v>3144.96</v>
      </c>
      <c r="J2776" s="16" t="s">
        <v>325</v>
      </c>
      <c r="K2776" s="16"/>
      <c r="L2776" s="16" t="s">
        <v>110</v>
      </c>
      <c r="M2776" s="16" t="s">
        <v>212</v>
      </c>
      <c r="N2776" s="16" t="s">
        <v>215</v>
      </c>
      <c r="O2776" s="16"/>
      <c r="P2776" s="16" t="s">
        <v>107</v>
      </c>
      <c r="Q2776" s="16" t="s">
        <v>93</v>
      </c>
    </row>
    <row r="2777" spans="3:17">
      <c r="C2777" s="15">
        <v>38445</v>
      </c>
      <c r="D2777" s="16">
        <v>10401</v>
      </c>
      <c r="E2777" s="16">
        <v>11</v>
      </c>
      <c r="F2777" s="16" t="s">
        <v>414</v>
      </c>
      <c r="G2777" s="16">
        <v>28</v>
      </c>
      <c r="H2777" s="17">
        <v>72.55</v>
      </c>
      <c r="I2777" s="17">
        <v>2031.4</v>
      </c>
      <c r="J2777" s="16" t="s">
        <v>325</v>
      </c>
      <c r="K2777" s="16"/>
      <c r="L2777" s="16" t="s">
        <v>180</v>
      </c>
      <c r="M2777" s="16" t="s">
        <v>285</v>
      </c>
      <c r="N2777" s="16" t="s">
        <v>225</v>
      </c>
      <c r="O2777" s="16" t="s">
        <v>226</v>
      </c>
      <c r="P2777" s="16" t="s">
        <v>162</v>
      </c>
      <c r="Q2777" s="16" t="s">
        <v>157</v>
      </c>
    </row>
    <row r="2778" spans="3:17">
      <c r="C2778" s="15">
        <v>38482</v>
      </c>
      <c r="D2778" s="16">
        <v>10416</v>
      </c>
      <c r="E2778" s="16">
        <v>12</v>
      </c>
      <c r="F2778" s="16" t="s">
        <v>414</v>
      </c>
      <c r="G2778" s="16">
        <v>43</v>
      </c>
      <c r="H2778" s="17">
        <v>62.19</v>
      </c>
      <c r="I2778" s="17">
        <v>2674.17</v>
      </c>
      <c r="J2778" s="16" t="s">
        <v>325</v>
      </c>
      <c r="K2778" s="16"/>
      <c r="L2778" s="16" t="s">
        <v>127</v>
      </c>
      <c r="M2778" s="16" t="s">
        <v>212</v>
      </c>
      <c r="N2778" s="16" t="s">
        <v>294</v>
      </c>
      <c r="O2778" s="16"/>
      <c r="P2778" s="16" t="s">
        <v>126</v>
      </c>
      <c r="Q2778" s="16" t="s">
        <v>93</v>
      </c>
    </row>
    <row r="2779" spans="3:17">
      <c r="C2779" s="15">
        <v>37669</v>
      </c>
      <c r="D2779" s="16">
        <v>10106</v>
      </c>
      <c r="E2779" s="16">
        <v>15</v>
      </c>
      <c r="F2779" s="16" t="s">
        <v>415</v>
      </c>
      <c r="G2779" s="16">
        <v>48</v>
      </c>
      <c r="H2779" s="17">
        <v>52.64</v>
      </c>
      <c r="I2779" s="17">
        <v>2526.7199999999998</v>
      </c>
      <c r="J2779" s="16" t="s">
        <v>325</v>
      </c>
      <c r="K2779" s="16"/>
      <c r="L2779" s="16" t="s">
        <v>128</v>
      </c>
      <c r="M2779" s="16" t="s">
        <v>212</v>
      </c>
      <c r="N2779" s="16" t="s">
        <v>320</v>
      </c>
      <c r="O2779" s="16"/>
      <c r="P2779" s="16" t="s">
        <v>126</v>
      </c>
      <c r="Q2779" s="16" t="s">
        <v>93</v>
      </c>
    </row>
    <row r="2780" spans="3:17">
      <c r="C2780" s="15">
        <v>37739</v>
      </c>
      <c r="D2780" s="16">
        <v>10119</v>
      </c>
      <c r="E2780" s="16">
        <v>6</v>
      </c>
      <c r="F2780" s="16" t="s">
        <v>415</v>
      </c>
      <c r="G2780" s="16">
        <v>28</v>
      </c>
      <c r="H2780" s="17">
        <v>48.17</v>
      </c>
      <c r="I2780" s="17">
        <v>1348.76</v>
      </c>
      <c r="J2780" s="16" t="s">
        <v>325</v>
      </c>
      <c r="K2780" s="16"/>
      <c r="L2780" s="16" t="s">
        <v>95</v>
      </c>
      <c r="M2780" s="16" t="s">
        <v>212</v>
      </c>
      <c r="N2780" s="16" t="s">
        <v>236</v>
      </c>
      <c r="O2780" s="16"/>
      <c r="P2780" s="16" t="s">
        <v>94</v>
      </c>
      <c r="Q2780" s="16" t="s">
        <v>93</v>
      </c>
    </row>
    <row r="2781" spans="3:17">
      <c r="C2781" s="15">
        <v>37788</v>
      </c>
      <c r="D2781" s="16">
        <v>10131</v>
      </c>
      <c r="E2781" s="16">
        <v>7</v>
      </c>
      <c r="F2781" s="16" t="s">
        <v>415</v>
      </c>
      <c r="G2781" s="16">
        <v>21</v>
      </c>
      <c r="H2781" s="17">
        <v>41.71</v>
      </c>
      <c r="I2781" s="17">
        <v>875.91</v>
      </c>
      <c r="J2781" s="16" t="s">
        <v>325</v>
      </c>
      <c r="K2781" s="16"/>
      <c r="L2781" s="16" t="s">
        <v>189</v>
      </c>
      <c r="M2781" s="16" t="s">
        <v>212</v>
      </c>
      <c r="N2781" s="16" t="s">
        <v>306</v>
      </c>
      <c r="O2781" s="16" t="s">
        <v>228</v>
      </c>
      <c r="P2781" s="16" t="s">
        <v>162</v>
      </c>
      <c r="Q2781" s="16" t="s">
        <v>157</v>
      </c>
    </row>
    <row r="2782" spans="3:17">
      <c r="C2782" s="15">
        <v>37843</v>
      </c>
      <c r="D2782" s="16">
        <v>10143</v>
      </c>
      <c r="E2782" s="16">
        <v>10</v>
      </c>
      <c r="F2782" s="16" t="s">
        <v>415</v>
      </c>
      <c r="G2782" s="16">
        <v>37</v>
      </c>
      <c r="H2782" s="17">
        <v>50.65</v>
      </c>
      <c r="I2782" s="17">
        <v>1874.05</v>
      </c>
      <c r="J2782" s="16" t="s">
        <v>325</v>
      </c>
      <c r="K2782" s="16"/>
      <c r="L2782" s="16" t="s">
        <v>171</v>
      </c>
      <c r="M2782" s="16" t="s">
        <v>212</v>
      </c>
      <c r="N2782" s="16" t="s">
        <v>239</v>
      </c>
      <c r="O2782" s="16" t="s">
        <v>231</v>
      </c>
      <c r="P2782" s="16" t="s">
        <v>162</v>
      </c>
      <c r="Q2782" s="16" t="s">
        <v>157</v>
      </c>
    </row>
    <row r="2783" spans="3:17">
      <c r="C2783" s="15">
        <v>37900</v>
      </c>
      <c r="D2783" s="16">
        <v>10155</v>
      </c>
      <c r="E2783" s="16">
        <v>8</v>
      </c>
      <c r="F2783" s="16" t="s">
        <v>415</v>
      </c>
      <c r="G2783" s="16">
        <v>34</v>
      </c>
      <c r="H2783" s="17">
        <v>49.16</v>
      </c>
      <c r="I2783" s="17">
        <v>1671.44</v>
      </c>
      <c r="J2783" s="16" t="s">
        <v>325</v>
      </c>
      <c r="K2783" s="16"/>
      <c r="L2783" s="16" t="s">
        <v>105</v>
      </c>
      <c r="M2783" s="16" t="s">
        <v>212</v>
      </c>
      <c r="N2783" s="16" t="s">
        <v>232</v>
      </c>
      <c r="O2783" s="16"/>
      <c r="P2783" s="16" t="s">
        <v>103</v>
      </c>
      <c r="Q2783" s="16" t="s">
        <v>93</v>
      </c>
    </row>
    <row r="2784" spans="3:17">
      <c r="C2784" s="15">
        <v>37917</v>
      </c>
      <c r="D2784" s="16">
        <v>10167</v>
      </c>
      <c r="E2784" s="16">
        <v>4</v>
      </c>
      <c r="F2784" s="16" t="s">
        <v>415</v>
      </c>
      <c r="G2784" s="16">
        <v>40</v>
      </c>
      <c r="H2784" s="17">
        <v>41.71</v>
      </c>
      <c r="I2784" s="17">
        <v>1668.4</v>
      </c>
      <c r="J2784" s="16" t="s">
        <v>325</v>
      </c>
      <c r="K2784" s="16"/>
      <c r="L2784" s="16" t="s">
        <v>141</v>
      </c>
      <c r="M2784" s="16" t="s">
        <v>273</v>
      </c>
      <c r="N2784" s="16" t="s">
        <v>256</v>
      </c>
      <c r="O2784" s="16"/>
      <c r="P2784" s="16" t="s">
        <v>140</v>
      </c>
      <c r="Q2784" s="16" t="s">
        <v>93</v>
      </c>
    </row>
    <row r="2785" spans="3:17">
      <c r="C2785" s="15">
        <v>37933</v>
      </c>
      <c r="D2785" s="16">
        <v>10178</v>
      </c>
      <c r="E2785" s="16">
        <v>7</v>
      </c>
      <c r="F2785" s="16" t="s">
        <v>415</v>
      </c>
      <c r="G2785" s="16">
        <v>45</v>
      </c>
      <c r="H2785" s="17">
        <v>51.15</v>
      </c>
      <c r="I2785" s="17">
        <v>2301.75</v>
      </c>
      <c r="J2785" s="16" t="s">
        <v>325</v>
      </c>
      <c r="K2785" s="16"/>
      <c r="L2785" s="16" t="s">
        <v>116</v>
      </c>
      <c r="M2785" s="16" t="s">
        <v>212</v>
      </c>
      <c r="N2785" s="16" t="s">
        <v>274</v>
      </c>
      <c r="O2785" s="16"/>
      <c r="P2785" s="16" t="s">
        <v>107</v>
      </c>
      <c r="Q2785" s="16" t="s">
        <v>93</v>
      </c>
    </row>
    <row r="2786" spans="3:17">
      <c r="C2786" s="15">
        <v>37939</v>
      </c>
      <c r="D2786" s="16">
        <v>10186</v>
      </c>
      <c r="E2786" s="16">
        <v>4</v>
      </c>
      <c r="F2786" s="16" t="s">
        <v>415</v>
      </c>
      <c r="G2786" s="16">
        <v>28</v>
      </c>
      <c r="H2786" s="17">
        <v>52.14</v>
      </c>
      <c r="I2786" s="17">
        <v>1459.92</v>
      </c>
      <c r="J2786" s="16" t="s">
        <v>325</v>
      </c>
      <c r="K2786" s="16"/>
      <c r="L2786" s="16" t="s">
        <v>150</v>
      </c>
      <c r="M2786" s="16" t="s">
        <v>212</v>
      </c>
      <c r="N2786" s="16" t="s">
        <v>272</v>
      </c>
      <c r="O2786" s="16"/>
      <c r="P2786" s="16" t="s">
        <v>145</v>
      </c>
      <c r="Q2786" s="16" t="s">
        <v>93</v>
      </c>
    </row>
    <row r="2787" spans="3:17">
      <c r="C2787" s="15">
        <v>37951</v>
      </c>
      <c r="D2787" s="16">
        <v>10197</v>
      </c>
      <c r="E2787" s="16">
        <v>1</v>
      </c>
      <c r="F2787" s="16" t="s">
        <v>415</v>
      </c>
      <c r="G2787" s="16">
        <v>29</v>
      </c>
      <c r="H2787" s="17">
        <v>41.71</v>
      </c>
      <c r="I2787" s="17">
        <v>1209.5899999999999</v>
      </c>
      <c r="J2787" s="16" t="s">
        <v>325</v>
      </c>
      <c r="K2787" s="16"/>
      <c r="L2787" s="16" t="s">
        <v>137</v>
      </c>
      <c r="M2787" s="16" t="s">
        <v>212</v>
      </c>
      <c r="N2787" s="16" t="s">
        <v>275</v>
      </c>
      <c r="O2787" s="16"/>
      <c r="P2787" s="16" t="s">
        <v>134</v>
      </c>
      <c r="Q2787" s="16" t="s">
        <v>93</v>
      </c>
    </row>
    <row r="2788" spans="3:17">
      <c r="C2788" s="15">
        <v>37995</v>
      </c>
      <c r="D2788" s="16">
        <v>10209</v>
      </c>
      <c r="E2788" s="16">
        <v>3</v>
      </c>
      <c r="F2788" s="16" t="s">
        <v>415</v>
      </c>
      <c r="G2788" s="16">
        <v>48</v>
      </c>
      <c r="H2788" s="17">
        <v>44.69</v>
      </c>
      <c r="I2788" s="17">
        <v>2145.12</v>
      </c>
      <c r="J2788" s="16" t="s">
        <v>325</v>
      </c>
      <c r="K2788" s="16"/>
      <c r="L2788" s="16" t="s">
        <v>192</v>
      </c>
      <c r="M2788" s="16" t="s">
        <v>212</v>
      </c>
      <c r="N2788" s="16" t="s">
        <v>276</v>
      </c>
      <c r="O2788" s="16" t="s">
        <v>218</v>
      </c>
      <c r="P2788" s="16" t="s">
        <v>162</v>
      </c>
      <c r="Q2788" s="16" t="s">
        <v>157</v>
      </c>
    </row>
    <row r="2789" spans="3:17">
      <c r="C2789" s="15">
        <v>38036</v>
      </c>
      <c r="D2789" s="16">
        <v>10222</v>
      </c>
      <c r="E2789" s="16">
        <v>7</v>
      </c>
      <c r="F2789" s="16" t="s">
        <v>415</v>
      </c>
      <c r="G2789" s="16">
        <v>31</v>
      </c>
      <c r="H2789" s="17">
        <v>45.69</v>
      </c>
      <c r="I2789" s="17">
        <v>1416.39</v>
      </c>
      <c r="J2789" s="16" t="s">
        <v>325</v>
      </c>
      <c r="K2789" s="16"/>
      <c r="L2789" s="16" t="s">
        <v>177</v>
      </c>
      <c r="M2789" s="16" t="s">
        <v>212</v>
      </c>
      <c r="N2789" s="16" t="s">
        <v>277</v>
      </c>
      <c r="O2789" s="16" t="s">
        <v>218</v>
      </c>
      <c r="P2789" s="16" t="s">
        <v>162</v>
      </c>
      <c r="Q2789" s="16" t="s">
        <v>157</v>
      </c>
    </row>
    <row r="2790" spans="3:17">
      <c r="C2790" s="15">
        <v>38115</v>
      </c>
      <c r="D2790" s="16">
        <v>10249</v>
      </c>
      <c r="E2790" s="16">
        <v>3</v>
      </c>
      <c r="F2790" s="16" t="s">
        <v>415</v>
      </c>
      <c r="G2790" s="16">
        <v>32</v>
      </c>
      <c r="H2790" s="17">
        <v>57.61</v>
      </c>
      <c r="I2790" s="17">
        <v>1843.52</v>
      </c>
      <c r="J2790" s="16" t="s">
        <v>325</v>
      </c>
      <c r="K2790" s="16"/>
      <c r="L2790" s="16" t="s">
        <v>194</v>
      </c>
      <c r="M2790" s="16" t="s">
        <v>212</v>
      </c>
      <c r="N2790" s="16" t="s">
        <v>230</v>
      </c>
      <c r="O2790" s="16" t="s">
        <v>231</v>
      </c>
      <c r="P2790" s="16" t="s">
        <v>162</v>
      </c>
      <c r="Q2790" s="16" t="s">
        <v>157</v>
      </c>
    </row>
    <row r="2791" spans="3:17">
      <c r="C2791" s="15">
        <v>38162</v>
      </c>
      <c r="D2791" s="16">
        <v>10262</v>
      </c>
      <c r="E2791" s="16">
        <v>12</v>
      </c>
      <c r="F2791" s="16" t="s">
        <v>415</v>
      </c>
      <c r="G2791" s="16">
        <v>21</v>
      </c>
      <c r="H2791" s="17">
        <v>57.11</v>
      </c>
      <c r="I2791" s="17">
        <v>1199.31</v>
      </c>
      <c r="J2791" s="16" t="s">
        <v>325</v>
      </c>
      <c r="K2791" s="16"/>
      <c r="L2791" s="16" t="s">
        <v>135</v>
      </c>
      <c r="M2791" s="16" t="s">
        <v>273</v>
      </c>
      <c r="N2791" s="16" t="s">
        <v>242</v>
      </c>
      <c r="O2791" s="16"/>
      <c r="P2791" s="16" t="s">
        <v>134</v>
      </c>
      <c r="Q2791" s="16" t="s">
        <v>93</v>
      </c>
    </row>
    <row r="2792" spans="3:17">
      <c r="C2792" s="15">
        <v>38189</v>
      </c>
      <c r="D2792" s="16">
        <v>10274</v>
      </c>
      <c r="E2792" s="16">
        <v>4</v>
      </c>
      <c r="F2792" s="16" t="s">
        <v>415</v>
      </c>
      <c r="G2792" s="16">
        <v>32</v>
      </c>
      <c r="H2792" s="17">
        <v>58.6</v>
      </c>
      <c r="I2792" s="17">
        <v>1875.2</v>
      </c>
      <c r="J2792" s="16" t="s">
        <v>325</v>
      </c>
      <c r="K2792" s="16"/>
      <c r="L2792" s="16" t="s">
        <v>183</v>
      </c>
      <c r="M2792" s="16" t="s">
        <v>212</v>
      </c>
      <c r="N2792" s="16" t="s">
        <v>261</v>
      </c>
      <c r="O2792" s="16" t="s">
        <v>231</v>
      </c>
      <c r="P2792" s="16" t="s">
        <v>162</v>
      </c>
      <c r="Q2792" s="16" t="s">
        <v>157</v>
      </c>
    </row>
    <row r="2793" spans="3:17">
      <c r="C2793" s="15">
        <v>38219</v>
      </c>
      <c r="D2793" s="16">
        <v>10283</v>
      </c>
      <c r="E2793" s="16">
        <v>1</v>
      </c>
      <c r="F2793" s="16" t="s">
        <v>415</v>
      </c>
      <c r="G2793" s="16">
        <v>43</v>
      </c>
      <c r="H2793" s="17">
        <v>57.61</v>
      </c>
      <c r="I2793" s="17">
        <v>2477.23</v>
      </c>
      <c r="J2793" s="16" t="s">
        <v>325</v>
      </c>
      <c r="K2793" s="16"/>
      <c r="L2793" s="16" t="s">
        <v>160</v>
      </c>
      <c r="M2793" s="16" t="s">
        <v>212</v>
      </c>
      <c r="N2793" s="16" t="s">
        <v>279</v>
      </c>
      <c r="O2793" s="16" t="s">
        <v>250</v>
      </c>
      <c r="P2793" s="16" t="s">
        <v>158</v>
      </c>
      <c r="Q2793" s="16" t="s">
        <v>157</v>
      </c>
    </row>
    <row r="2794" spans="3:17">
      <c r="C2794" s="15">
        <v>38245</v>
      </c>
      <c r="D2794" s="16">
        <v>10296</v>
      </c>
      <c r="E2794" s="16">
        <v>10</v>
      </c>
      <c r="F2794" s="16" t="s">
        <v>415</v>
      </c>
      <c r="G2794" s="16">
        <v>21</v>
      </c>
      <c r="H2794" s="17">
        <v>45.19</v>
      </c>
      <c r="I2794" s="17">
        <v>948.99</v>
      </c>
      <c r="J2794" s="16" t="s">
        <v>325</v>
      </c>
      <c r="K2794" s="16"/>
      <c r="L2794" s="16" t="s">
        <v>123</v>
      </c>
      <c r="M2794" s="16" t="s">
        <v>212</v>
      </c>
      <c r="N2794" s="16" t="s">
        <v>326</v>
      </c>
      <c r="O2794" s="16"/>
      <c r="P2794" s="16" t="s">
        <v>120</v>
      </c>
      <c r="Q2794" s="16" t="s">
        <v>93</v>
      </c>
    </row>
    <row r="2795" spans="3:17">
      <c r="C2795" s="15">
        <v>38274</v>
      </c>
      <c r="D2795" s="16">
        <v>10307</v>
      </c>
      <c r="E2795" s="16">
        <v>4</v>
      </c>
      <c r="F2795" s="16" t="s">
        <v>415</v>
      </c>
      <c r="G2795" s="16">
        <v>34</v>
      </c>
      <c r="H2795" s="17">
        <v>53.63</v>
      </c>
      <c r="I2795" s="17">
        <v>1823.42</v>
      </c>
      <c r="J2795" s="16" t="s">
        <v>325</v>
      </c>
      <c r="K2795" s="16"/>
      <c r="L2795" s="16" t="s">
        <v>188</v>
      </c>
      <c r="M2795" s="16" t="s">
        <v>212</v>
      </c>
      <c r="N2795" s="16" t="s">
        <v>247</v>
      </c>
      <c r="O2795" s="16" t="s">
        <v>235</v>
      </c>
      <c r="P2795" s="16" t="s">
        <v>162</v>
      </c>
      <c r="Q2795" s="16" t="s">
        <v>157</v>
      </c>
    </row>
    <row r="2796" spans="3:17">
      <c r="C2796" s="15">
        <v>38292</v>
      </c>
      <c r="D2796" s="16">
        <v>10316</v>
      </c>
      <c r="E2796" s="16">
        <v>12</v>
      </c>
      <c r="F2796" s="16" t="s">
        <v>415</v>
      </c>
      <c r="G2796" s="16">
        <v>34</v>
      </c>
      <c r="H2796" s="17">
        <v>43.7</v>
      </c>
      <c r="I2796" s="17">
        <v>1485.8</v>
      </c>
      <c r="J2796" s="16" t="s">
        <v>325</v>
      </c>
      <c r="K2796" s="16"/>
      <c r="L2796" s="16" t="s">
        <v>149</v>
      </c>
      <c r="M2796" s="16" t="s">
        <v>212</v>
      </c>
      <c r="N2796" s="16" t="s">
        <v>281</v>
      </c>
      <c r="O2796" s="16" t="s">
        <v>282</v>
      </c>
      <c r="P2796" s="16" t="s">
        <v>145</v>
      </c>
      <c r="Q2796" s="16" t="s">
        <v>93</v>
      </c>
    </row>
    <row r="2797" spans="3:17">
      <c r="C2797" s="15">
        <v>38306</v>
      </c>
      <c r="D2797" s="16">
        <v>10329</v>
      </c>
      <c r="E2797" s="16">
        <v>8</v>
      </c>
      <c r="F2797" s="16" t="s">
        <v>415</v>
      </c>
      <c r="G2797" s="16">
        <v>44</v>
      </c>
      <c r="H2797" s="17">
        <v>86.13</v>
      </c>
      <c r="I2797" s="17">
        <v>3789.72</v>
      </c>
      <c r="J2797" s="16" t="s">
        <v>325</v>
      </c>
      <c r="K2797" s="16"/>
      <c r="L2797" s="16" t="s">
        <v>165</v>
      </c>
      <c r="M2797" s="16" t="s">
        <v>212</v>
      </c>
      <c r="N2797" s="16" t="s">
        <v>213</v>
      </c>
      <c r="O2797" s="16" t="s">
        <v>214</v>
      </c>
      <c r="P2797" s="16" t="s">
        <v>162</v>
      </c>
      <c r="Q2797" s="16" t="s">
        <v>157</v>
      </c>
    </row>
    <row r="2798" spans="3:17">
      <c r="C2798" s="15">
        <v>38314</v>
      </c>
      <c r="D2798" s="16">
        <v>10339</v>
      </c>
      <c r="E2798" s="16">
        <v>6</v>
      </c>
      <c r="F2798" s="16" t="s">
        <v>415</v>
      </c>
      <c r="G2798" s="16">
        <v>27</v>
      </c>
      <c r="H2798" s="17">
        <v>76.31</v>
      </c>
      <c r="I2798" s="17">
        <v>2060.37</v>
      </c>
      <c r="J2798" s="16" t="s">
        <v>325</v>
      </c>
      <c r="K2798" s="16"/>
      <c r="L2798" s="16" t="s">
        <v>152</v>
      </c>
      <c r="M2798" s="16" t="s">
        <v>212</v>
      </c>
      <c r="N2798" s="16" t="s">
        <v>253</v>
      </c>
      <c r="O2798" s="16" t="s">
        <v>254</v>
      </c>
      <c r="P2798" s="16" t="s">
        <v>151</v>
      </c>
      <c r="Q2798" s="16" t="s">
        <v>151</v>
      </c>
    </row>
    <row r="2799" spans="3:17">
      <c r="C2799" s="15">
        <v>38324</v>
      </c>
      <c r="D2799" s="16">
        <v>10352</v>
      </c>
      <c r="E2799" s="16">
        <v>4</v>
      </c>
      <c r="F2799" s="16" t="s">
        <v>415</v>
      </c>
      <c r="G2799" s="16">
        <v>49</v>
      </c>
      <c r="H2799" s="17">
        <v>52.64</v>
      </c>
      <c r="I2799" s="17">
        <v>2579.36</v>
      </c>
      <c r="J2799" s="16" t="s">
        <v>325</v>
      </c>
      <c r="K2799" s="16"/>
      <c r="L2799" s="16" t="s">
        <v>196</v>
      </c>
      <c r="M2799" s="16" t="s">
        <v>212</v>
      </c>
      <c r="N2799" s="16" t="s">
        <v>261</v>
      </c>
      <c r="O2799" s="16" t="s">
        <v>231</v>
      </c>
      <c r="P2799" s="16" t="s">
        <v>162</v>
      </c>
      <c r="Q2799" s="16" t="s">
        <v>157</v>
      </c>
    </row>
    <row r="2800" spans="3:17">
      <c r="C2800" s="15">
        <v>38338</v>
      </c>
      <c r="D2800" s="16">
        <v>10361</v>
      </c>
      <c r="E2800" s="16">
        <v>12</v>
      </c>
      <c r="F2800" s="16" t="s">
        <v>415</v>
      </c>
      <c r="G2800" s="16">
        <v>23</v>
      </c>
      <c r="H2800" s="17">
        <v>95.2</v>
      </c>
      <c r="I2800" s="17">
        <v>2189.6</v>
      </c>
      <c r="J2800" s="16" t="s">
        <v>325</v>
      </c>
      <c r="K2800" s="16"/>
      <c r="L2800" s="16" t="s">
        <v>88</v>
      </c>
      <c r="M2800" s="16" t="s">
        <v>212</v>
      </c>
      <c r="N2800" s="16" t="s">
        <v>237</v>
      </c>
      <c r="O2800" s="16" t="s">
        <v>238</v>
      </c>
      <c r="P2800" s="16" t="s">
        <v>85</v>
      </c>
      <c r="Q2800" s="16" t="s">
        <v>84</v>
      </c>
    </row>
    <row r="2801" spans="3:17">
      <c r="C2801" s="15">
        <v>38383</v>
      </c>
      <c r="D2801" s="16">
        <v>10373</v>
      </c>
      <c r="E2801" s="16">
        <v>9</v>
      </c>
      <c r="F2801" s="16" t="s">
        <v>415</v>
      </c>
      <c r="G2801" s="16">
        <v>25</v>
      </c>
      <c r="H2801" s="17">
        <v>64.97</v>
      </c>
      <c r="I2801" s="17">
        <v>1624.25</v>
      </c>
      <c r="J2801" s="16" t="s">
        <v>325</v>
      </c>
      <c r="K2801" s="16"/>
      <c r="L2801" s="16" t="s">
        <v>106</v>
      </c>
      <c r="M2801" s="16" t="s">
        <v>212</v>
      </c>
      <c r="N2801" s="16" t="s">
        <v>283</v>
      </c>
      <c r="O2801" s="16"/>
      <c r="P2801" s="16" t="s">
        <v>103</v>
      </c>
      <c r="Q2801" s="16" t="s">
        <v>93</v>
      </c>
    </row>
    <row r="2802" spans="3:17">
      <c r="C2802" s="15">
        <v>38412</v>
      </c>
      <c r="D2802" s="16">
        <v>10386</v>
      </c>
      <c r="E2802" s="16">
        <v>16</v>
      </c>
      <c r="F2802" s="16" t="s">
        <v>415</v>
      </c>
      <c r="G2802" s="16">
        <v>50</v>
      </c>
      <c r="H2802" s="17">
        <v>87.15</v>
      </c>
      <c r="I2802" s="17">
        <v>4357.5</v>
      </c>
      <c r="J2802" s="16" t="s">
        <v>325</v>
      </c>
      <c r="K2802" s="16"/>
      <c r="L2802" s="16" t="s">
        <v>135</v>
      </c>
      <c r="M2802" s="16" t="s">
        <v>287</v>
      </c>
      <c r="N2802" s="16" t="s">
        <v>242</v>
      </c>
      <c r="O2802" s="16"/>
      <c r="P2802" s="16" t="s">
        <v>134</v>
      </c>
      <c r="Q2802" s="16" t="s">
        <v>93</v>
      </c>
    </row>
    <row r="2803" spans="3:17">
      <c r="C2803" s="15">
        <v>38441</v>
      </c>
      <c r="D2803" s="16">
        <v>10398</v>
      </c>
      <c r="E2803" s="16">
        <v>1</v>
      </c>
      <c r="F2803" s="16" t="s">
        <v>415</v>
      </c>
      <c r="G2803" s="16">
        <v>34</v>
      </c>
      <c r="H2803" s="17">
        <v>40.22</v>
      </c>
      <c r="I2803" s="17">
        <v>1367.48</v>
      </c>
      <c r="J2803" s="16" t="s">
        <v>325</v>
      </c>
      <c r="K2803" s="16"/>
      <c r="L2803" s="16" t="s">
        <v>110</v>
      </c>
      <c r="M2803" s="16" t="s">
        <v>212</v>
      </c>
      <c r="N2803" s="16" t="s">
        <v>215</v>
      </c>
      <c r="O2803" s="16"/>
      <c r="P2803" s="16" t="s">
        <v>107</v>
      </c>
      <c r="Q2803" s="16" t="s">
        <v>93</v>
      </c>
    </row>
    <row r="2804" spans="3:17">
      <c r="C2804" s="15">
        <v>38443</v>
      </c>
      <c r="D2804" s="16">
        <v>10400</v>
      </c>
      <c r="E2804" s="16">
        <v>4</v>
      </c>
      <c r="F2804" s="16" t="s">
        <v>415</v>
      </c>
      <c r="G2804" s="16">
        <v>20</v>
      </c>
      <c r="H2804" s="17">
        <v>56.12</v>
      </c>
      <c r="I2804" s="17">
        <v>1122.4000000000001</v>
      </c>
      <c r="J2804" s="16" t="s">
        <v>325</v>
      </c>
      <c r="K2804" s="16"/>
      <c r="L2804" s="16" t="s">
        <v>166</v>
      </c>
      <c r="M2804" s="16" t="s">
        <v>212</v>
      </c>
      <c r="N2804" s="16" t="s">
        <v>284</v>
      </c>
      <c r="O2804" s="16" t="s">
        <v>218</v>
      </c>
      <c r="P2804" s="16" t="s">
        <v>162</v>
      </c>
      <c r="Q2804" s="16" t="s">
        <v>157</v>
      </c>
    </row>
    <row r="2805" spans="3:17">
      <c r="C2805" s="15">
        <v>38481</v>
      </c>
      <c r="D2805" s="16">
        <v>10415</v>
      </c>
      <c r="E2805" s="16">
        <v>3</v>
      </c>
      <c r="F2805" s="16" t="s">
        <v>415</v>
      </c>
      <c r="G2805" s="16">
        <v>42</v>
      </c>
      <c r="H2805" s="17">
        <v>57.61</v>
      </c>
      <c r="I2805" s="17">
        <v>2419.62</v>
      </c>
      <c r="J2805" s="16" t="s">
        <v>325</v>
      </c>
      <c r="K2805" s="16"/>
      <c r="L2805" s="16" t="s">
        <v>89</v>
      </c>
      <c r="M2805" s="16" t="s">
        <v>241</v>
      </c>
      <c r="N2805" s="16" t="s">
        <v>321</v>
      </c>
      <c r="O2805" s="16" t="s">
        <v>224</v>
      </c>
      <c r="P2805" s="16" t="s">
        <v>85</v>
      </c>
      <c r="Q2805" s="16" t="s">
        <v>84</v>
      </c>
    </row>
    <row r="2806" spans="3:17">
      <c r="C2806" s="15">
        <v>37663</v>
      </c>
      <c r="D2806" s="16">
        <v>10105</v>
      </c>
      <c r="E2806" s="16">
        <v>8</v>
      </c>
      <c r="F2806" s="16" t="s">
        <v>416</v>
      </c>
      <c r="G2806" s="16">
        <v>25</v>
      </c>
      <c r="H2806" s="17">
        <v>56.78</v>
      </c>
      <c r="I2806" s="17">
        <v>1419.5</v>
      </c>
      <c r="J2806" s="16" t="s">
        <v>343</v>
      </c>
      <c r="K2806" s="16"/>
      <c r="L2806" s="16" t="s">
        <v>101</v>
      </c>
      <c r="M2806" s="16" t="s">
        <v>212</v>
      </c>
      <c r="N2806" s="16" t="s">
        <v>271</v>
      </c>
      <c r="O2806" s="16"/>
      <c r="P2806" s="16" t="s">
        <v>100</v>
      </c>
      <c r="Q2806" s="16" t="s">
        <v>93</v>
      </c>
    </row>
    <row r="2807" spans="3:17">
      <c r="C2807" s="15">
        <v>37727</v>
      </c>
      <c r="D2807" s="16">
        <v>10117</v>
      </c>
      <c r="E2807" s="16">
        <v>2</v>
      </c>
      <c r="F2807" s="16" t="s">
        <v>416</v>
      </c>
      <c r="G2807" s="16">
        <v>50</v>
      </c>
      <c r="H2807" s="17">
        <v>43.68</v>
      </c>
      <c r="I2807" s="17">
        <v>2184</v>
      </c>
      <c r="J2807" s="16" t="s">
        <v>343</v>
      </c>
      <c r="K2807" s="16"/>
      <c r="L2807" s="16" t="s">
        <v>156</v>
      </c>
      <c r="M2807" s="16" t="s">
        <v>212</v>
      </c>
      <c r="N2807" s="16" t="s">
        <v>91</v>
      </c>
      <c r="O2807" s="16"/>
      <c r="P2807" s="16" t="s">
        <v>91</v>
      </c>
      <c r="Q2807" s="16" t="s">
        <v>151</v>
      </c>
    </row>
    <row r="2808" spans="3:17">
      <c r="C2808" s="15">
        <v>37784</v>
      </c>
      <c r="D2808" s="16">
        <v>10129</v>
      </c>
      <c r="E2808" s="16">
        <v>8</v>
      </c>
      <c r="F2808" s="16" t="s">
        <v>416</v>
      </c>
      <c r="G2808" s="16">
        <v>32</v>
      </c>
      <c r="H2808" s="17">
        <v>64.97</v>
      </c>
      <c r="I2808" s="17">
        <v>2079.04</v>
      </c>
      <c r="J2808" s="16" t="s">
        <v>343</v>
      </c>
      <c r="K2808" s="16"/>
      <c r="L2808" s="16" t="s">
        <v>148</v>
      </c>
      <c r="M2808" s="16" t="s">
        <v>212</v>
      </c>
      <c r="N2808" s="16" t="s">
        <v>272</v>
      </c>
      <c r="O2808" s="16"/>
      <c r="P2808" s="16" t="s">
        <v>145</v>
      </c>
      <c r="Q2808" s="16" t="s">
        <v>93</v>
      </c>
    </row>
    <row r="2809" spans="3:17">
      <c r="C2809" s="15">
        <v>37841</v>
      </c>
      <c r="D2809" s="16">
        <v>10142</v>
      </c>
      <c r="E2809" s="16">
        <v>5</v>
      </c>
      <c r="F2809" s="16" t="s">
        <v>416</v>
      </c>
      <c r="G2809" s="16">
        <v>39</v>
      </c>
      <c r="H2809" s="17">
        <v>44.23</v>
      </c>
      <c r="I2809" s="17">
        <v>1724.97</v>
      </c>
      <c r="J2809" s="16" t="s">
        <v>343</v>
      </c>
      <c r="K2809" s="16"/>
      <c r="L2809" s="16" t="s">
        <v>163</v>
      </c>
      <c r="M2809" s="16" t="s">
        <v>212</v>
      </c>
      <c r="N2809" s="16" t="s">
        <v>258</v>
      </c>
      <c r="O2809" s="16" t="s">
        <v>218</v>
      </c>
      <c r="P2809" s="16" t="s">
        <v>162</v>
      </c>
      <c r="Q2809" s="16" t="s">
        <v>157</v>
      </c>
    </row>
    <row r="2810" spans="3:17">
      <c r="C2810" s="15">
        <v>37892</v>
      </c>
      <c r="D2810" s="16">
        <v>10153</v>
      </c>
      <c r="E2810" s="16">
        <v>4</v>
      </c>
      <c r="F2810" s="16" t="s">
        <v>416</v>
      </c>
      <c r="G2810" s="16">
        <v>50</v>
      </c>
      <c r="H2810" s="17">
        <v>60.06</v>
      </c>
      <c r="I2810" s="17">
        <v>3003</v>
      </c>
      <c r="J2810" s="16" t="s">
        <v>343</v>
      </c>
      <c r="K2810" s="16"/>
      <c r="L2810" s="16" t="s">
        <v>135</v>
      </c>
      <c r="M2810" s="16" t="s">
        <v>212</v>
      </c>
      <c r="N2810" s="16" t="s">
        <v>242</v>
      </c>
      <c r="O2810" s="16"/>
      <c r="P2810" s="16" t="s">
        <v>134</v>
      </c>
      <c r="Q2810" s="16" t="s">
        <v>93</v>
      </c>
    </row>
    <row r="2811" spans="3:17">
      <c r="C2811" s="15">
        <v>37917</v>
      </c>
      <c r="D2811" s="16">
        <v>10167</v>
      </c>
      <c r="E2811" s="16">
        <v>15</v>
      </c>
      <c r="F2811" s="16" t="s">
        <v>416</v>
      </c>
      <c r="G2811" s="16">
        <v>38</v>
      </c>
      <c r="H2811" s="17">
        <v>48.59</v>
      </c>
      <c r="I2811" s="17">
        <v>1846.42</v>
      </c>
      <c r="J2811" s="16" t="s">
        <v>343</v>
      </c>
      <c r="K2811" s="16"/>
      <c r="L2811" s="16" t="s">
        <v>141</v>
      </c>
      <c r="M2811" s="16" t="s">
        <v>273</v>
      </c>
      <c r="N2811" s="16" t="s">
        <v>256</v>
      </c>
      <c r="O2811" s="16"/>
      <c r="P2811" s="16" t="s">
        <v>140</v>
      </c>
      <c r="Q2811" s="16" t="s">
        <v>93</v>
      </c>
    </row>
    <row r="2812" spans="3:17">
      <c r="C2812" s="15">
        <v>37932</v>
      </c>
      <c r="D2812" s="16">
        <v>10177</v>
      </c>
      <c r="E2812" s="16">
        <v>6</v>
      </c>
      <c r="F2812" s="16" t="s">
        <v>416</v>
      </c>
      <c r="G2812" s="16">
        <v>40</v>
      </c>
      <c r="H2812" s="17">
        <v>50.23</v>
      </c>
      <c r="I2812" s="17">
        <v>2009.2</v>
      </c>
      <c r="J2812" s="16" t="s">
        <v>343</v>
      </c>
      <c r="K2812" s="16"/>
      <c r="L2812" s="16" t="s">
        <v>139</v>
      </c>
      <c r="M2812" s="16" t="s">
        <v>212</v>
      </c>
      <c r="N2812" s="16" t="s">
        <v>242</v>
      </c>
      <c r="O2812" s="16"/>
      <c r="P2812" s="16" t="s">
        <v>134</v>
      </c>
      <c r="Q2812" s="16" t="s">
        <v>93</v>
      </c>
    </row>
    <row r="2813" spans="3:17">
      <c r="C2813" s="15">
        <v>37939</v>
      </c>
      <c r="D2813" s="16">
        <v>10185</v>
      </c>
      <c r="E2813" s="16">
        <v>6</v>
      </c>
      <c r="F2813" s="16" t="s">
        <v>416</v>
      </c>
      <c r="G2813" s="16">
        <v>28</v>
      </c>
      <c r="H2813" s="17">
        <v>64.430000000000007</v>
      </c>
      <c r="I2813" s="17">
        <v>1804.04</v>
      </c>
      <c r="J2813" s="16" t="s">
        <v>343</v>
      </c>
      <c r="K2813" s="16"/>
      <c r="L2813" s="16" t="s">
        <v>171</v>
      </c>
      <c r="M2813" s="16" t="s">
        <v>212</v>
      </c>
      <c r="N2813" s="16" t="s">
        <v>239</v>
      </c>
      <c r="O2813" s="16" t="s">
        <v>231</v>
      </c>
      <c r="P2813" s="16" t="s">
        <v>162</v>
      </c>
      <c r="Q2813" s="16" t="s">
        <v>157</v>
      </c>
    </row>
    <row r="2814" spans="3:17">
      <c r="C2814" s="15">
        <v>37951</v>
      </c>
      <c r="D2814" s="16">
        <v>10197</v>
      </c>
      <c r="E2814" s="16">
        <v>12</v>
      </c>
      <c r="F2814" s="16" t="s">
        <v>416</v>
      </c>
      <c r="G2814" s="16">
        <v>42</v>
      </c>
      <c r="H2814" s="17">
        <v>50.23</v>
      </c>
      <c r="I2814" s="17">
        <v>2109.66</v>
      </c>
      <c r="J2814" s="16" t="s">
        <v>343</v>
      </c>
      <c r="K2814" s="16"/>
      <c r="L2814" s="16" t="s">
        <v>137</v>
      </c>
      <c r="M2814" s="16" t="s">
        <v>212</v>
      </c>
      <c r="N2814" s="16" t="s">
        <v>275</v>
      </c>
      <c r="O2814" s="16"/>
      <c r="P2814" s="16" t="s">
        <v>134</v>
      </c>
      <c r="Q2814" s="16" t="s">
        <v>93</v>
      </c>
    </row>
    <row r="2815" spans="3:17">
      <c r="C2815" s="15">
        <v>37988</v>
      </c>
      <c r="D2815" s="16">
        <v>10208</v>
      </c>
      <c r="E2815" s="16">
        <v>6</v>
      </c>
      <c r="F2815" s="16" t="s">
        <v>416</v>
      </c>
      <c r="G2815" s="16">
        <v>42</v>
      </c>
      <c r="H2815" s="17">
        <v>63.88</v>
      </c>
      <c r="I2815" s="17">
        <v>2682.96</v>
      </c>
      <c r="J2815" s="16" t="s">
        <v>343</v>
      </c>
      <c r="K2815" s="16"/>
      <c r="L2815" s="16" t="s">
        <v>109</v>
      </c>
      <c r="M2815" s="16" t="s">
        <v>212</v>
      </c>
      <c r="N2815" s="16" t="s">
        <v>248</v>
      </c>
      <c r="O2815" s="16"/>
      <c r="P2815" s="16" t="s">
        <v>107</v>
      </c>
      <c r="Q2815" s="16" t="s">
        <v>93</v>
      </c>
    </row>
    <row r="2816" spans="3:17">
      <c r="C2816" s="15">
        <v>38036</v>
      </c>
      <c r="D2816" s="16">
        <v>10222</v>
      </c>
      <c r="E2816" s="16">
        <v>18</v>
      </c>
      <c r="F2816" s="16" t="s">
        <v>416</v>
      </c>
      <c r="G2816" s="16">
        <v>36</v>
      </c>
      <c r="H2816" s="17">
        <v>63.34</v>
      </c>
      <c r="I2816" s="17">
        <v>2280.2399999999998</v>
      </c>
      <c r="J2816" s="16" t="s">
        <v>343</v>
      </c>
      <c r="K2816" s="16"/>
      <c r="L2816" s="16" t="s">
        <v>177</v>
      </c>
      <c r="M2816" s="16" t="s">
        <v>212</v>
      </c>
      <c r="N2816" s="16" t="s">
        <v>277</v>
      </c>
      <c r="O2816" s="16" t="s">
        <v>218</v>
      </c>
      <c r="P2816" s="16" t="s">
        <v>162</v>
      </c>
      <c r="Q2816" s="16" t="s">
        <v>157</v>
      </c>
    </row>
    <row r="2817" spans="3:17">
      <c r="C2817" s="15">
        <v>38066</v>
      </c>
      <c r="D2817" s="16">
        <v>10232</v>
      </c>
      <c r="E2817" s="16">
        <v>3</v>
      </c>
      <c r="F2817" s="16" t="s">
        <v>416</v>
      </c>
      <c r="G2817" s="16">
        <v>24</v>
      </c>
      <c r="H2817" s="17">
        <v>49.69</v>
      </c>
      <c r="I2817" s="17">
        <v>1192.56</v>
      </c>
      <c r="J2817" s="16" t="s">
        <v>343</v>
      </c>
      <c r="K2817" s="16"/>
      <c r="L2817" s="16" t="s">
        <v>149</v>
      </c>
      <c r="M2817" s="16" t="s">
        <v>212</v>
      </c>
      <c r="N2817" s="16" t="s">
        <v>281</v>
      </c>
      <c r="O2817" s="16" t="s">
        <v>282</v>
      </c>
      <c r="P2817" s="16" t="s">
        <v>145</v>
      </c>
      <c r="Q2817" s="16" t="s">
        <v>93</v>
      </c>
    </row>
    <row r="2818" spans="3:17">
      <c r="C2818" s="15">
        <v>38114</v>
      </c>
      <c r="D2818" s="16">
        <v>10248</v>
      </c>
      <c r="E2818" s="16">
        <v>9</v>
      </c>
      <c r="F2818" s="16" t="s">
        <v>416</v>
      </c>
      <c r="G2818" s="16">
        <v>23</v>
      </c>
      <c r="H2818" s="17">
        <v>65.52</v>
      </c>
      <c r="I2818" s="17">
        <v>1506.96</v>
      </c>
      <c r="J2818" s="16" t="s">
        <v>343</v>
      </c>
      <c r="K2818" s="16"/>
      <c r="L2818" s="16" t="s">
        <v>165</v>
      </c>
      <c r="M2818" s="16" t="s">
        <v>273</v>
      </c>
      <c r="N2818" s="16" t="s">
        <v>213</v>
      </c>
      <c r="O2818" s="16" t="s">
        <v>214</v>
      </c>
      <c r="P2818" s="16" t="s">
        <v>162</v>
      </c>
      <c r="Q2818" s="16" t="s">
        <v>157</v>
      </c>
    </row>
    <row r="2819" spans="3:17">
      <c r="C2819" s="15">
        <v>38155</v>
      </c>
      <c r="D2819" s="16">
        <v>10261</v>
      </c>
      <c r="E2819" s="16">
        <v>7</v>
      </c>
      <c r="F2819" s="16" t="s">
        <v>416</v>
      </c>
      <c r="G2819" s="16">
        <v>29</v>
      </c>
      <c r="H2819" s="17">
        <v>50.78</v>
      </c>
      <c r="I2819" s="17">
        <v>1472.62</v>
      </c>
      <c r="J2819" s="16" t="s">
        <v>343</v>
      </c>
      <c r="K2819" s="16"/>
      <c r="L2819" s="16" t="s">
        <v>161</v>
      </c>
      <c r="M2819" s="16" t="s">
        <v>212</v>
      </c>
      <c r="N2819" s="16" t="s">
        <v>263</v>
      </c>
      <c r="O2819" s="16" t="s">
        <v>264</v>
      </c>
      <c r="P2819" s="16" t="s">
        <v>158</v>
      </c>
      <c r="Q2819" s="16" t="s">
        <v>157</v>
      </c>
    </row>
    <row r="2820" spans="3:17">
      <c r="C2820" s="15">
        <v>38189</v>
      </c>
      <c r="D2820" s="16">
        <v>10273</v>
      </c>
      <c r="E2820" s="16">
        <v>10</v>
      </c>
      <c r="F2820" s="16" t="s">
        <v>416</v>
      </c>
      <c r="G2820" s="16">
        <v>37</v>
      </c>
      <c r="H2820" s="17">
        <v>45.86</v>
      </c>
      <c r="I2820" s="17">
        <v>1696.82</v>
      </c>
      <c r="J2820" s="16" t="s">
        <v>343</v>
      </c>
      <c r="K2820" s="16"/>
      <c r="L2820" s="16" t="s">
        <v>98</v>
      </c>
      <c r="M2820" s="16" t="s">
        <v>212</v>
      </c>
      <c r="N2820" s="16" t="s">
        <v>278</v>
      </c>
      <c r="O2820" s="16"/>
      <c r="P2820" s="16" t="s">
        <v>97</v>
      </c>
      <c r="Q2820" s="16" t="s">
        <v>93</v>
      </c>
    </row>
    <row r="2821" spans="3:17">
      <c r="C2821" s="15">
        <v>38219</v>
      </c>
      <c r="D2821" s="16">
        <v>10283</v>
      </c>
      <c r="E2821" s="16">
        <v>12</v>
      </c>
      <c r="F2821" s="16" t="s">
        <v>416</v>
      </c>
      <c r="G2821" s="16">
        <v>33</v>
      </c>
      <c r="H2821" s="17">
        <v>51.32</v>
      </c>
      <c r="I2821" s="17">
        <v>1693.56</v>
      </c>
      <c r="J2821" s="16" t="s">
        <v>343</v>
      </c>
      <c r="K2821" s="16"/>
      <c r="L2821" s="16" t="s">
        <v>160</v>
      </c>
      <c r="M2821" s="16" t="s">
        <v>212</v>
      </c>
      <c r="N2821" s="16" t="s">
        <v>279</v>
      </c>
      <c r="O2821" s="16" t="s">
        <v>250</v>
      </c>
      <c r="P2821" s="16" t="s">
        <v>158</v>
      </c>
      <c r="Q2821" s="16" t="s">
        <v>157</v>
      </c>
    </row>
    <row r="2822" spans="3:17">
      <c r="C2822" s="15">
        <v>38239</v>
      </c>
      <c r="D2822" s="16">
        <v>10293</v>
      </c>
      <c r="E2822" s="16">
        <v>1</v>
      </c>
      <c r="F2822" s="16" t="s">
        <v>416</v>
      </c>
      <c r="G2822" s="16">
        <v>32</v>
      </c>
      <c r="H2822" s="17">
        <v>60.06</v>
      </c>
      <c r="I2822" s="17">
        <v>1921.92</v>
      </c>
      <c r="J2822" s="16" t="s">
        <v>343</v>
      </c>
      <c r="K2822" s="16"/>
      <c r="L2822" s="16" t="s">
        <v>129</v>
      </c>
      <c r="M2822" s="16" t="s">
        <v>212</v>
      </c>
      <c r="N2822" s="16" t="s">
        <v>255</v>
      </c>
      <c r="O2822" s="16"/>
      <c r="P2822" s="16" t="s">
        <v>126</v>
      </c>
      <c r="Q2822" s="16" t="s">
        <v>93</v>
      </c>
    </row>
    <row r="2823" spans="3:17">
      <c r="C2823" s="15">
        <v>38274</v>
      </c>
      <c r="D2823" s="16">
        <v>10306</v>
      </c>
      <c r="E2823" s="16">
        <v>6</v>
      </c>
      <c r="F2823" s="16" t="s">
        <v>416</v>
      </c>
      <c r="G2823" s="16">
        <v>35</v>
      </c>
      <c r="H2823" s="17">
        <v>59.51</v>
      </c>
      <c r="I2823" s="17">
        <v>2082.85</v>
      </c>
      <c r="J2823" s="16" t="s">
        <v>343</v>
      </c>
      <c r="K2823" s="16"/>
      <c r="L2823" s="16" t="s">
        <v>146</v>
      </c>
      <c r="M2823" s="16" t="s">
        <v>212</v>
      </c>
      <c r="N2823" s="16" t="s">
        <v>299</v>
      </c>
      <c r="O2823" s="16"/>
      <c r="P2823" s="16" t="s">
        <v>145</v>
      </c>
      <c r="Q2823" s="16" t="s">
        <v>93</v>
      </c>
    </row>
    <row r="2824" spans="3:17">
      <c r="C2824" s="15">
        <v>38289</v>
      </c>
      <c r="D2824" s="16">
        <v>10315</v>
      </c>
      <c r="E2824" s="16">
        <v>5</v>
      </c>
      <c r="F2824" s="16" t="s">
        <v>416</v>
      </c>
      <c r="G2824" s="16">
        <v>40</v>
      </c>
      <c r="H2824" s="17">
        <v>55.69</v>
      </c>
      <c r="I2824" s="17">
        <v>2227.6</v>
      </c>
      <c r="J2824" s="16" t="s">
        <v>343</v>
      </c>
      <c r="K2824" s="16"/>
      <c r="L2824" s="16" t="s">
        <v>108</v>
      </c>
      <c r="M2824" s="16" t="s">
        <v>212</v>
      </c>
      <c r="N2824" s="16" t="s">
        <v>229</v>
      </c>
      <c r="O2824" s="16"/>
      <c r="P2824" s="16" t="s">
        <v>107</v>
      </c>
      <c r="Q2824" s="16" t="s">
        <v>93</v>
      </c>
    </row>
    <row r="2825" spans="3:17">
      <c r="C2825" s="15">
        <v>38301</v>
      </c>
      <c r="D2825" s="16">
        <v>10327</v>
      </c>
      <c r="E2825" s="16">
        <v>4</v>
      </c>
      <c r="F2825" s="16" t="s">
        <v>416</v>
      </c>
      <c r="G2825" s="16">
        <v>37</v>
      </c>
      <c r="H2825" s="17">
        <v>86.74</v>
      </c>
      <c r="I2825" s="17">
        <v>3209.38</v>
      </c>
      <c r="J2825" s="16" t="s">
        <v>343</v>
      </c>
      <c r="K2825" s="16"/>
      <c r="L2825" s="16" t="s">
        <v>101</v>
      </c>
      <c r="M2825" s="16" t="s">
        <v>287</v>
      </c>
      <c r="N2825" s="16" t="s">
        <v>271</v>
      </c>
      <c r="O2825" s="16"/>
      <c r="P2825" s="16" t="s">
        <v>100</v>
      </c>
      <c r="Q2825" s="16" t="s">
        <v>93</v>
      </c>
    </row>
    <row r="2826" spans="3:17">
      <c r="C2826" s="15">
        <v>38312</v>
      </c>
      <c r="D2826" s="16">
        <v>10337</v>
      </c>
      <c r="E2826" s="16">
        <v>5</v>
      </c>
      <c r="F2826" s="16" t="s">
        <v>416</v>
      </c>
      <c r="G2826" s="16">
        <v>42</v>
      </c>
      <c r="H2826" s="17">
        <v>97.16</v>
      </c>
      <c r="I2826" s="17">
        <v>4080.72</v>
      </c>
      <c r="J2826" s="16" t="s">
        <v>343</v>
      </c>
      <c r="K2826" s="16"/>
      <c r="L2826" s="16" t="s">
        <v>185</v>
      </c>
      <c r="M2826" s="16" t="s">
        <v>212</v>
      </c>
      <c r="N2826" s="16" t="s">
        <v>213</v>
      </c>
      <c r="O2826" s="16" t="s">
        <v>214</v>
      </c>
      <c r="P2826" s="16" t="s">
        <v>162</v>
      </c>
      <c r="Q2826" s="16" t="s">
        <v>157</v>
      </c>
    </row>
    <row r="2827" spans="3:17">
      <c r="C2827" s="15">
        <v>38323</v>
      </c>
      <c r="D2827" s="16">
        <v>10350</v>
      </c>
      <c r="E2827" s="16">
        <v>15</v>
      </c>
      <c r="F2827" s="16" t="s">
        <v>416</v>
      </c>
      <c r="G2827" s="16">
        <v>20</v>
      </c>
      <c r="H2827" s="17">
        <v>100</v>
      </c>
      <c r="I2827" s="17">
        <v>2244.4</v>
      </c>
      <c r="J2827" s="16" t="s">
        <v>343</v>
      </c>
      <c r="K2827" s="16"/>
      <c r="L2827" s="16" t="s">
        <v>135</v>
      </c>
      <c r="M2827" s="16" t="s">
        <v>212</v>
      </c>
      <c r="N2827" s="16" t="s">
        <v>242</v>
      </c>
      <c r="O2827" s="16"/>
      <c r="P2827" s="16" t="s">
        <v>134</v>
      </c>
      <c r="Q2827" s="16" t="s">
        <v>93</v>
      </c>
    </row>
    <row r="2828" spans="3:17">
      <c r="C2828" s="15">
        <v>38383</v>
      </c>
      <c r="D2828" s="16">
        <v>10373</v>
      </c>
      <c r="E2828" s="16">
        <v>1</v>
      </c>
      <c r="F2828" s="16" t="s">
        <v>416</v>
      </c>
      <c r="G2828" s="16">
        <v>29</v>
      </c>
      <c r="H2828" s="17">
        <v>100</v>
      </c>
      <c r="I2828" s="17">
        <v>3978.51</v>
      </c>
      <c r="J2828" s="16" t="s">
        <v>343</v>
      </c>
      <c r="K2828" s="16"/>
      <c r="L2828" s="16" t="s">
        <v>106</v>
      </c>
      <c r="M2828" s="16" t="s">
        <v>212</v>
      </c>
      <c r="N2828" s="16" t="s">
        <v>283</v>
      </c>
      <c r="O2828" s="16"/>
      <c r="P2828" s="16" t="s">
        <v>103</v>
      </c>
      <c r="Q2828" s="16" t="s">
        <v>93</v>
      </c>
    </row>
    <row r="2829" spans="3:17">
      <c r="C2829" s="15">
        <v>38412</v>
      </c>
      <c r="D2829" s="16">
        <v>10386</v>
      </c>
      <c r="E2829" s="16">
        <v>4</v>
      </c>
      <c r="F2829" s="16" t="s">
        <v>416</v>
      </c>
      <c r="G2829" s="16">
        <v>43</v>
      </c>
      <c r="H2829" s="17">
        <v>100</v>
      </c>
      <c r="I2829" s="17">
        <v>5417.57</v>
      </c>
      <c r="J2829" s="16" t="s">
        <v>343</v>
      </c>
      <c r="K2829" s="16"/>
      <c r="L2829" s="16" t="s">
        <v>135</v>
      </c>
      <c r="M2829" s="16" t="s">
        <v>287</v>
      </c>
      <c r="N2829" s="16" t="s">
        <v>242</v>
      </c>
      <c r="O2829" s="16"/>
      <c r="P2829" s="16" t="s">
        <v>134</v>
      </c>
      <c r="Q2829" s="16" t="s">
        <v>93</v>
      </c>
    </row>
    <row r="2830" spans="3:17">
      <c r="C2830" s="15">
        <v>38439</v>
      </c>
      <c r="D2830" s="16">
        <v>10397</v>
      </c>
      <c r="E2830" s="16">
        <v>1</v>
      </c>
      <c r="F2830" s="16" t="s">
        <v>416</v>
      </c>
      <c r="G2830" s="16">
        <v>34</v>
      </c>
      <c r="H2830" s="17">
        <v>62.24</v>
      </c>
      <c r="I2830" s="17">
        <v>2116.16</v>
      </c>
      <c r="J2830" s="16" t="s">
        <v>343</v>
      </c>
      <c r="K2830" s="16"/>
      <c r="L2830" s="16" t="s">
        <v>116</v>
      </c>
      <c r="M2830" s="16" t="s">
        <v>212</v>
      </c>
      <c r="N2830" s="16" t="s">
        <v>274</v>
      </c>
      <c r="O2830" s="16"/>
      <c r="P2830" s="16" t="s">
        <v>107</v>
      </c>
      <c r="Q2830" s="16" t="s">
        <v>93</v>
      </c>
    </row>
    <row r="2831" spans="3:17">
      <c r="C2831" s="15">
        <v>38478</v>
      </c>
      <c r="D2831" s="16">
        <v>10414</v>
      </c>
      <c r="E2831" s="16">
        <v>9</v>
      </c>
      <c r="F2831" s="16" t="s">
        <v>416</v>
      </c>
      <c r="G2831" s="16">
        <v>47</v>
      </c>
      <c r="H2831" s="17">
        <v>65.52</v>
      </c>
      <c r="I2831" s="17">
        <v>3079.44</v>
      </c>
      <c r="J2831" s="16" t="s">
        <v>343</v>
      </c>
      <c r="K2831" s="16"/>
      <c r="L2831" s="16" t="s">
        <v>181</v>
      </c>
      <c r="M2831" s="16" t="s">
        <v>285</v>
      </c>
      <c r="N2831" s="16" t="s">
        <v>280</v>
      </c>
      <c r="O2831" s="16" t="s">
        <v>231</v>
      </c>
      <c r="P2831" s="16" t="s">
        <v>162</v>
      </c>
      <c r="Q2831" s="16" t="s">
        <v>157</v>
      </c>
    </row>
  </sheetData>
  <dataValidations count="2">
    <dataValidation type="list" allowBlank="1" showInputMessage="1" showErrorMessage="1" sqref="F4" xr:uid="{0ABE2F1A-65FD-45D5-94A0-CF8FEC6815CE}">
      <formula1>$D$9:$D$2831</formula1>
    </dataValidation>
    <dataValidation type="list" allowBlank="1" showInputMessage="1" showErrorMessage="1" sqref="H4:H6" xr:uid="{7B6D8120-B764-40E6-8880-CC5922507ABE}">
      <formula1>$C$8:$Q$8</formula1>
    </dataValidation>
  </dataValidations>
  <hyperlinks>
    <hyperlink ref="G1" r:id="rId1" xr:uid="{5A2CCE0B-5C63-47DE-BB07-8E791768881A}"/>
  </hyperlinks>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80691-B4EB-4903-8E26-444A853177A9}">
  <dimension ref="A3:B23"/>
  <sheetViews>
    <sheetView workbookViewId="0">
      <selection activeCell="B23" sqref="B23"/>
    </sheetView>
  </sheetViews>
  <sheetFormatPr defaultRowHeight="14.4"/>
  <cols>
    <col min="1" max="1" width="12.5546875" bestFit="1" customWidth="1"/>
    <col min="2" max="2" width="13.21875" bestFit="1" customWidth="1"/>
  </cols>
  <sheetData>
    <row r="3" spans="1:2">
      <c r="A3" s="28" t="s">
        <v>417</v>
      </c>
      <c r="B3" t="s">
        <v>82</v>
      </c>
    </row>
    <row r="4" spans="1:2">
      <c r="A4" s="32" t="s">
        <v>85</v>
      </c>
      <c r="B4" s="33">
        <v>630623.10000000009</v>
      </c>
    </row>
    <row r="5" spans="1:2">
      <c r="A5" s="32" t="s">
        <v>94</v>
      </c>
      <c r="B5" s="33">
        <v>202062.53</v>
      </c>
    </row>
    <row r="6" spans="1:2">
      <c r="A6" s="32" t="s">
        <v>97</v>
      </c>
      <c r="B6" s="33">
        <v>108412.62</v>
      </c>
    </row>
    <row r="7" spans="1:2">
      <c r="A7" s="32" t="s">
        <v>158</v>
      </c>
      <c r="B7" s="33">
        <v>224078.55999999994</v>
      </c>
    </row>
    <row r="8" spans="1:2">
      <c r="A8" s="32" t="s">
        <v>100</v>
      </c>
      <c r="B8" s="33">
        <v>245637.15</v>
      </c>
    </row>
    <row r="9" spans="1:2">
      <c r="A9" s="32" t="s">
        <v>103</v>
      </c>
      <c r="B9" s="33">
        <v>329581.91000000009</v>
      </c>
    </row>
    <row r="10" spans="1:2">
      <c r="A10" s="32" t="s">
        <v>107</v>
      </c>
      <c r="B10" s="33">
        <v>1110916.5199999993</v>
      </c>
    </row>
    <row r="11" spans="1:2">
      <c r="A11" s="32" t="s">
        <v>120</v>
      </c>
      <c r="B11" s="33">
        <v>220472.08999999994</v>
      </c>
    </row>
    <row r="12" spans="1:2">
      <c r="A12" s="32" t="s">
        <v>124</v>
      </c>
      <c r="B12" s="33">
        <v>57756.43</v>
      </c>
    </row>
    <row r="13" spans="1:2">
      <c r="A13" s="32" t="s">
        <v>126</v>
      </c>
      <c r="B13" s="33">
        <v>374674.30999999976</v>
      </c>
    </row>
    <row r="14" spans="1:2">
      <c r="A14" s="32" t="s">
        <v>151</v>
      </c>
      <c r="B14" s="33">
        <v>188167.80999999997</v>
      </c>
    </row>
    <row r="15" spans="1:2">
      <c r="A15" s="32" t="s">
        <v>130</v>
      </c>
      <c r="B15" s="33">
        <v>307463.70000000013</v>
      </c>
    </row>
    <row r="16" spans="1:2">
      <c r="A16" s="32" t="s">
        <v>154</v>
      </c>
      <c r="B16" s="33">
        <v>94015.73</v>
      </c>
    </row>
    <row r="17" spans="1:2">
      <c r="A17" s="32" t="s">
        <v>91</v>
      </c>
      <c r="B17" s="33">
        <v>288488.41000000003</v>
      </c>
    </row>
    <row r="18" spans="1:2">
      <c r="A18" s="32" t="s">
        <v>134</v>
      </c>
      <c r="B18" s="33">
        <v>1215686.9200000009</v>
      </c>
    </row>
    <row r="19" spans="1:2">
      <c r="A19" s="32" t="s">
        <v>140</v>
      </c>
      <c r="B19" s="33">
        <v>210014.21</v>
      </c>
    </row>
    <row r="20" spans="1:2">
      <c r="A20" s="32" t="s">
        <v>143</v>
      </c>
      <c r="B20" s="33">
        <v>117713.55999999998</v>
      </c>
    </row>
    <row r="21" spans="1:2">
      <c r="A21" s="32" t="s">
        <v>145</v>
      </c>
      <c r="B21" s="33">
        <v>478880.46000000008</v>
      </c>
    </row>
    <row r="22" spans="1:2">
      <c r="A22" s="32" t="s">
        <v>162</v>
      </c>
      <c r="B22" s="33">
        <v>3627982.83</v>
      </c>
    </row>
    <row r="23" spans="1:2">
      <c r="A23" s="32" t="s">
        <v>198</v>
      </c>
      <c r="B23" s="33">
        <v>10032628.85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Employees</vt:lpstr>
      <vt:lpstr>Inventory</vt:lpstr>
      <vt:lpstr>Categories</vt:lpstr>
      <vt:lpstr>Customers</vt:lpstr>
      <vt:lpstr>Producta</vt:lpstr>
      <vt:lpstr>Dashboard1</vt:lpstr>
      <vt:lpstr>Sales Data</vt:lpstr>
      <vt:lpstr>Sheet6</vt:lpstr>
      <vt:lpstr>Sheet7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Ravindra Kumar</cp:lastModifiedBy>
  <cp:revision/>
  <dcterms:created xsi:type="dcterms:W3CDTF">2023-09-19T13:33:54Z</dcterms:created>
  <dcterms:modified xsi:type="dcterms:W3CDTF">2023-09-19T17:52:08Z</dcterms:modified>
  <cp:category/>
  <cp:contentStatus/>
</cp:coreProperties>
</file>