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eetamkulkarni/Library/Mobile Documents/com~apple~CloudDocs/Documents/PhD - Industrial Engineering/Semesters/5th Semester - Fall 2023/IE 6308 - Desisgn of Experiments/Project/"/>
    </mc:Choice>
  </mc:AlternateContent>
  <xr:revisionPtr revIDLastSave="0" documentId="13_ncr:1_{59BFDF28-4809-AD4A-8367-F113B5883C59}" xr6:coauthVersionLast="47" xr6:coauthVersionMax="47" xr10:uidLastSave="{00000000-0000-0000-0000-000000000000}"/>
  <bookViews>
    <workbookView xWindow="4100" yWindow="2020" windowWidth="23220" windowHeight="14460" activeTab="2" xr2:uid="{00000000-000D-0000-FFFF-FFFF00000000}"/>
  </bookViews>
  <sheets>
    <sheet name="Raw Data" sheetId="1" r:id="rId1"/>
    <sheet name="Treatments" sheetId="2" r:id="rId2"/>
    <sheet name="Interaction estimation" sheetId="3" r:id="rId3"/>
  </sheets>
  <definedNames>
    <definedName name="_xlnm._FilterDatabase" localSheetId="0" hidden="1">'Raw Data'!$A$1:$E$19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E12" i="3"/>
  <c r="D13" i="3"/>
  <c r="E13" i="3"/>
  <c r="E11" i="3"/>
  <c r="D11" i="3"/>
  <c r="B11" i="3"/>
  <c r="B10" i="3"/>
  <c r="B9" i="3"/>
  <c r="F7" i="3"/>
  <c r="F6" i="3"/>
  <c r="F5" i="3"/>
  <c r="F4" i="3"/>
  <c r="F3" i="3"/>
  <c r="F2" i="3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D2" i="1"/>
  <c r="C2" i="1"/>
</calcChain>
</file>

<file path=xl/sharedStrings.xml><?xml version="1.0" encoding="utf-8"?>
<sst xmlns="http://schemas.openxmlformats.org/spreadsheetml/2006/main" count="22" uniqueCount="20">
  <si>
    <t>Sample</t>
  </si>
  <si>
    <t>Max Stress</t>
  </si>
  <si>
    <t>Treatment</t>
  </si>
  <si>
    <t>Treatment #</t>
  </si>
  <si>
    <t>Infill percentage</t>
  </si>
  <si>
    <t>Print speed (mm/min)</t>
  </si>
  <si>
    <t>muij</t>
  </si>
  <si>
    <t>mu i.</t>
  </si>
  <si>
    <t>mu.j</t>
  </si>
  <si>
    <t>mu..</t>
  </si>
  <si>
    <t>muij effect</t>
  </si>
  <si>
    <t>L6</t>
  </si>
  <si>
    <t>L4</t>
  </si>
  <si>
    <t>L5</t>
  </si>
  <si>
    <t>L6(infill 30)</t>
  </si>
  <si>
    <t>L6(infill 80)</t>
  </si>
  <si>
    <t>se</t>
  </si>
  <si>
    <t>Wb</t>
  </si>
  <si>
    <t>99% lower</t>
  </si>
  <si>
    <t>99%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</si>
</sst>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31" workbookViewId="0">
      <selection activeCell="C9" sqref="C9"/>
    </sheetView>
  </sheetViews>
  <sheetFormatPr baseColWidth="10" defaultColWidth="8.83203125" defaultRowHeight="15" x14ac:dyDescent="0.2"/>
  <cols>
    <col min="3" max="3" width="15.33203125" customWidth="1"/>
    <col min="4" max="4" width="20.83203125" customWidth="1"/>
    <col min="5" max="5" width="9.83203125" bestFit="1" customWidth="1"/>
  </cols>
  <sheetData>
    <row r="1" spans="1:5" ht="17" x14ac:dyDescent="0.2">
      <c r="A1" s="8" t="s">
        <v>0</v>
      </c>
      <c r="B1" s="8" t="s">
        <v>2</v>
      </c>
      <c r="C1" s="9" t="s">
        <v>4</v>
      </c>
      <c r="D1" s="9" t="s">
        <v>5</v>
      </c>
      <c r="E1" s="8" t="s">
        <v>1</v>
      </c>
    </row>
    <row r="2" spans="1:5" x14ac:dyDescent="0.2">
      <c r="A2" s="1">
        <v>1</v>
      </c>
      <c r="B2" s="10">
        <v>5</v>
      </c>
      <c r="C2" s="3">
        <f>VLOOKUP($B2,Treatments!$A$1:$C$7,2,FALSE)</f>
        <v>80</v>
      </c>
      <c r="D2" s="3">
        <f>VLOOKUP($B2,Treatments!$A$1:$C$7,3,FALSE)</f>
        <v>2000</v>
      </c>
      <c r="E2" s="2">
        <v>21.651499999999999</v>
      </c>
    </row>
    <row r="3" spans="1:5" x14ac:dyDescent="0.2">
      <c r="A3" s="1">
        <v>2</v>
      </c>
      <c r="B3" s="10">
        <v>4</v>
      </c>
      <c r="C3" s="3">
        <f>VLOOKUP($B3,Treatments!$A$1:$C$7,2,FALSE)</f>
        <v>80</v>
      </c>
      <c r="D3" s="3">
        <f>VLOOKUP($B3,Treatments!$A$1:$C$7,3,FALSE)</f>
        <v>1500</v>
      </c>
      <c r="E3" s="2">
        <v>22.385300000000001</v>
      </c>
    </row>
    <row r="4" spans="1:5" x14ac:dyDescent="0.2">
      <c r="A4" s="1">
        <v>3</v>
      </c>
      <c r="B4" s="10">
        <v>3</v>
      </c>
      <c r="C4" s="3">
        <f>VLOOKUP($B4,Treatments!$A$1:$C$7,2,FALSE)</f>
        <v>30</v>
      </c>
      <c r="D4" s="3">
        <f>VLOOKUP($B4,Treatments!$A$1:$C$7,3,FALSE)</f>
        <v>2500</v>
      </c>
      <c r="E4" s="2">
        <v>11.773999999999999</v>
      </c>
    </row>
    <row r="5" spans="1:5" x14ac:dyDescent="0.2">
      <c r="A5" s="1">
        <v>4</v>
      </c>
      <c r="B5" s="10">
        <v>5</v>
      </c>
      <c r="C5" s="3">
        <f>VLOOKUP($B5,Treatments!$A$1:$C$7,2,FALSE)</f>
        <v>80</v>
      </c>
      <c r="D5" s="3">
        <f>VLOOKUP($B5,Treatments!$A$1:$C$7,3,FALSE)</f>
        <v>2000</v>
      </c>
      <c r="E5" s="2">
        <v>22.335699999999999</v>
      </c>
    </row>
    <row r="6" spans="1:5" x14ac:dyDescent="0.2">
      <c r="A6" s="1">
        <v>5</v>
      </c>
      <c r="B6" s="10">
        <v>6</v>
      </c>
      <c r="C6" s="3">
        <f>VLOOKUP($B6,Treatments!$A$1:$C$7,2,FALSE)</f>
        <v>80</v>
      </c>
      <c r="D6" s="3">
        <f>VLOOKUP($B6,Treatments!$A$1:$C$7,3,FALSE)</f>
        <v>2500</v>
      </c>
      <c r="E6" s="2">
        <v>19.5746</v>
      </c>
    </row>
    <row r="7" spans="1:5" x14ac:dyDescent="0.2">
      <c r="A7" s="1">
        <v>6</v>
      </c>
      <c r="B7" s="10">
        <v>3</v>
      </c>
      <c r="C7" s="3">
        <f>VLOOKUP($B7,Treatments!$A$1:$C$7,2,FALSE)</f>
        <v>30</v>
      </c>
      <c r="D7" s="3">
        <f>VLOOKUP($B7,Treatments!$A$1:$C$7,3,FALSE)</f>
        <v>2500</v>
      </c>
      <c r="E7" s="2">
        <v>11.802300000000001</v>
      </c>
    </row>
    <row r="8" spans="1:5" x14ac:dyDescent="0.2">
      <c r="A8" s="1">
        <v>7</v>
      </c>
      <c r="B8" s="10">
        <v>5</v>
      </c>
      <c r="C8" s="3">
        <f>VLOOKUP($B8,Treatments!$A$1:$C$7,2,FALSE)</f>
        <v>80</v>
      </c>
      <c r="D8" s="3">
        <f>VLOOKUP($B8,Treatments!$A$1:$C$7,3,FALSE)</f>
        <v>2000</v>
      </c>
      <c r="E8" s="2">
        <v>22.5063</v>
      </c>
    </row>
    <row r="9" spans="1:5" x14ac:dyDescent="0.2">
      <c r="A9" s="1">
        <v>8</v>
      </c>
      <c r="B9" s="10">
        <v>2</v>
      </c>
      <c r="C9" s="3">
        <f>VLOOKUP($B9,Treatments!$A$1:$C$7,2,FALSE)</f>
        <v>30</v>
      </c>
      <c r="D9" s="3">
        <f>VLOOKUP($B9,Treatments!$A$1:$C$7,3,FALSE)</f>
        <v>2000</v>
      </c>
      <c r="E9" s="2">
        <v>11.8908</v>
      </c>
    </row>
    <row r="10" spans="1:5" x14ac:dyDescent="0.2">
      <c r="A10" s="1">
        <v>9</v>
      </c>
      <c r="B10" s="10">
        <v>6</v>
      </c>
      <c r="C10" s="3">
        <f>VLOOKUP($B10,Treatments!$A$1:$C$7,2,FALSE)</f>
        <v>80</v>
      </c>
      <c r="D10" s="3">
        <f>VLOOKUP($B10,Treatments!$A$1:$C$7,3,FALSE)</f>
        <v>2500</v>
      </c>
      <c r="E10" s="2">
        <v>20.870200000000001</v>
      </c>
    </row>
    <row r="11" spans="1:5" x14ac:dyDescent="0.2">
      <c r="A11" s="1">
        <v>10</v>
      </c>
      <c r="B11" s="10">
        <v>1</v>
      </c>
      <c r="C11" s="3">
        <f>VLOOKUP($B11,Treatments!$A$1:$C$7,2,FALSE)</f>
        <v>30</v>
      </c>
      <c r="D11" s="3">
        <f>VLOOKUP($B11,Treatments!$A$1:$C$7,3,FALSE)</f>
        <v>1500</v>
      </c>
      <c r="E11" s="2">
        <v>12.0662</v>
      </c>
    </row>
    <row r="12" spans="1:5" x14ac:dyDescent="0.2">
      <c r="A12" s="1">
        <v>11</v>
      </c>
      <c r="B12" s="10">
        <v>3</v>
      </c>
      <c r="C12" s="3">
        <f>VLOOKUP($B12,Treatments!$A$1:$C$7,2,FALSE)</f>
        <v>30</v>
      </c>
      <c r="D12" s="3">
        <f>VLOOKUP($B12,Treatments!$A$1:$C$7,3,FALSE)</f>
        <v>2500</v>
      </c>
      <c r="E12" s="2">
        <v>11.7235</v>
      </c>
    </row>
    <row r="13" spans="1:5" x14ac:dyDescent="0.2">
      <c r="A13" s="1">
        <v>12</v>
      </c>
      <c r="B13" s="10">
        <v>4</v>
      </c>
      <c r="C13" s="3">
        <f>VLOOKUP($B13,Treatments!$A$1:$C$7,2,FALSE)</f>
        <v>80</v>
      </c>
      <c r="D13" s="3">
        <f>VLOOKUP($B13,Treatments!$A$1:$C$7,3,FALSE)</f>
        <v>1500</v>
      </c>
      <c r="E13" s="2">
        <v>23.340800000000002</v>
      </c>
    </row>
    <row r="14" spans="1:5" x14ac:dyDescent="0.2">
      <c r="A14" s="1">
        <v>13</v>
      </c>
      <c r="B14" s="10">
        <v>6</v>
      </c>
      <c r="C14" s="3">
        <f>VLOOKUP($B14,Treatments!$A$1:$C$7,2,FALSE)</f>
        <v>80</v>
      </c>
      <c r="D14" s="3">
        <f>VLOOKUP($B14,Treatments!$A$1:$C$7,3,FALSE)</f>
        <v>2500</v>
      </c>
      <c r="E14" s="2">
        <v>20.902999999999999</v>
      </c>
    </row>
    <row r="15" spans="1:5" x14ac:dyDescent="0.2">
      <c r="A15" s="1">
        <v>14</v>
      </c>
      <c r="B15" s="10">
        <v>1</v>
      </c>
      <c r="C15" s="3">
        <f>VLOOKUP($B15,Treatments!$A$1:$C$7,2,FALSE)</f>
        <v>30</v>
      </c>
      <c r="D15" s="3">
        <f>VLOOKUP($B15,Treatments!$A$1:$C$7,3,FALSE)</f>
        <v>1500</v>
      </c>
      <c r="E15" s="2">
        <v>12.5078</v>
      </c>
    </row>
    <row r="16" spans="1:5" x14ac:dyDescent="0.2">
      <c r="A16" s="1">
        <v>15</v>
      </c>
      <c r="B16" s="10">
        <v>4</v>
      </c>
      <c r="C16" s="3">
        <f>VLOOKUP($B16,Treatments!$A$1:$C$7,2,FALSE)</f>
        <v>80</v>
      </c>
      <c r="D16" s="3">
        <f>VLOOKUP($B16,Treatments!$A$1:$C$7,3,FALSE)</f>
        <v>1500</v>
      </c>
      <c r="E16" s="2">
        <v>21.719200000000001</v>
      </c>
    </row>
    <row r="17" spans="1:5" x14ac:dyDescent="0.2">
      <c r="A17" s="1">
        <v>16</v>
      </c>
      <c r="B17" s="10">
        <v>2</v>
      </c>
      <c r="C17" s="3">
        <f>VLOOKUP($B17,Treatments!$A$1:$C$7,2,FALSE)</f>
        <v>30</v>
      </c>
      <c r="D17" s="3">
        <f>VLOOKUP($B17,Treatments!$A$1:$C$7,3,FALSE)</f>
        <v>2000</v>
      </c>
      <c r="E17" s="2">
        <v>11.7256</v>
      </c>
    </row>
    <row r="18" spans="1:5" x14ac:dyDescent="0.2">
      <c r="A18" s="1">
        <v>17</v>
      </c>
      <c r="B18" s="10">
        <v>1</v>
      </c>
      <c r="C18" s="3">
        <f>VLOOKUP($B18,Treatments!$A$1:$C$7,2,FALSE)</f>
        <v>30</v>
      </c>
      <c r="D18" s="3">
        <f>VLOOKUP($B18,Treatments!$A$1:$C$7,3,FALSE)</f>
        <v>1500</v>
      </c>
      <c r="E18" s="2">
        <v>12.0585</v>
      </c>
    </row>
    <row r="19" spans="1:5" x14ac:dyDescent="0.2">
      <c r="A19" s="1">
        <v>18</v>
      </c>
      <c r="B19" s="10">
        <v>2</v>
      </c>
      <c r="C19" s="3">
        <f>VLOOKUP($B19,Treatments!$A$1:$C$7,2,FALSE)</f>
        <v>30</v>
      </c>
      <c r="D19" s="3">
        <f>VLOOKUP($B19,Treatments!$A$1:$C$7,3,FALSE)</f>
        <v>2000</v>
      </c>
      <c r="E19" s="2">
        <v>12.106299999999999</v>
      </c>
    </row>
  </sheetData>
  <autoFilter ref="A1:E1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" sqref="B1:C1"/>
    </sheetView>
  </sheetViews>
  <sheetFormatPr baseColWidth="10" defaultColWidth="8.83203125" defaultRowHeight="15" x14ac:dyDescent="0.2"/>
  <cols>
    <col min="1" max="1" width="14.1640625" customWidth="1"/>
    <col min="2" max="2" width="19.33203125" customWidth="1"/>
    <col min="3" max="3" width="20" customWidth="1"/>
  </cols>
  <sheetData>
    <row r="1" spans="1:3" ht="16" thickBot="1" x14ac:dyDescent="0.25">
      <c r="A1" s="4" t="s">
        <v>3</v>
      </c>
      <c r="B1" s="5" t="s">
        <v>4</v>
      </c>
      <c r="C1" s="5" t="s">
        <v>5</v>
      </c>
    </row>
    <row r="2" spans="1:3" ht="16" thickBot="1" x14ac:dyDescent="0.25">
      <c r="A2" s="6">
        <v>1</v>
      </c>
      <c r="B2" s="7">
        <v>30</v>
      </c>
      <c r="C2" s="7">
        <v>1500</v>
      </c>
    </row>
    <row r="3" spans="1:3" ht="16" thickBot="1" x14ac:dyDescent="0.25">
      <c r="A3" s="6">
        <v>2</v>
      </c>
      <c r="B3" s="7">
        <v>30</v>
      </c>
      <c r="C3" s="7">
        <v>2000</v>
      </c>
    </row>
    <row r="4" spans="1:3" ht="16" thickBot="1" x14ac:dyDescent="0.25">
      <c r="A4" s="6">
        <v>3</v>
      </c>
      <c r="B4" s="7">
        <v>30</v>
      </c>
      <c r="C4" s="7">
        <v>2500</v>
      </c>
    </row>
    <row r="5" spans="1:3" ht="16" thickBot="1" x14ac:dyDescent="0.25">
      <c r="A5" s="6">
        <v>4</v>
      </c>
      <c r="B5" s="7">
        <v>80</v>
      </c>
      <c r="C5" s="7">
        <v>1500</v>
      </c>
    </row>
    <row r="6" spans="1:3" ht="16" thickBot="1" x14ac:dyDescent="0.25">
      <c r="A6" s="6">
        <v>5</v>
      </c>
      <c r="B6" s="7">
        <v>80</v>
      </c>
      <c r="C6" s="7">
        <v>2000</v>
      </c>
    </row>
    <row r="7" spans="1:3" ht="16" thickBot="1" x14ac:dyDescent="0.25">
      <c r="A7" s="6">
        <v>6</v>
      </c>
      <c r="B7" s="7">
        <v>80</v>
      </c>
      <c r="C7" s="7"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zoomScale="159" workbookViewId="0">
      <selection activeCell="G13" sqref="G13"/>
    </sheetView>
  </sheetViews>
  <sheetFormatPr baseColWidth="10" defaultColWidth="8.83203125" defaultRowHeight="15" x14ac:dyDescent="0.2"/>
  <cols>
    <col min="2" max="2" width="10.6640625" bestFit="1" customWidth="1"/>
    <col min="4" max="4" width="10.6640625" customWidth="1"/>
    <col min="5" max="5" width="11.33203125" customWidth="1"/>
    <col min="6" max="6" width="10.33203125" customWidth="1"/>
    <col min="8" max="8" width="10.16406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F1" t="s">
        <v>10</v>
      </c>
    </row>
    <row r="2" spans="1:6" x14ac:dyDescent="0.2">
      <c r="A2">
        <v>8.1900000000000001E-2</v>
      </c>
      <c r="B2">
        <v>6.3209000000000001E-2</v>
      </c>
      <c r="C2">
        <v>8.3629999999999996E-2</v>
      </c>
      <c r="D2">
        <v>6.4913999999999999E-2</v>
      </c>
      <c r="F2">
        <f>A2-B2-C2+D2</f>
        <v>-2.4999999999997247E-5</v>
      </c>
    </row>
    <row r="3" spans="1:6" x14ac:dyDescent="0.2">
      <c r="A3">
        <v>4.4516E-2</v>
      </c>
      <c r="B3">
        <v>6.4550999999999997E-2</v>
      </c>
      <c r="C3">
        <v>4.6198000000000003E-2</v>
      </c>
      <c r="F3">
        <f>A3-B2-C3+D2</f>
        <v>2.2999999999995246E-5</v>
      </c>
    </row>
    <row r="4" spans="1:6" x14ac:dyDescent="0.2">
      <c r="A4">
        <v>8.3976999999999996E-2</v>
      </c>
      <c r="B4">
        <v>6.6982E-2</v>
      </c>
      <c r="F4">
        <f>A4-B3-C2+D2</f>
        <v>7.100000000000023E-4</v>
      </c>
    </row>
    <row r="5" spans="1:6" x14ac:dyDescent="0.2">
      <c r="A5">
        <v>4.5125999999999999E-2</v>
      </c>
      <c r="F5">
        <f>A5-B3-C3+D2</f>
        <v>-7.090000000000013E-4</v>
      </c>
    </row>
    <row r="6" spans="1:6" x14ac:dyDescent="0.2">
      <c r="A6">
        <v>8.5000000000000006E-2</v>
      </c>
      <c r="F6">
        <f>A6-B4-C2+D2</f>
        <v>-6.9799999999999029E-4</v>
      </c>
    </row>
    <row r="7" spans="1:6" x14ac:dyDescent="0.2">
      <c r="A7">
        <v>4.895E-2</v>
      </c>
      <c r="F7">
        <f>A7-B4-C3+D2</f>
        <v>6.8399999999999017E-4</v>
      </c>
    </row>
    <row r="9" spans="1:6" x14ac:dyDescent="0.2">
      <c r="A9" t="s">
        <v>14</v>
      </c>
      <c r="B9">
        <f>((F2+F4)/2)-F6</f>
        <v>1.0404999999999928E-3</v>
      </c>
      <c r="D9" t="s">
        <v>17</v>
      </c>
      <c r="E9">
        <v>3.6478000000000002</v>
      </c>
    </row>
    <row r="10" spans="1:6" x14ac:dyDescent="0.2">
      <c r="A10" t="s">
        <v>15</v>
      </c>
      <c r="B10">
        <f>((F3+F5)/2)-F7</f>
        <v>-1.0269999999999932E-3</v>
      </c>
      <c r="C10" t="s">
        <v>16</v>
      </c>
      <c r="D10" t="s">
        <v>18</v>
      </c>
      <c r="E10" t="s">
        <v>19</v>
      </c>
    </row>
    <row r="11" spans="1:6" x14ac:dyDescent="0.2">
      <c r="A11" t="s">
        <v>11</v>
      </c>
      <c r="B11">
        <f>B9-B10</f>
        <v>2.067499999999986E-3</v>
      </c>
      <c r="C11">
        <v>1.39642E-3</v>
      </c>
      <c r="D11">
        <f>B11-C11*$E$9</f>
        <v>-3.0263608760000144E-3</v>
      </c>
      <c r="E11">
        <f>B11+C11*$E$9</f>
        <v>7.1613608759999864E-3</v>
      </c>
    </row>
    <row r="12" spans="1:6" x14ac:dyDescent="0.2">
      <c r="A12" t="s">
        <v>12</v>
      </c>
      <c r="B12" s="11">
        <v>-3.1020000000000002E-3</v>
      </c>
      <c r="C12">
        <v>6.9821E-4</v>
      </c>
      <c r="D12">
        <f t="shared" ref="D12:D13" si="0">B12-C12*$E$9</f>
        <v>-5.6489304380000008E-3</v>
      </c>
      <c r="E12">
        <f t="shared" ref="E12:E13" si="1">B12+C12*$E$9</f>
        <v>-5.5506956199999997E-4</v>
      </c>
    </row>
    <row r="13" spans="1:6" x14ac:dyDescent="0.2">
      <c r="A13" t="s">
        <v>13</v>
      </c>
      <c r="B13">
        <v>-2.5574999999999999E-3</v>
      </c>
      <c r="C13">
        <v>6.9821E-4</v>
      </c>
      <c r="D13">
        <f t="shared" si="0"/>
        <v>-5.1044304380000001E-3</v>
      </c>
      <c r="E13">
        <f t="shared" si="1"/>
        <v>-1.0569561999999692E-5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Treatments</vt:lpstr>
      <vt:lpstr>Interaction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Ofog</dc:creator>
  <cp:lastModifiedBy>Preetam Kulkarni</cp:lastModifiedBy>
  <dcterms:created xsi:type="dcterms:W3CDTF">2023-11-15T18:04:00Z</dcterms:created>
  <dcterms:modified xsi:type="dcterms:W3CDTF">2023-12-02T14:29:34Z</dcterms:modified>
</cp:coreProperties>
</file>