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Vedang\Desktop\"/>
    </mc:Choice>
  </mc:AlternateContent>
  <xr:revisionPtr revIDLastSave="0" documentId="13_ncr:1_{2D0B5A8E-B3FE-4B9E-A31A-23F67D4D7530}" xr6:coauthVersionLast="44" xr6:coauthVersionMax="45" xr10:uidLastSave="{00000000-0000-0000-0000-000000000000}"/>
  <bookViews>
    <workbookView xWindow="-108" yWindow="-108" windowWidth="23256" windowHeight="12576" activeTab="1" xr2:uid="{00000000-000D-0000-FFFF-FFFF00000000}"/>
  </bookViews>
  <sheets>
    <sheet name="SCORING MODEL" sheetId="1" r:id="rId1"/>
    <sheet name="ANALYTICAL HIERARCHY PROCES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K97" i="2" l="1"/>
  <c r="K98" i="2"/>
  <c r="K96" i="2"/>
  <c r="L86" i="2"/>
  <c r="L84" i="2"/>
  <c r="L82" i="2"/>
  <c r="Q74" i="2"/>
  <c r="Q75" i="2"/>
  <c r="Q73" i="2"/>
  <c r="O74" i="2"/>
  <c r="O75" i="2"/>
  <c r="O73" i="2"/>
  <c r="M77" i="2"/>
  <c r="L77" i="2"/>
  <c r="K77" i="2"/>
  <c r="K75" i="2"/>
  <c r="L75" i="2"/>
  <c r="L62" i="2"/>
  <c r="L60" i="2"/>
  <c r="Q51" i="2"/>
  <c r="Q52" i="2"/>
  <c r="Q50" i="2"/>
  <c r="O52" i="2"/>
  <c r="O51" i="2"/>
  <c r="O50" i="2"/>
  <c r="M51" i="2"/>
  <c r="M50" i="2"/>
  <c r="L50" i="2"/>
  <c r="L54" i="2" s="1"/>
  <c r="K54" i="2"/>
  <c r="L40" i="2"/>
  <c r="L39" i="2"/>
  <c r="L37" i="2"/>
  <c r="K33" i="2"/>
  <c r="K32" i="2"/>
  <c r="K31" i="2"/>
  <c r="O24" i="2"/>
  <c r="O25" i="2"/>
  <c r="O23" i="2"/>
  <c r="M27" i="2"/>
  <c r="L27" i="2"/>
  <c r="K27" i="2"/>
  <c r="L25" i="2"/>
  <c r="K25" i="2"/>
  <c r="K24" i="2"/>
  <c r="C39" i="2"/>
  <c r="C31" i="2"/>
  <c r="C37" i="2" s="1"/>
  <c r="D30" i="2"/>
  <c r="E28" i="2"/>
  <c r="E31" i="2" s="1"/>
  <c r="D28" i="2"/>
  <c r="D31" i="2" s="1"/>
  <c r="D38" i="2" s="1"/>
  <c r="E21" i="2"/>
  <c r="D23" i="2"/>
  <c r="D21" i="2"/>
  <c r="L58" i="2" l="1"/>
  <c r="M54" i="2"/>
  <c r="D39" i="2"/>
  <c r="E38" i="2"/>
  <c r="E39" i="2"/>
  <c r="E37" i="2"/>
  <c r="C38" i="2"/>
  <c r="G38" i="2" s="1"/>
  <c r="D37" i="2"/>
  <c r="G37" i="2" s="1"/>
  <c r="P23" i="1"/>
  <c r="N23" i="1"/>
  <c r="P18" i="1"/>
  <c r="P19" i="1"/>
  <c r="P20" i="1"/>
  <c r="P21" i="1"/>
  <c r="P22" i="1"/>
  <c r="P17" i="1"/>
  <c r="N18" i="1"/>
  <c r="N19" i="1"/>
  <c r="N20" i="1"/>
  <c r="N21" i="1"/>
  <c r="N22" i="1"/>
  <c r="N17" i="1"/>
  <c r="L18" i="1"/>
  <c r="L19" i="1"/>
  <c r="L20" i="1"/>
  <c r="L23" i="1" s="1"/>
  <c r="L21" i="1"/>
  <c r="L22" i="1"/>
  <c r="L17" i="1"/>
  <c r="J18" i="1"/>
  <c r="J19" i="1"/>
  <c r="J20" i="1"/>
  <c r="J21" i="1"/>
  <c r="J23" i="1" s="1"/>
  <c r="J22" i="1"/>
  <c r="J17" i="1"/>
  <c r="G39" i="2" l="1"/>
  <c r="B45" i="2" s="1"/>
  <c r="B43" i="2" l="1"/>
  <c r="B44" i="2"/>
  <c r="C49" i="2" l="1"/>
  <c r="C54" i="2" s="1"/>
  <c r="C59" i="2" s="1"/>
</calcChain>
</file>

<file path=xl/sharedStrings.xml><?xml version="1.0" encoding="utf-8"?>
<sst xmlns="http://schemas.openxmlformats.org/spreadsheetml/2006/main" count="165" uniqueCount="88">
  <si>
    <t>Weight</t>
  </si>
  <si>
    <t>Level of importance</t>
  </si>
  <si>
    <t>Very Important</t>
  </si>
  <si>
    <t>Somewhat Important</t>
  </si>
  <si>
    <t>Average Important</t>
  </si>
  <si>
    <t>Somewhat Unimportant</t>
  </si>
  <si>
    <t>Very Unimportant</t>
  </si>
  <si>
    <t>Rating</t>
  </si>
  <si>
    <t>Level of satisfaction</t>
  </si>
  <si>
    <t>Extremely Low</t>
  </si>
  <si>
    <t>Low</t>
  </si>
  <si>
    <t>Average</t>
  </si>
  <si>
    <t>High</t>
  </si>
  <si>
    <t>Extremely High</t>
  </si>
  <si>
    <t>→</t>
  </si>
  <si>
    <t xml:space="preserve">Weightage scale - </t>
  </si>
  <si>
    <t>Rating scale</t>
  </si>
  <si>
    <t>Criteria</t>
  </si>
  <si>
    <t>Decision Alternatives</t>
  </si>
  <si>
    <t>Power</t>
  </si>
  <si>
    <t>Torque</t>
  </si>
  <si>
    <t>Mileage</t>
  </si>
  <si>
    <t>Performance 0 to 100 kmph</t>
  </si>
  <si>
    <t>Engine Type</t>
  </si>
  <si>
    <t>Fuel tank capacity</t>
  </si>
  <si>
    <t>Mercedes-Benz-S Class S-350d</t>
  </si>
  <si>
    <t>Rolls Royce Phantom Base</t>
  </si>
  <si>
    <t>Jaguar XJ 50</t>
  </si>
  <si>
    <t>BMW 6 Series Gran Turismo 620d Luxury Line</t>
  </si>
  <si>
    <t>Weightage</t>
  </si>
  <si>
    <t>Score</t>
  </si>
  <si>
    <t>TOTAL</t>
  </si>
  <si>
    <t>↑</t>
  </si>
  <si>
    <t>THIS IS THE HIGHEST SCORE AMONGST ALL THE ALTERNATIVES</t>
  </si>
  <si>
    <t>Ans. The decision is always based on the highest score value amongst the alternatives. Therefore, the decision should be to buy "Rolls Royce Phantom Base".</t>
  </si>
  <si>
    <t>Vedang is looking for a new computer system for his small business. He has determined that the most important overall criteria (factors) are - HARDWARE, SOFTWARE and VENDOR SUPPPORT. Furthermore, he has narrowed down his decision alternatives to three possible computer systems, labeled as, SYSTEM-1, SYSTEM-2, SYSTEM-3.</t>
  </si>
  <si>
    <t>Objective - SELECT THE BEST COMPUTER SYSTEM.</t>
  </si>
  <si>
    <t xml:space="preserve">Criteria - </t>
  </si>
  <si>
    <t>HARDWARE</t>
  </si>
  <si>
    <t>SOFTWARE</t>
  </si>
  <si>
    <t>VENDOR SUPPORT</t>
  </si>
  <si>
    <t xml:space="preserve">Alternatives - </t>
  </si>
  <si>
    <t>SYSTEM-1</t>
  </si>
  <si>
    <t>SYSTEM-2</t>
  </si>
  <si>
    <t>SYSTEM-3</t>
  </si>
  <si>
    <t xml:space="preserve">Comparison Scale - </t>
  </si>
  <si>
    <t>Verbal Judgement</t>
  </si>
  <si>
    <t>Extremely Preferred</t>
  </si>
  <si>
    <t>Very Strongly Preferred</t>
  </si>
  <si>
    <t>Strongly Preferred</t>
  </si>
  <si>
    <t>Moderately Preferred</t>
  </si>
  <si>
    <t>Equally Preferred</t>
  </si>
  <si>
    <t>STEP - I           PAIRWISE COMPARISON MATRIX FOR THE CRITERIA.</t>
  </si>
  <si>
    <t>STEP - II          TO FIND THE SUM OF THE VALUES OF EACH COLUMN.</t>
  </si>
  <si>
    <t>SUM</t>
  </si>
  <si>
    <t>STEP - III         TO DETERMINE THE PRIORITIES USING PRIORITY MATRIX.</t>
  </si>
  <si>
    <t>PRIORITIES</t>
  </si>
  <si>
    <t>STEP - IV         CONSISTENCY CHECK</t>
  </si>
  <si>
    <t xml:space="preserve">λ(max) = </t>
  </si>
  <si>
    <t>STEP - VI         TO FIND THE VALUE OF CONSISTENCY INDEX (CI)</t>
  </si>
  <si>
    <t xml:space="preserve">CI = </t>
  </si>
  <si>
    <t>STEP - VII        TO FIND CONSISTENCY RATIO (CR)</t>
  </si>
  <si>
    <t xml:space="preserve">CR = </t>
  </si>
  <si>
    <t>n</t>
  </si>
  <si>
    <t>RI</t>
  </si>
  <si>
    <t>SINCE THE VALUE OF CR&lt;0.10, THEREFORE, THE VALUES OF PRIORITIES OF CRITERION ARE ACCEPTABLE.</t>
  </si>
  <si>
    <t>TASK - I</t>
  </si>
  <si>
    <t>TASK - II</t>
  </si>
  <si>
    <t>SYSTEM -1</t>
  </si>
  <si>
    <t>SYSTEM -2</t>
  </si>
  <si>
    <t>SYSTEM -3</t>
  </si>
  <si>
    <t>STEP - I         DEVELOP THE RATING FOR EACH DECISION ALTERNATIVE FOR EACH CRITERION</t>
  </si>
  <si>
    <t>STEP - II         CONSISTENCY CHECK</t>
  </si>
  <si>
    <t>CONSISTENCY CHECK</t>
  </si>
  <si>
    <t>STEP - IV       SIMILARLY FOR SECOND CRITERIA</t>
  </si>
  <si>
    <t>STEP - VI       SIMILARLY FOR THIRD CRITERIA</t>
  </si>
  <si>
    <t xml:space="preserve">CR =   </t>
  </si>
  <si>
    <t xml:space="preserve">FINAL STEP - </t>
  </si>
  <si>
    <t>ALTERNATIVES</t>
  </si>
  <si>
    <t>CRITERIA</t>
  </si>
  <si>
    <t>SCORE</t>
  </si>
  <si>
    <t>← HIGHEST SCORE</t>
  </si>
  <si>
    <t>ANS. -  VEDANG SHOULD SELECT SYSTEM -3 AS THE BEST COMPUTER SYSTEM FOR HIS NEW BUSINESS BECAUSE IT POSSESSES THE HIGHEST SCORE (0.5415).</t>
  </si>
  <si>
    <r>
      <t xml:space="preserve">STEP - III       TO FIND </t>
    </r>
    <r>
      <rPr>
        <b/>
        <sz val="11"/>
        <color theme="1"/>
        <rFont val="Calibri"/>
        <family val="2"/>
      </rPr>
      <t>λ(max), CONSISTENCY INDEX (CI) AND CONSISTENCY RATIO(CR)</t>
    </r>
  </si>
  <si>
    <r>
      <t xml:space="preserve">STEP - V          TO FIND THE VALUE OF </t>
    </r>
    <r>
      <rPr>
        <b/>
        <sz val="11"/>
        <color theme="1"/>
        <rFont val="Calibri"/>
        <family val="2"/>
      </rPr>
      <t>λ(MAX)</t>
    </r>
  </si>
  <si>
    <r>
      <t xml:space="preserve">STEP - V        TO FIND </t>
    </r>
    <r>
      <rPr>
        <b/>
        <sz val="11"/>
        <color theme="1"/>
        <rFont val="Calibri"/>
        <family val="2"/>
      </rPr>
      <t>λ(max), CONSISTENCY INDEX (CI) AND CONSISTENCY RATIO (CR)</t>
    </r>
  </si>
  <si>
    <r>
      <t xml:space="preserve">STEP - VII      TO FIND </t>
    </r>
    <r>
      <rPr>
        <b/>
        <sz val="11"/>
        <color theme="1"/>
        <rFont val="Calibri"/>
        <family val="2"/>
      </rPr>
      <t>λ(max), CONSISTENCY INDEX (CI) AND CONSISTENCY RATIO (CR)</t>
    </r>
  </si>
  <si>
    <t>A billionaire wants to buy a car out of his most favourite 4 cars. He makes his decision using scoring model technique.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</si>
</sst>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sz val="11"/>
      <color theme="1"/>
      <name val="Calibri"/>
      <family val="2"/>
    </font>
    <font>
      <b/>
      <i/>
      <sz val="11"/>
      <color theme="1"/>
      <name val="Calibri"/>
      <family val="2"/>
      <scheme val="minor"/>
    </font>
    <font>
      <b/>
      <sz val="20"/>
      <color theme="1"/>
      <name val="Calibri"/>
      <family val="2"/>
    </font>
    <font>
      <b/>
      <sz val="14"/>
      <color theme="1"/>
      <name val="Calibri"/>
      <family val="2"/>
      <scheme val="minor"/>
    </font>
    <font>
      <b/>
      <i/>
      <sz val="18"/>
      <color theme="1"/>
      <name val="Calibri"/>
      <family val="2"/>
      <scheme val="minor"/>
    </font>
    <font>
      <b/>
      <i/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b/>
      <sz val="11"/>
      <color theme="1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</fills>
  <borders count="12">
    <border>
      <left/>
      <right/>
      <top/>
      <bottom/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0" fillId="0" borderId="0" xfId="0"/>
    <xf numFmtId="0" fontId="0" fillId="0" borderId="0" xfId="0" applyAlignment="1">
      <alignment vertical="center"/>
    </xf>
    <xf numFmtId="0" fontId="3" fillId="2" borderId="0" xfId="0" applyFont="1" applyFill="1" applyAlignment="1">
      <alignment horizontal="center" vertical="center"/>
    </xf>
    <xf numFmtId="0" fontId="0" fillId="0" borderId="1" xfId="0" applyBorder="1"/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2" borderId="4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0" borderId="9" xfId="0" applyBorder="1" applyAlignment="1">
      <alignment vertical="center"/>
    </xf>
    <xf numFmtId="0" fontId="4" fillId="2" borderId="0" xfId="0" applyFont="1" applyFill="1" applyAlignment="1">
      <alignment horizontal="center" vertical="center"/>
    </xf>
    <xf numFmtId="0" fontId="0" fillId="0" borderId="0" xfId="0" applyBorder="1"/>
    <xf numFmtId="0" fontId="0" fillId="0" borderId="0" xfId="0" applyAlignment="1">
      <alignment wrapText="1"/>
    </xf>
    <xf numFmtId="0" fontId="1" fillId="2" borderId="9" xfId="0" applyFont="1" applyFill="1" applyBorder="1" applyAlignment="1">
      <alignment horizontal="center" vertical="center"/>
    </xf>
    <xf numFmtId="0" fontId="0" fillId="0" borderId="9" xfId="0" applyBorder="1"/>
    <xf numFmtId="0" fontId="0" fillId="4" borderId="9" xfId="0" applyFill="1" applyBorder="1" applyAlignment="1">
      <alignment horizontal="center" vertical="center" wrapText="1"/>
    </xf>
    <xf numFmtId="0" fontId="0" fillId="4" borderId="9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1" fillId="5" borderId="9" xfId="0" applyFont="1" applyFill="1" applyBorder="1" applyAlignment="1">
      <alignment horizontal="center" vertical="center"/>
    </xf>
    <xf numFmtId="0" fontId="0" fillId="6" borderId="9" xfId="0" applyFill="1" applyBorder="1" applyAlignment="1">
      <alignment horizontal="center" vertical="center"/>
    </xf>
    <xf numFmtId="0" fontId="0" fillId="7" borderId="9" xfId="0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2" borderId="0" xfId="0" applyFill="1" applyAlignment="1">
      <alignment horizontal="left" vertical="center"/>
    </xf>
    <xf numFmtId="0" fontId="0" fillId="2" borderId="0" xfId="0" applyFill="1"/>
    <xf numFmtId="0" fontId="0" fillId="0" borderId="9" xfId="0" applyBorder="1" applyAlignment="1">
      <alignment horizontal="center" vertical="center" wrapText="1"/>
    </xf>
    <xf numFmtId="0" fontId="0" fillId="0" borderId="9" xfId="0" applyBorder="1" applyAlignment="1">
      <alignment horizontal="right" vertical="center"/>
    </xf>
    <xf numFmtId="0" fontId="0" fillId="0" borderId="9" xfId="0" applyBorder="1" applyAlignment="1">
      <alignment horizontal="left" vertical="center"/>
    </xf>
    <xf numFmtId="0" fontId="0" fillId="2" borderId="8" xfId="0" applyFill="1" applyBorder="1" applyAlignment="1">
      <alignment horizontal="center" vertical="center"/>
    </xf>
    <xf numFmtId="0" fontId="1" fillId="2" borderId="0" xfId="0" applyFont="1" applyFill="1" applyAlignment="1">
      <alignment horizontal="left" vertical="center"/>
    </xf>
    <xf numFmtId="0" fontId="1" fillId="0" borderId="0" xfId="0" applyFont="1"/>
    <xf numFmtId="0" fontId="7" fillId="8" borderId="0" xfId="0" applyFont="1" applyFill="1"/>
    <xf numFmtId="0" fontId="7" fillId="8" borderId="0" xfId="0" applyFont="1" applyFill="1" applyAlignment="1">
      <alignment horizontal="center" vertical="center"/>
    </xf>
    <xf numFmtId="0" fontId="7" fillId="0" borderId="0" xfId="0" applyFont="1" applyAlignment="1">
      <alignment horizontal="center"/>
    </xf>
    <xf numFmtId="0" fontId="8" fillId="3" borderId="0" xfId="0" applyFont="1" applyFill="1" applyAlignment="1">
      <alignment horizontal="left" vertical="center" wrapText="1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9" fillId="3" borderId="2" xfId="0" applyFont="1" applyFill="1" applyBorder="1" applyAlignment="1">
      <alignment horizontal="center" vertical="center"/>
    </xf>
    <xf numFmtId="0" fontId="9" fillId="3" borderId="7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0" fillId="0" borderId="0" xfId="0" applyAlignment="1">
      <alignment horizontal="left" vertical="center"/>
    </xf>
    <xf numFmtId="0" fontId="5" fillId="3" borderId="9" xfId="0" applyFont="1" applyFill="1" applyBorder="1" applyAlignment="1">
      <alignment horizontal="center" vertical="center"/>
    </xf>
    <xf numFmtId="0" fontId="7" fillId="2" borderId="8" xfId="0" applyFont="1" applyFill="1" applyBorder="1" applyAlignment="1">
      <alignment horizontal="center" vertical="center"/>
    </xf>
    <xf numFmtId="0" fontId="7" fillId="2" borderId="10" xfId="0" applyFont="1" applyFill="1" applyBorder="1" applyAlignment="1">
      <alignment horizontal="center" vertical="center"/>
    </xf>
    <xf numFmtId="0" fontId="7" fillId="5" borderId="8" xfId="0" applyFont="1" applyFill="1" applyBorder="1" applyAlignment="1">
      <alignment horizontal="center" vertical="center"/>
    </xf>
    <xf numFmtId="0" fontId="7" fillId="5" borderId="10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left" vertical="center"/>
    </xf>
    <xf numFmtId="0" fontId="12" fillId="2" borderId="0" xfId="0" applyFont="1" applyFill="1" applyAlignment="1">
      <alignment horizontal="left" vertical="center" wrapText="1"/>
    </xf>
    <xf numFmtId="0" fontId="0" fillId="0" borderId="9" xfId="0" applyBorder="1" applyAlignment="1">
      <alignment horizontal="center" vertical="center"/>
    </xf>
    <xf numFmtId="0" fontId="11" fillId="0" borderId="9" xfId="0" applyFont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1" fillId="2" borderId="0" xfId="0" applyFont="1" applyFill="1" applyAlignment="1">
      <alignment horizontal="left" vertical="center" wrapText="1"/>
    </xf>
    <xf numFmtId="0" fontId="10" fillId="8" borderId="0" xfId="0" applyFont="1" applyFill="1" applyAlignment="1">
      <alignment horizontal="center" vertical="center"/>
    </xf>
    <xf numFmtId="0" fontId="4" fillId="0" borderId="9" xfId="0" applyFont="1" applyBorder="1" applyAlignment="1">
      <alignment horizontal="right" vertical="center"/>
    </xf>
    <xf numFmtId="0" fontId="0" fillId="0" borderId="9" xfId="0" applyBorder="1" applyAlignment="1">
      <alignment horizontal="right" vertical="center"/>
    </xf>
    <xf numFmtId="0" fontId="0" fillId="0" borderId="9" xfId="0" applyBorder="1" applyAlignment="1">
      <alignment horizontal="left" vertical="center"/>
    </xf>
    <xf numFmtId="0" fontId="1" fillId="0" borderId="9" xfId="0" applyFont="1" applyBorder="1" applyAlignment="1">
      <alignment horizontal="left" vertical="center"/>
    </xf>
    <xf numFmtId="0" fontId="1" fillId="8" borderId="0" xfId="0" applyFont="1" applyFill="1" applyAlignment="1">
      <alignment horizontal="left" vertical="center"/>
    </xf>
    <xf numFmtId="0" fontId="0" fillId="2" borderId="8" xfId="0" applyFill="1" applyBorder="1" applyAlignment="1">
      <alignment horizontal="left" vertical="center"/>
    </xf>
    <xf numFmtId="0" fontId="1" fillId="8" borderId="0" xfId="0" applyFont="1" applyFill="1"/>
    <xf numFmtId="0" fontId="4" fillId="0" borderId="9" xfId="0" applyFont="1" applyBorder="1" applyAlignment="1">
      <alignment horizontal="left" vertical="center"/>
    </xf>
    <xf numFmtId="0" fontId="0" fillId="2" borderId="0" xfId="0" applyFill="1" applyAlignment="1">
      <alignment horizontal="left" vertical="center" wrapText="1"/>
    </xf>
    <xf numFmtId="0" fontId="1" fillId="2" borderId="0" xfId="0" applyFont="1" applyFill="1" applyAlignment="1">
      <alignment horizontal="center" vertical="center"/>
    </xf>
    <xf numFmtId="0" fontId="1" fillId="8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9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2"/>
  <sheetViews>
    <sheetView workbookViewId="0">
      <selection activeCell="M8" sqref="M8"/>
    </sheetView>
  </sheetViews>
  <sheetFormatPr defaultRowHeight="14.4" x14ac:dyDescent="0.3"/>
  <cols>
    <col min="1" max="1" width="21.77734375" customWidth="1"/>
    <col min="2" max="2" width="8.88671875" customWidth="1"/>
    <col min="4" max="4" width="21.21875" customWidth="1"/>
    <col min="7" max="7" width="12.6640625" customWidth="1"/>
    <col min="8" max="8" width="20.33203125" customWidth="1"/>
    <col min="9" max="9" width="19.77734375" customWidth="1"/>
    <col min="10" max="10" width="11.6640625" customWidth="1"/>
    <col min="11" max="11" width="25.44140625" customWidth="1"/>
    <col min="12" max="12" width="9.88671875" customWidth="1"/>
    <col min="13" max="13" width="19.77734375" customWidth="1"/>
    <col min="14" max="14" width="12.88671875" customWidth="1"/>
    <col min="15" max="15" width="24.21875" customWidth="1"/>
  </cols>
  <sheetData>
    <row r="1" spans="1:16" ht="28.8" customHeight="1" x14ac:dyDescent="0.3">
      <c r="A1" s="46" t="s">
        <v>87</v>
      </c>
      <c r="B1" s="46"/>
      <c r="C1" s="46"/>
      <c r="D1" s="46"/>
      <c r="E1" s="46"/>
      <c r="F1" s="46"/>
      <c r="G1" s="46"/>
      <c r="H1" s="46"/>
      <c r="I1" s="46"/>
      <c r="J1" s="46"/>
      <c r="K1" s="46"/>
      <c r="L1" s="46"/>
      <c r="M1" s="46"/>
      <c r="N1" s="46"/>
      <c r="O1" s="46"/>
    </row>
    <row r="2" spans="1:16" ht="15" thickBot="1" x14ac:dyDescent="0.35">
      <c r="A2" s="47"/>
      <c r="B2" s="47"/>
      <c r="C2" s="47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</row>
    <row r="3" spans="1:16" ht="16.8" thickTop="1" thickBot="1" x14ac:dyDescent="0.35">
      <c r="A3" s="3" t="s">
        <v>16</v>
      </c>
      <c r="B3" s="14" t="s">
        <v>14</v>
      </c>
      <c r="C3" s="12" t="s">
        <v>7</v>
      </c>
      <c r="D3" s="7" t="s">
        <v>8</v>
      </c>
      <c r="E3" s="6"/>
      <c r="G3" s="17" t="s">
        <v>17</v>
      </c>
      <c r="H3" s="48" t="s">
        <v>18</v>
      </c>
      <c r="I3" s="48"/>
      <c r="J3" s="48"/>
      <c r="K3" s="48"/>
    </row>
    <row r="4" spans="1:16" ht="29.4" customHeight="1" thickTop="1" thickBot="1" x14ac:dyDescent="0.35">
      <c r="C4" s="9">
        <v>1</v>
      </c>
      <c r="D4" s="11" t="s">
        <v>9</v>
      </c>
      <c r="G4" s="18"/>
      <c r="H4" s="19" t="s">
        <v>25</v>
      </c>
      <c r="I4" s="19" t="s">
        <v>26</v>
      </c>
      <c r="J4" s="20" t="s">
        <v>27</v>
      </c>
      <c r="K4" s="19" t="s">
        <v>28</v>
      </c>
      <c r="M4" s="2"/>
      <c r="N4" s="2"/>
      <c r="O4" s="2"/>
    </row>
    <row r="5" spans="1:16" ht="15.6" thickTop="1" thickBot="1" x14ac:dyDescent="0.35">
      <c r="C5" s="9">
        <v>2</v>
      </c>
      <c r="D5" s="11"/>
      <c r="E5" s="4"/>
      <c r="G5" s="12" t="s">
        <v>19</v>
      </c>
      <c r="H5" s="21">
        <v>7</v>
      </c>
      <c r="I5" s="21">
        <v>9</v>
      </c>
      <c r="J5" s="21">
        <v>6</v>
      </c>
      <c r="K5" s="21">
        <v>5</v>
      </c>
      <c r="M5" s="2"/>
      <c r="N5" s="2"/>
      <c r="O5" s="2"/>
    </row>
    <row r="6" spans="1:16" ht="15.6" thickTop="1" thickBot="1" x14ac:dyDescent="0.35">
      <c r="C6" s="11">
        <v>3</v>
      </c>
      <c r="D6" s="8" t="s">
        <v>10</v>
      </c>
      <c r="G6" s="12" t="s">
        <v>20</v>
      </c>
      <c r="H6" s="21">
        <v>6</v>
      </c>
      <c r="I6" s="21">
        <v>9</v>
      </c>
      <c r="J6" s="21">
        <v>7</v>
      </c>
      <c r="K6" s="21">
        <v>5</v>
      </c>
      <c r="M6" s="2"/>
      <c r="N6" s="2"/>
      <c r="O6" s="2"/>
    </row>
    <row r="7" spans="1:16" ht="28.8" customHeight="1" thickTop="1" thickBot="1" x14ac:dyDescent="0.35">
      <c r="C7" s="9">
        <v>4</v>
      </c>
      <c r="D7" s="11"/>
      <c r="E7" s="4"/>
      <c r="G7" s="12" t="s">
        <v>21</v>
      </c>
      <c r="H7" s="21">
        <v>6</v>
      </c>
      <c r="I7" s="21">
        <v>5</v>
      </c>
      <c r="J7" s="21">
        <v>7</v>
      </c>
      <c r="K7" s="21">
        <v>9</v>
      </c>
      <c r="M7" s="2"/>
      <c r="N7" s="2"/>
      <c r="O7" s="2"/>
    </row>
    <row r="8" spans="1:16" ht="31.8" customHeight="1" thickTop="1" thickBot="1" x14ac:dyDescent="0.35">
      <c r="C8" s="10">
        <v>5</v>
      </c>
      <c r="D8" s="10" t="s">
        <v>11</v>
      </c>
      <c r="G8" s="22" t="s">
        <v>22</v>
      </c>
      <c r="H8" s="21">
        <v>6</v>
      </c>
      <c r="I8" s="21">
        <v>5</v>
      </c>
      <c r="J8" s="21">
        <v>9</v>
      </c>
      <c r="K8" s="21">
        <v>7</v>
      </c>
      <c r="M8" s="2"/>
      <c r="N8" s="2"/>
      <c r="O8" s="2"/>
    </row>
    <row r="9" spans="1:16" ht="15.6" thickTop="1" thickBot="1" x14ac:dyDescent="0.35">
      <c r="C9" s="9">
        <v>6</v>
      </c>
      <c r="D9" s="11"/>
      <c r="G9" s="12" t="s">
        <v>23</v>
      </c>
      <c r="H9" s="21">
        <v>7</v>
      </c>
      <c r="I9" s="21">
        <v>8</v>
      </c>
      <c r="J9" s="21">
        <v>8</v>
      </c>
      <c r="K9" s="21">
        <v>7</v>
      </c>
    </row>
    <row r="10" spans="1:16" ht="30" thickTop="1" thickBot="1" x14ac:dyDescent="0.35">
      <c r="C10" s="9">
        <v>7</v>
      </c>
      <c r="D10" s="11" t="s">
        <v>12</v>
      </c>
      <c r="G10" s="22" t="s">
        <v>24</v>
      </c>
      <c r="H10" s="21">
        <v>5</v>
      </c>
      <c r="I10" s="21">
        <v>9</v>
      </c>
      <c r="J10" s="21">
        <v>8</v>
      </c>
      <c r="K10" s="21">
        <v>5</v>
      </c>
    </row>
    <row r="11" spans="1:16" ht="15.6" thickTop="1" thickBot="1" x14ac:dyDescent="0.35">
      <c r="C11" s="5">
        <v>8</v>
      </c>
      <c r="D11" s="11"/>
      <c r="G11" s="15"/>
      <c r="H11" s="15"/>
    </row>
    <row r="12" spans="1:16" ht="15.6" thickTop="1" thickBot="1" x14ac:dyDescent="0.35">
      <c r="C12" s="11">
        <v>9</v>
      </c>
      <c r="D12" s="11" t="s">
        <v>13</v>
      </c>
      <c r="G12" s="15"/>
      <c r="H12" s="15"/>
    </row>
    <row r="13" spans="1:16" ht="15" thickTop="1" x14ac:dyDescent="0.3">
      <c r="F13" s="15"/>
      <c r="G13" s="15"/>
    </row>
    <row r="14" spans="1:16" ht="15" thickBot="1" x14ac:dyDescent="0.35"/>
    <row r="15" spans="1:16" ht="26.4" customHeight="1" thickTop="1" thickBot="1" x14ac:dyDescent="0.35">
      <c r="A15" s="3" t="s">
        <v>15</v>
      </c>
      <c r="B15" s="14" t="s">
        <v>14</v>
      </c>
      <c r="C15" s="12" t="s">
        <v>0</v>
      </c>
      <c r="D15" s="12" t="s">
        <v>1</v>
      </c>
      <c r="G15" s="49" t="s">
        <v>17</v>
      </c>
      <c r="H15" s="51" t="s">
        <v>29</v>
      </c>
      <c r="I15" s="44" t="s">
        <v>18</v>
      </c>
      <c r="J15" s="45"/>
      <c r="K15" s="45"/>
      <c r="L15" s="45"/>
      <c r="M15" s="45"/>
      <c r="N15" s="45"/>
      <c r="O15" s="45"/>
      <c r="P15" s="45"/>
    </row>
    <row r="16" spans="1:16" ht="30.6" customHeight="1" thickTop="1" thickBot="1" x14ac:dyDescent="0.35">
      <c r="C16" s="11">
        <v>5</v>
      </c>
      <c r="D16" s="13" t="s">
        <v>2</v>
      </c>
      <c r="G16" s="50"/>
      <c r="H16" s="52"/>
      <c r="I16" s="19" t="s">
        <v>25</v>
      </c>
      <c r="J16" s="11" t="s">
        <v>30</v>
      </c>
      <c r="K16" s="19" t="s">
        <v>26</v>
      </c>
      <c r="L16" s="11" t="s">
        <v>30</v>
      </c>
      <c r="M16" s="20" t="s">
        <v>27</v>
      </c>
      <c r="N16" s="11" t="s">
        <v>30</v>
      </c>
      <c r="O16" s="19" t="s">
        <v>28</v>
      </c>
      <c r="P16" s="11" t="s">
        <v>30</v>
      </c>
    </row>
    <row r="17" spans="3:16" ht="15.6" thickTop="1" thickBot="1" x14ac:dyDescent="0.35">
      <c r="C17" s="11">
        <v>4</v>
      </c>
      <c r="D17" s="13" t="s">
        <v>3</v>
      </c>
      <c r="G17" s="12" t="s">
        <v>19</v>
      </c>
      <c r="H17" s="24">
        <v>5</v>
      </c>
      <c r="I17" s="21">
        <v>7</v>
      </c>
      <c r="J17" s="11">
        <f>(I17*H17)</f>
        <v>35</v>
      </c>
      <c r="K17" s="21">
        <v>9</v>
      </c>
      <c r="L17" s="11">
        <f>(K17*H17)</f>
        <v>45</v>
      </c>
      <c r="M17" s="21">
        <v>6</v>
      </c>
      <c r="N17" s="11">
        <f>(M17*H17)</f>
        <v>30</v>
      </c>
      <c r="O17" s="21">
        <v>5</v>
      </c>
      <c r="P17" s="11">
        <f>(O17*H17)</f>
        <v>25</v>
      </c>
    </row>
    <row r="18" spans="3:16" ht="15.6" thickTop="1" thickBot="1" x14ac:dyDescent="0.35">
      <c r="C18" s="11">
        <v>3</v>
      </c>
      <c r="D18" s="13" t="s">
        <v>4</v>
      </c>
      <c r="G18" s="12" t="s">
        <v>20</v>
      </c>
      <c r="H18" s="24">
        <v>4</v>
      </c>
      <c r="I18" s="21">
        <v>6</v>
      </c>
      <c r="J18" s="11">
        <f t="shared" ref="J18:J22" si="0">(I18*H18)</f>
        <v>24</v>
      </c>
      <c r="K18" s="21">
        <v>9</v>
      </c>
      <c r="L18" s="11">
        <f t="shared" ref="L18:L22" si="1">(K18*H18)</f>
        <v>36</v>
      </c>
      <c r="M18" s="21">
        <v>7</v>
      </c>
      <c r="N18" s="11">
        <f t="shared" ref="N18:N22" si="2">(M18*H18)</f>
        <v>28</v>
      </c>
      <c r="O18" s="21">
        <v>5</v>
      </c>
      <c r="P18" s="11">
        <f t="shared" ref="P18:P22" si="3">(O18*H18)</f>
        <v>20</v>
      </c>
    </row>
    <row r="19" spans="3:16" ht="15.6" thickTop="1" thickBot="1" x14ac:dyDescent="0.35">
      <c r="C19" s="11">
        <v>2</v>
      </c>
      <c r="D19" s="13" t="s">
        <v>5</v>
      </c>
      <c r="G19" s="12" t="s">
        <v>21</v>
      </c>
      <c r="H19" s="24">
        <v>3</v>
      </c>
      <c r="I19" s="21">
        <v>6</v>
      </c>
      <c r="J19" s="11">
        <f t="shared" si="0"/>
        <v>18</v>
      </c>
      <c r="K19" s="21">
        <v>5</v>
      </c>
      <c r="L19" s="11">
        <f t="shared" si="1"/>
        <v>15</v>
      </c>
      <c r="M19" s="21">
        <v>7</v>
      </c>
      <c r="N19" s="11">
        <f t="shared" si="2"/>
        <v>21</v>
      </c>
      <c r="O19" s="21">
        <v>9</v>
      </c>
      <c r="P19" s="11">
        <f t="shared" si="3"/>
        <v>27</v>
      </c>
    </row>
    <row r="20" spans="3:16" ht="30" thickTop="1" thickBot="1" x14ac:dyDescent="0.35">
      <c r="C20" s="11">
        <v>1</v>
      </c>
      <c r="D20" s="13" t="s">
        <v>6</v>
      </c>
      <c r="G20" s="22" t="s">
        <v>22</v>
      </c>
      <c r="H20" s="24">
        <v>5</v>
      </c>
      <c r="I20" s="21">
        <v>6</v>
      </c>
      <c r="J20" s="11">
        <f t="shared" si="0"/>
        <v>30</v>
      </c>
      <c r="K20" s="21">
        <v>6</v>
      </c>
      <c r="L20" s="11">
        <f t="shared" si="1"/>
        <v>30</v>
      </c>
      <c r="M20" s="21">
        <v>9</v>
      </c>
      <c r="N20" s="11">
        <f t="shared" si="2"/>
        <v>45</v>
      </c>
      <c r="O20" s="21">
        <v>7</v>
      </c>
      <c r="P20" s="11">
        <f t="shared" si="3"/>
        <v>35</v>
      </c>
    </row>
    <row r="21" spans="3:16" ht="15.6" thickTop="1" thickBot="1" x14ac:dyDescent="0.35">
      <c r="G21" s="12" t="s">
        <v>23</v>
      </c>
      <c r="H21" s="24">
        <v>4</v>
      </c>
      <c r="I21" s="21">
        <v>8</v>
      </c>
      <c r="J21" s="11">
        <f t="shared" si="0"/>
        <v>32</v>
      </c>
      <c r="K21" s="21">
        <v>8</v>
      </c>
      <c r="L21" s="11">
        <f t="shared" si="1"/>
        <v>32</v>
      </c>
      <c r="M21" s="21">
        <v>8</v>
      </c>
      <c r="N21" s="11">
        <f t="shared" si="2"/>
        <v>32</v>
      </c>
      <c r="O21" s="21">
        <v>7</v>
      </c>
      <c r="P21" s="11">
        <f t="shared" si="3"/>
        <v>28</v>
      </c>
    </row>
    <row r="22" spans="3:16" ht="30" thickTop="1" thickBot="1" x14ac:dyDescent="0.35">
      <c r="G22" s="22" t="s">
        <v>24</v>
      </c>
      <c r="H22" s="24">
        <v>3</v>
      </c>
      <c r="I22" s="21">
        <v>5</v>
      </c>
      <c r="J22" s="11">
        <f t="shared" si="0"/>
        <v>15</v>
      </c>
      <c r="K22" s="21">
        <v>9</v>
      </c>
      <c r="L22" s="11">
        <f t="shared" si="1"/>
        <v>27</v>
      </c>
      <c r="M22" s="21">
        <v>8</v>
      </c>
      <c r="N22" s="11">
        <f t="shared" si="2"/>
        <v>24</v>
      </c>
      <c r="O22" s="21">
        <v>5</v>
      </c>
      <c r="P22" s="11">
        <f t="shared" si="3"/>
        <v>15</v>
      </c>
    </row>
    <row r="23" spans="3:16" ht="30" customHeight="1" thickTop="1" thickBot="1" x14ac:dyDescent="0.35">
      <c r="G23" s="25" t="s">
        <v>31</v>
      </c>
      <c r="H23" s="42"/>
      <c r="I23" s="43"/>
      <c r="J23" s="25">
        <f>SUM(J17:J22)</f>
        <v>154</v>
      </c>
      <c r="K23" s="11"/>
      <c r="L23" s="26">
        <f>SUM(L17:L22)</f>
        <v>185</v>
      </c>
      <c r="M23" s="11"/>
      <c r="N23" s="25">
        <f>SUM(N17:N22)</f>
        <v>180</v>
      </c>
      <c r="O23" s="11"/>
      <c r="P23" s="25">
        <f>SUM(P17:P22)</f>
        <v>150</v>
      </c>
    </row>
    <row r="24" spans="3:16" ht="26.4" thickTop="1" x14ac:dyDescent="0.3">
      <c r="L24" s="27" t="s">
        <v>32</v>
      </c>
    </row>
    <row r="25" spans="3:16" ht="21.6" customHeight="1" x14ac:dyDescent="0.35">
      <c r="K25" s="40" t="s">
        <v>33</v>
      </c>
      <c r="L25" s="40"/>
      <c r="M25" s="40"/>
      <c r="N25" s="40"/>
    </row>
    <row r="27" spans="3:16" x14ac:dyDescent="0.3">
      <c r="J27" s="41" t="s">
        <v>34</v>
      </c>
      <c r="K27" s="41"/>
      <c r="L27" s="41"/>
      <c r="M27" s="41"/>
      <c r="N27" s="41"/>
    </row>
    <row r="28" spans="3:16" x14ac:dyDescent="0.3">
      <c r="J28" s="41"/>
      <c r="K28" s="41"/>
      <c r="L28" s="41"/>
      <c r="M28" s="41"/>
      <c r="N28" s="41"/>
    </row>
    <row r="29" spans="3:16" ht="39" customHeight="1" x14ac:dyDescent="0.3">
      <c r="J29" s="41"/>
      <c r="K29" s="41"/>
      <c r="L29" s="41"/>
      <c r="M29" s="41"/>
      <c r="N29" s="41"/>
    </row>
    <row r="30" spans="3:16" x14ac:dyDescent="0.3">
      <c r="J30" s="16"/>
      <c r="K30" s="16"/>
      <c r="L30" s="16"/>
      <c r="M30" s="16"/>
      <c r="N30" s="16"/>
    </row>
    <row r="31" spans="3:16" x14ac:dyDescent="0.3">
      <c r="J31" s="16"/>
      <c r="K31" s="16"/>
      <c r="L31" s="16"/>
      <c r="M31" s="16"/>
      <c r="N31" s="16"/>
    </row>
    <row r="32" spans="3:16" x14ac:dyDescent="0.3">
      <c r="J32" s="16"/>
      <c r="K32" s="16"/>
      <c r="L32" s="16"/>
      <c r="M32" s="16"/>
      <c r="N32" s="16"/>
    </row>
  </sheetData>
  <mergeCells count="9">
    <mergeCell ref="K25:N25"/>
    <mergeCell ref="J27:N29"/>
    <mergeCell ref="H23:I23"/>
    <mergeCell ref="I15:P15"/>
    <mergeCell ref="A1:O1"/>
    <mergeCell ref="A2:O2"/>
    <mergeCell ref="H3:K3"/>
    <mergeCell ref="G15:G16"/>
    <mergeCell ref="H15:H1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6F506F-3F0F-43D5-81DE-B21C02DD326F}">
  <dimension ref="A1:R104"/>
  <sheetViews>
    <sheetView tabSelected="1" workbookViewId="0">
      <selection activeCell="N104" sqref="N104"/>
    </sheetView>
  </sheetViews>
  <sheetFormatPr defaultRowHeight="14.4" x14ac:dyDescent="0.3"/>
  <cols>
    <col min="1" max="1" width="11.44140625" customWidth="1"/>
    <col min="2" max="2" width="10.6640625" customWidth="1"/>
    <col min="3" max="3" width="12.44140625" customWidth="1"/>
    <col min="4" max="4" width="11" customWidth="1"/>
    <col min="6" max="6" width="10.5546875" customWidth="1"/>
    <col min="7" max="7" width="20.88671875" customWidth="1"/>
    <col min="10" max="10" width="10.6640625" customWidth="1"/>
    <col min="11" max="11" width="10.109375" customWidth="1"/>
    <col min="12" max="12" width="10.33203125" customWidth="1"/>
    <col min="13" max="13" width="10.5546875" customWidth="1"/>
    <col min="15" max="15" width="12.21875" customWidth="1"/>
    <col min="18" max="18" width="10.21875" customWidth="1"/>
  </cols>
  <sheetData>
    <row r="1" spans="1:13" x14ac:dyDescent="0.3">
      <c r="A1" s="68" t="s">
        <v>35</v>
      </c>
      <c r="B1" s="68"/>
      <c r="C1" s="68"/>
      <c r="D1" s="68"/>
      <c r="E1" s="68"/>
      <c r="F1" s="68"/>
      <c r="G1" s="68"/>
      <c r="H1" s="68"/>
      <c r="I1" s="68"/>
      <c r="J1" s="68"/>
      <c r="K1" s="68"/>
      <c r="L1" s="68"/>
      <c r="M1" s="68"/>
    </row>
    <row r="2" spans="1:13" ht="41.4" customHeight="1" x14ac:dyDescent="0.3">
      <c r="A2" s="68"/>
      <c r="B2" s="68"/>
      <c r="C2" s="68"/>
      <c r="D2" s="68"/>
      <c r="E2" s="68"/>
      <c r="F2" s="68"/>
      <c r="G2" s="68"/>
      <c r="H2" s="68"/>
      <c r="I2" s="68"/>
      <c r="J2" s="68"/>
      <c r="K2" s="68"/>
      <c r="L2" s="68"/>
      <c r="M2" s="68"/>
    </row>
    <row r="4" spans="1:13" x14ac:dyDescent="0.3">
      <c r="A4" s="66" t="s">
        <v>36</v>
      </c>
      <c r="B4" s="66"/>
      <c r="C4" s="66"/>
      <c r="D4" s="66"/>
      <c r="E4" s="66"/>
      <c r="F4" s="66"/>
      <c r="G4" s="66"/>
    </row>
    <row r="5" spans="1:13" ht="15" thickBot="1" x14ac:dyDescent="0.35"/>
    <row r="6" spans="1:13" ht="15.6" thickTop="1" thickBot="1" x14ac:dyDescent="0.35">
      <c r="A6" s="36" t="s">
        <v>37</v>
      </c>
      <c r="B6" s="30" t="s">
        <v>38</v>
      </c>
      <c r="E6" s="69" t="s">
        <v>45</v>
      </c>
      <c r="F6" s="69"/>
      <c r="G6" s="12" t="s">
        <v>46</v>
      </c>
      <c r="H6" s="12" t="s">
        <v>7</v>
      </c>
    </row>
    <row r="7" spans="1:13" ht="15.6" thickTop="1" thickBot="1" x14ac:dyDescent="0.35">
      <c r="A7" s="23"/>
      <c r="B7" s="30" t="s">
        <v>39</v>
      </c>
      <c r="G7" s="12" t="s">
        <v>47</v>
      </c>
      <c r="H7" s="12">
        <v>9</v>
      </c>
    </row>
    <row r="8" spans="1:13" ht="15.6" thickTop="1" thickBot="1" x14ac:dyDescent="0.35">
      <c r="A8" s="23"/>
      <c r="B8" s="30" t="s">
        <v>40</v>
      </c>
      <c r="C8" s="31"/>
      <c r="G8" s="12"/>
      <c r="H8" s="12">
        <v>8</v>
      </c>
    </row>
    <row r="9" spans="1:13" ht="15.6" thickTop="1" thickBot="1" x14ac:dyDescent="0.35">
      <c r="A9" s="23"/>
      <c r="B9" s="23"/>
      <c r="G9" s="12" t="s">
        <v>48</v>
      </c>
      <c r="H9" s="12">
        <v>7</v>
      </c>
    </row>
    <row r="10" spans="1:13" ht="15.6" thickTop="1" thickBot="1" x14ac:dyDescent="0.35">
      <c r="A10" s="36" t="s">
        <v>41</v>
      </c>
      <c r="B10" s="30" t="s">
        <v>42</v>
      </c>
      <c r="G10" s="12"/>
      <c r="H10" s="12">
        <v>6</v>
      </c>
    </row>
    <row r="11" spans="1:13" ht="15.6" thickTop="1" thickBot="1" x14ac:dyDescent="0.35">
      <c r="A11" s="30"/>
      <c r="B11" s="30" t="s">
        <v>43</v>
      </c>
      <c r="G11" s="12" t="s">
        <v>49</v>
      </c>
      <c r="H11" s="12">
        <v>5</v>
      </c>
    </row>
    <row r="12" spans="1:13" ht="15.6" thickTop="1" thickBot="1" x14ac:dyDescent="0.35">
      <c r="A12" s="30"/>
      <c r="B12" s="30" t="s">
        <v>44</v>
      </c>
      <c r="G12" s="12"/>
      <c r="H12" s="12">
        <v>4</v>
      </c>
    </row>
    <row r="13" spans="1:13" ht="15.6" thickTop="1" thickBot="1" x14ac:dyDescent="0.35">
      <c r="G13" s="12" t="s">
        <v>50</v>
      </c>
      <c r="H13" s="12">
        <v>3</v>
      </c>
    </row>
    <row r="14" spans="1:13" ht="15.6" thickTop="1" thickBot="1" x14ac:dyDescent="0.35">
      <c r="G14" s="12"/>
      <c r="H14" s="12">
        <v>2</v>
      </c>
    </row>
    <row r="15" spans="1:13" ht="15.6" thickTop="1" thickBot="1" x14ac:dyDescent="0.35">
      <c r="G15" s="12" t="s">
        <v>51</v>
      </c>
      <c r="H15" s="12">
        <v>1</v>
      </c>
    </row>
    <row r="16" spans="1:13" ht="18.600000000000001" thickTop="1" x14ac:dyDescent="0.35">
      <c r="A16" s="38" t="s">
        <v>66</v>
      </c>
      <c r="J16" s="39" t="s">
        <v>67</v>
      </c>
    </row>
    <row r="18" spans="1:15" ht="14.4" customHeight="1" x14ac:dyDescent="0.3">
      <c r="A18" s="64" t="s">
        <v>52</v>
      </c>
      <c r="B18" s="64"/>
      <c r="C18" s="64"/>
      <c r="D18" s="64"/>
      <c r="E18" s="64"/>
      <c r="F18" s="64"/>
      <c r="G18" s="64"/>
      <c r="J18" s="70" t="s">
        <v>71</v>
      </c>
      <c r="K18" s="70"/>
      <c r="L18" s="70"/>
      <c r="M18" s="70"/>
      <c r="N18" s="70"/>
      <c r="O18" s="70"/>
    </row>
    <row r="19" spans="1:15" ht="15" thickBot="1" x14ac:dyDescent="0.35">
      <c r="J19" s="70"/>
      <c r="K19" s="70"/>
      <c r="L19" s="70"/>
      <c r="M19" s="70"/>
      <c r="N19" s="70"/>
      <c r="O19" s="70"/>
    </row>
    <row r="20" spans="1:15" ht="30" thickTop="1" thickBot="1" x14ac:dyDescent="0.35">
      <c r="B20" s="11"/>
      <c r="C20" s="11" t="s">
        <v>38</v>
      </c>
      <c r="D20" s="11" t="s">
        <v>39</v>
      </c>
      <c r="E20" s="32" t="s">
        <v>40</v>
      </c>
    </row>
    <row r="21" spans="1:15" ht="15.6" thickTop="1" thickBot="1" x14ac:dyDescent="0.35">
      <c r="B21" s="11" t="s">
        <v>38</v>
      </c>
      <c r="C21" s="11">
        <v>1</v>
      </c>
      <c r="D21" s="11">
        <f>1/C22</f>
        <v>0.125</v>
      </c>
      <c r="E21" s="11">
        <f>1/C23</f>
        <v>0.33333333333333331</v>
      </c>
      <c r="J21" s="35" t="s">
        <v>38</v>
      </c>
      <c r="K21" s="28"/>
      <c r="L21" s="28"/>
      <c r="M21" s="28"/>
    </row>
    <row r="22" spans="1:15" ht="15.6" thickTop="1" thickBot="1" x14ac:dyDescent="0.35">
      <c r="B22" s="11" t="s">
        <v>39</v>
      </c>
      <c r="C22" s="11">
        <v>8</v>
      </c>
      <c r="D22" s="11">
        <v>1</v>
      </c>
      <c r="E22" s="11">
        <v>3</v>
      </c>
      <c r="J22" s="11"/>
      <c r="K22" s="11" t="s">
        <v>68</v>
      </c>
      <c r="L22" s="11" t="s">
        <v>69</v>
      </c>
      <c r="M22" s="11" t="s">
        <v>70</v>
      </c>
      <c r="O22" s="11" t="s">
        <v>56</v>
      </c>
    </row>
    <row r="23" spans="1:15" ht="30" thickTop="1" thickBot="1" x14ac:dyDescent="0.35">
      <c r="B23" s="32" t="s">
        <v>40</v>
      </c>
      <c r="C23" s="11">
        <v>3</v>
      </c>
      <c r="D23" s="11">
        <f>1/E22</f>
        <v>0.33333333333333331</v>
      </c>
      <c r="E23" s="11">
        <v>1</v>
      </c>
      <c r="J23" s="11" t="s">
        <v>68</v>
      </c>
      <c r="K23" s="11">
        <v>1</v>
      </c>
      <c r="L23" s="11">
        <v>3</v>
      </c>
      <c r="M23" s="11">
        <v>9</v>
      </c>
      <c r="O23" s="18">
        <f>(K23/$K$27+L23/$L$27+M23/$M$27)/3</f>
        <v>0.65826923076923072</v>
      </c>
    </row>
    <row r="24" spans="1:15" ht="15.6" thickTop="1" thickBot="1" x14ac:dyDescent="0.35">
      <c r="J24" s="11" t="s">
        <v>69</v>
      </c>
      <c r="K24" s="11">
        <f>1/L23</f>
        <v>0.33333333333333331</v>
      </c>
      <c r="L24" s="11">
        <v>1</v>
      </c>
      <c r="M24" s="11">
        <v>6</v>
      </c>
      <c r="O24" s="18">
        <f t="shared" ref="O24:O25" si="0">(K24/$K$27+L24/$L$27+M24/$M$27)/3</f>
        <v>0.28192307692307689</v>
      </c>
    </row>
    <row r="25" spans="1:15" ht="15.6" thickTop="1" thickBot="1" x14ac:dyDescent="0.35">
      <c r="A25" s="66" t="s">
        <v>53</v>
      </c>
      <c r="B25" s="66"/>
      <c r="C25" s="66"/>
      <c r="D25" s="66"/>
      <c r="E25" s="66"/>
      <c r="F25" s="66"/>
      <c r="G25" s="66"/>
      <c r="J25" s="11" t="s">
        <v>70</v>
      </c>
      <c r="K25" s="11">
        <f>1/M23</f>
        <v>0.1111111111111111</v>
      </c>
      <c r="L25" s="11">
        <f>1/M24</f>
        <v>0.16666666666666666</v>
      </c>
      <c r="M25" s="11">
        <v>1</v>
      </c>
      <c r="O25" s="18">
        <f t="shared" si="0"/>
        <v>5.9807692307692305E-2</v>
      </c>
    </row>
    <row r="26" spans="1:15" ht="15.6" thickTop="1" thickBot="1" x14ac:dyDescent="0.35">
      <c r="J26" s="18"/>
      <c r="K26" s="18"/>
      <c r="L26" s="18"/>
      <c r="M26" s="18"/>
    </row>
    <row r="27" spans="1:15" ht="30" thickTop="1" thickBot="1" x14ac:dyDescent="0.35">
      <c r="B27" s="11"/>
      <c r="C27" s="11" t="s">
        <v>38</v>
      </c>
      <c r="D27" s="11" t="s">
        <v>39</v>
      </c>
      <c r="E27" s="32" t="s">
        <v>40</v>
      </c>
      <c r="J27" s="11" t="s">
        <v>54</v>
      </c>
      <c r="K27" s="11">
        <f>SUM(K23:K25)</f>
        <v>1.4444444444444444</v>
      </c>
      <c r="L27" s="11">
        <f>SUM(L23:L25)</f>
        <v>4.166666666666667</v>
      </c>
      <c r="M27" s="11">
        <f>SUM(M23:M25)</f>
        <v>16</v>
      </c>
    </row>
    <row r="28" spans="1:15" ht="15.6" thickTop="1" thickBot="1" x14ac:dyDescent="0.35">
      <c r="B28" s="11" t="s">
        <v>38</v>
      </c>
      <c r="C28" s="11">
        <v>1</v>
      </c>
      <c r="D28" s="11">
        <f>1/C29</f>
        <v>0.125</v>
      </c>
      <c r="E28" s="11">
        <f>1/C30</f>
        <v>0.33333333333333331</v>
      </c>
    </row>
    <row r="29" spans="1:15" ht="15.6" thickTop="1" thickBot="1" x14ac:dyDescent="0.35">
      <c r="B29" s="11" t="s">
        <v>39</v>
      </c>
      <c r="C29" s="11">
        <v>8</v>
      </c>
      <c r="D29" s="11">
        <v>1</v>
      </c>
      <c r="E29" s="11">
        <v>3</v>
      </c>
      <c r="J29" s="64" t="s">
        <v>72</v>
      </c>
      <c r="K29" s="64"/>
      <c r="L29" s="64"/>
      <c r="M29" s="64"/>
      <c r="N29" s="64"/>
      <c r="O29" s="64"/>
    </row>
    <row r="30" spans="1:15" ht="30" thickTop="1" thickBot="1" x14ac:dyDescent="0.35">
      <c r="B30" s="32" t="s">
        <v>40</v>
      </c>
      <c r="C30" s="11">
        <v>3</v>
      </c>
      <c r="D30" s="11">
        <f>1/E29</f>
        <v>0.33333333333333331</v>
      </c>
      <c r="E30" s="11">
        <v>1</v>
      </c>
    </row>
    <row r="31" spans="1:15" ht="15.6" thickTop="1" thickBot="1" x14ac:dyDescent="0.35">
      <c r="B31" s="55" t="s">
        <v>54</v>
      </c>
      <c r="C31" s="55">
        <f>SUM(C28:C30)</f>
        <v>12</v>
      </c>
      <c r="D31" s="55">
        <f>SUM(D28:D30)</f>
        <v>1.4583333333333333</v>
      </c>
      <c r="E31" s="55">
        <f>SUM(E28:E30)</f>
        <v>4.3333333333333339</v>
      </c>
      <c r="K31" s="18">
        <f>O23*K23+O24*L23+O25*M23</f>
        <v>2.0423076923076922</v>
      </c>
    </row>
    <row r="32" spans="1:15" ht="15.6" thickTop="1" thickBot="1" x14ac:dyDescent="0.35">
      <c r="B32" s="55"/>
      <c r="C32" s="55"/>
      <c r="D32" s="55"/>
      <c r="E32" s="55"/>
      <c r="K32" s="18">
        <f>O23*K24+O24*L24+O25*M24</f>
        <v>0.86019230769230759</v>
      </c>
    </row>
    <row r="33" spans="1:16" ht="15.6" thickTop="1" thickBot="1" x14ac:dyDescent="0.35">
      <c r="K33" s="18">
        <f>O23*K25+O24*L25+O25*M25</f>
        <v>0.17993589743589741</v>
      </c>
    </row>
    <row r="34" spans="1:16" ht="15" thickTop="1" x14ac:dyDescent="0.3">
      <c r="A34" s="64" t="s">
        <v>55</v>
      </c>
      <c r="B34" s="64"/>
      <c r="C34" s="64"/>
      <c r="D34" s="64"/>
      <c r="E34" s="64"/>
      <c r="F34" s="64"/>
      <c r="G34" s="64"/>
    </row>
    <row r="35" spans="1:16" ht="15" thickBot="1" x14ac:dyDescent="0.35">
      <c r="J35" s="64" t="s">
        <v>83</v>
      </c>
      <c r="K35" s="64"/>
      <c r="L35" s="64"/>
      <c r="M35" s="64"/>
      <c r="N35" s="64"/>
      <c r="O35" s="64"/>
      <c r="P35" s="64"/>
    </row>
    <row r="36" spans="1:16" ht="30" thickTop="1" thickBot="1" x14ac:dyDescent="0.35">
      <c r="B36" s="11"/>
      <c r="C36" s="11" t="s">
        <v>38</v>
      </c>
      <c r="D36" s="11" t="s">
        <v>39</v>
      </c>
      <c r="E36" s="32" t="s">
        <v>40</v>
      </c>
      <c r="F36" s="18"/>
      <c r="G36" s="11" t="s">
        <v>56</v>
      </c>
    </row>
    <row r="37" spans="1:16" ht="15.6" thickTop="1" thickBot="1" x14ac:dyDescent="0.35">
      <c r="B37" s="11" t="s">
        <v>38</v>
      </c>
      <c r="C37" s="11">
        <f>C28/$C$31</f>
        <v>8.3333333333333329E-2</v>
      </c>
      <c r="D37" s="11">
        <f>D28/$D$31</f>
        <v>8.5714285714285715E-2</v>
      </c>
      <c r="E37" s="11">
        <f>E28/$E$31</f>
        <v>7.6923076923076913E-2</v>
      </c>
      <c r="F37" s="18"/>
      <c r="G37" s="11">
        <f>(C37+D37+E37)/3</f>
        <v>8.199023199023199E-2</v>
      </c>
      <c r="K37" s="60" t="s">
        <v>58</v>
      </c>
      <c r="L37" s="62">
        <f>(K31/O23+K32/O24+K33/O25)/3</f>
        <v>3.0540919130155935</v>
      </c>
    </row>
    <row r="38" spans="1:16" ht="15.6" thickTop="1" thickBot="1" x14ac:dyDescent="0.35">
      <c r="B38" s="11" t="s">
        <v>39</v>
      </c>
      <c r="C38" s="11">
        <f t="shared" ref="C38:C39" si="1">C29/$C$31</f>
        <v>0.66666666666666663</v>
      </c>
      <c r="D38" s="11">
        <f t="shared" ref="D38:D39" si="2">D29/$D$31</f>
        <v>0.68571428571428572</v>
      </c>
      <c r="E38" s="11">
        <f t="shared" ref="E38:E39" si="3">E29/$E$31</f>
        <v>0.69230769230769218</v>
      </c>
      <c r="F38" s="18"/>
      <c r="G38" s="11">
        <f t="shared" ref="G38:G39" si="4">(C38+D38+E38)/3</f>
        <v>0.68156288156288147</v>
      </c>
      <c r="K38" s="61"/>
      <c r="L38" s="62"/>
    </row>
    <row r="39" spans="1:16" ht="30" thickTop="1" thickBot="1" x14ac:dyDescent="0.35">
      <c r="B39" s="32" t="s">
        <v>40</v>
      </c>
      <c r="C39" s="11">
        <f t="shared" si="1"/>
        <v>0.25</v>
      </c>
      <c r="D39" s="11">
        <f t="shared" si="2"/>
        <v>0.22857142857142856</v>
      </c>
      <c r="E39" s="11">
        <f t="shared" si="3"/>
        <v>0.23076923076923073</v>
      </c>
      <c r="F39" s="18"/>
      <c r="G39" s="11">
        <f t="shared" si="4"/>
        <v>0.23644688644688641</v>
      </c>
      <c r="H39" s="37"/>
      <c r="K39" s="33" t="s">
        <v>60</v>
      </c>
      <c r="L39" s="34">
        <f>(L37-3)/(3-1)</f>
        <v>2.7045956507796731E-2</v>
      </c>
    </row>
    <row r="40" spans="1:16" ht="15.6" thickTop="1" thickBot="1" x14ac:dyDescent="0.35">
      <c r="K40" s="61" t="s">
        <v>62</v>
      </c>
      <c r="L40" s="63">
        <f>L39/0.58</f>
        <v>4.6630959496201267E-2</v>
      </c>
    </row>
    <row r="41" spans="1:16" ht="15.6" thickTop="1" thickBot="1" x14ac:dyDescent="0.35">
      <c r="A41" s="66" t="s">
        <v>57</v>
      </c>
      <c r="B41" s="66"/>
      <c r="C41" s="66"/>
      <c r="D41" s="66"/>
      <c r="E41" s="66"/>
      <c r="F41" s="66"/>
      <c r="G41" s="66"/>
      <c r="K41" s="61"/>
      <c r="L41" s="63"/>
    </row>
    <row r="42" spans="1:16" ht="15.6" thickTop="1" thickBot="1" x14ac:dyDescent="0.35">
      <c r="J42" s="58" t="s">
        <v>65</v>
      </c>
      <c r="K42" s="58"/>
      <c r="L42" s="58"/>
      <c r="M42" s="58"/>
      <c r="N42" s="58"/>
    </row>
    <row r="43" spans="1:16" ht="15.6" thickTop="1" thickBot="1" x14ac:dyDescent="0.35">
      <c r="B43" s="18">
        <f>G37*C21+G38*D21+G39*E21</f>
        <v>0.24600122100122096</v>
      </c>
      <c r="J43" s="58"/>
      <c r="K43" s="58"/>
      <c r="L43" s="58"/>
      <c r="M43" s="58"/>
      <c r="N43" s="58"/>
    </row>
    <row r="44" spans="1:16" ht="15.6" thickTop="1" thickBot="1" x14ac:dyDescent="0.35">
      <c r="B44" s="18">
        <f>G37*C29+G38*D29+G39*E29</f>
        <v>2.0468253968253967</v>
      </c>
      <c r="J44" s="58"/>
      <c r="K44" s="58"/>
      <c r="L44" s="58"/>
      <c r="M44" s="58"/>
      <c r="N44" s="58"/>
    </row>
    <row r="45" spans="1:16" ht="15.6" thickTop="1" thickBot="1" x14ac:dyDescent="0.35">
      <c r="B45" s="18">
        <f>G37*C30+G38*D30+G39*E30</f>
        <v>0.70960520960520956</v>
      </c>
    </row>
    <row r="46" spans="1:16" ht="15" thickTop="1" x14ac:dyDescent="0.3">
      <c r="B46" s="1"/>
      <c r="J46" s="64" t="s">
        <v>74</v>
      </c>
      <c r="K46" s="64"/>
      <c r="L46" s="64"/>
      <c r="M46" s="64"/>
      <c r="N46" s="64"/>
      <c r="O46" s="64"/>
      <c r="P46" s="64"/>
    </row>
    <row r="47" spans="1:16" ht="15" thickBot="1" x14ac:dyDescent="0.35">
      <c r="A47" s="66" t="s">
        <v>84</v>
      </c>
      <c r="B47" s="66"/>
      <c r="C47" s="66"/>
      <c r="D47" s="66"/>
      <c r="E47" s="66"/>
      <c r="F47" s="66"/>
      <c r="G47" s="66"/>
    </row>
    <row r="48" spans="1:16" ht="15.6" thickTop="1" thickBot="1" x14ac:dyDescent="0.35">
      <c r="J48" s="35" t="s">
        <v>39</v>
      </c>
      <c r="K48" s="28"/>
      <c r="L48" s="28"/>
      <c r="M48" s="28"/>
      <c r="N48" s="1"/>
      <c r="O48" s="1"/>
    </row>
    <row r="49" spans="1:18" ht="15.6" thickTop="1" thickBot="1" x14ac:dyDescent="0.35">
      <c r="B49" s="60" t="s">
        <v>58</v>
      </c>
      <c r="C49" s="67">
        <f>(B43/G37+B44/G38+B45/G39)/3</f>
        <v>3.0015420782989595</v>
      </c>
      <c r="D49" s="23"/>
      <c r="E49" s="23"/>
      <c r="J49" s="11"/>
      <c r="K49" s="11" t="s">
        <v>68</v>
      </c>
      <c r="L49" s="11" t="s">
        <v>69</v>
      </c>
      <c r="M49" s="11" t="s">
        <v>70</v>
      </c>
      <c r="N49" s="1"/>
      <c r="O49" s="11" t="s">
        <v>56</v>
      </c>
      <c r="Q49" s="55" t="s">
        <v>73</v>
      </c>
      <c r="R49" s="55"/>
    </row>
    <row r="50" spans="1:18" ht="15.6" thickTop="1" thickBot="1" x14ac:dyDescent="0.35">
      <c r="B50" s="61"/>
      <c r="C50" s="67"/>
      <c r="D50" s="23"/>
      <c r="E50" s="23"/>
      <c r="J50" s="11" t="s">
        <v>68</v>
      </c>
      <c r="K50" s="11">
        <v>1</v>
      </c>
      <c r="L50" s="11">
        <f>1/K51</f>
        <v>0.5</v>
      </c>
      <c r="M50" s="11">
        <f>1/K52</f>
        <v>0.125</v>
      </c>
      <c r="N50" s="1"/>
      <c r="O50" s="11">
        <f>(K50/K54+L50/L54+M50/M54)/3</f>
        <v>8.7390596824559089E-2</v>
      </c>
      <c r="Q50" s="55">
        <f>$O$50*K50+$O$51*L50+$O$52*M50</f>
        <v>0.26229273870783304</v>
      </c>
      <c r="R50" s="55"/>
    </row>
    <row r="51" spans="1:18" ht="15.6" thickTop="1" thickBot="1" x14ac:dyDescent="0.35">
      <c r="J51" s="11" t="s">
        <v>69</v>
      </c>
      <c r="K51" s="11">
        <v>2</v>
      </c>
      <c r="L51" s="11">
        <v>1</v>
      </c>
      <c r="M51" s="11">
        <f>1/L52</f>
        <v>0.2</v>
      </c>
      <c r="N51" s="1"/>
      <c r="O51" s="11">
        <f>(K51/K54+L51/L54+M51/M54)/3</f>
        <v>0.16220257729691692</v>
      </c>
      <c r="Q51" s="55">
        <f t="shared" ref="Q51:Q52" si="5">$O$50*K51+$O$51*L51+$O$52*M51</f>
        <v>0.48706513612173991</v>
      </c>
      <c r="R51" s="55"/>
    </row>
    <row r="52" spans="1:18" ht="15.6" thickTop="1" thickBot="1" x14ac:dyDescent="0.35">
      <c r="A52" s="64" t="s">
        <v>59</v>
      </c>
      <c r="B52" s="64"/>
      <c r="C52" s="64"/>
      <c r="D52" s="64"/>
      <c r="E52" s="64"/>
      <c r="F52" s="64"/>
      <c r="G52" s="64"/>
      <c r="J52" s="11" t="s">
        <v>70</v>
      </c>
      <c r="K52" s="11">
        <v>8</v>
      </c>
      <c r="L52" s="11">
        <v>5</v>
      </c>
      <c r="M52" s="11">
        <v>1</v>
      </c>
      <c r="N52" s="1"/>
      <c r="O52" s="11">
        <f>(K52/K54+L52/L54+M52/M54)/3</f>
        <v>0.75040682587852403</v>
      </c>
      <c r="Q52" s="55">
        <f t="shared" si="5"/>
        <v>2.2605444869595814</v>
      </c>
      <c r="R52" s="55"/>
    </row>
    <row r="53" spans="1:18" ht="15.6" thickTop="1" thickBot="1" x14ac:dyDescent="0.35">
      <c r="J53" s="18"/>
      <c r="K53" s="18"/>
      <c r="L53" s="18"/>
      <c r="M53" s="18"/>
      <c r="N53" s="1"/>
      <c r="O53" s="1"/>
    </row>
    <row r="54" spans="1:18" ht="15.6" thickTop="1" thickBot="1" x14ac:dyDescent="0.35">
      <c r="B54" s="61" t="s">
        <v>60</v>
      </c>
      <c r="C54" s="62">
        <f>(C49-3)/(3-1)</f>
        <v>7.7103914947973529E-4</v>
      </c>
      <c r="J54" s="11" t="s">
        <v>54</v>
      </c>
      <c r="K54" s="11">
        <f>SUM(K50:K52)</f>
        <v>11</v>
      </c>
      <c r="L54" s="11">
        <f>SUM(L50:L52)</f>
        <v>6.5</v>
      </c>
      <c r="M54" s="11">
        <f>SUM(M50:M52)</f>
        <v>1.325</v>
      </c>
      <c r="N54" s="1"/>
      <c r="O54" s="1"/>
    </row>
    <row r="55" spans="1:18" ht="15.6" thickTop="1" thickBot="1" x14ac:dyDescent="0.35">
      <c r="B55" s="61"/>
      <c r="C55" s="62"/>
    </row>
    <row r="56" spans="1:18" ht="15" thickTop="1" x14ac:dyDescent="0.3">
      <c r="J56" s="64" t="s">
        <v>85</v>
      </c>
      <c r="K56" s="64"/>
      <c r="L56" s="64"/>
      <c r="M56" s="64"/>
      <c r="N56" s="64"/>
      <c r="O56" s="64"/>
      <c r="P56" s="64"/>
    </row>
    <row r="57" spans="1:18" ht="15" thickBot="1" x14ac:dyDescent="0.35">
      <c r="A57" s="64" t="s">
        <v>61</v>
      </c>
      <c r="B57" s="64"/>
      <c r="C57" s="64"/>
      <c r="D57" s="64"/>
      <c r="E57" s="64"/>
      <c r="F57" s="64"/>
      <c r="G57" s="64"/>
    </row>
    <row r="58" spans="1:18" ht="15.6" thickTop="1" thickBot="1" x14ac:dyDescent="0.35">
      <c r="E58" s="29" t="s">
        <v>63</v>
      </c>
      <c r="F58" s="29" t="s">
        <v>64</v>
      </c>
      <c r="K58" s="60" t="s">
        <v>58</v>
      </c>
      <c r="L58" s="62">
        <f>(Q50/O50+Q51/O51+Q52/O52)/3</f>
        <v>3.0055430750417802</v>
      </c>
    </row>
    <row r="59" spans="1:18" ht="15.6" thickTop="1" thickBot="1" x14ac:dyDescent="0.35">
      <c r="B59" s="61" t="s">
        <v>62</v>
      </c>
      <c r="C59" s="62">
        <f>C54/0.58</f>
        <v>1.3293778439305783E-3</v>
      </c>
      <c r="E59" s="29">
        <v>1</v>
      </c>
      <c r="F59" s="29">
        <v>0</v>
      </c>
      <c r="K59" s="61"/>
      <c r="L59" s="62"/>
    </row>
    <row r="60" spans="1:18" ht="15.6" thickTop="1" thickBot="1" x14ac:dyDescent="0.35">
      <c r="B60" s="61"/>
      <c r="C60" s="62"/>
      <c r="E60" s="29">
        <v>2</v>
      </c>
      <c r="F60" s="29">
        <v>0</v>
      </c>
      <c r="K60" s="61" t="s">
        <v>60</v>
      </c>
      <c r="L60" s="62">
        <f>(L58-3)/2</f>
        <v>2.7715375208900994E-3</v>
      </c>
    </row>
    <row r="61" spans="1:18" ht="15.6" thickTop="1" thickBot="1" x14ac:dyDescent="0.35">
      <c r="E61" s="29">
        <v>3</v>
      </c>
      <c r="F61" s="29">
        <v>0.57999999999999996</v>
      </c>
      <c r="K61" s="61"/>
      <c r="L61" s="62"/>
    </row>
    <row r="62" spans="1:18" ht="15.6" thickTop="1" thickBot="1" x14ac:dyDescent="0.35">
      <c r="E62" s="29">
        <v>4</v>
      </c>
      <c r="F62" s="29">
        <v>0.9</v>
      </c>
      <c r="K62" s="61" t="s">
        <v>62</v>
      </c>
      <c r="L62" s="63">
        <f>L60/0.58</f>
        <v>4.7785129670518955E-3</v>
      </c>
    </row>
    <row r="63" spans="1:18" ht="15.6" thickTop="1" thickBot="1" x14ac:dyDescent="0.35">
      <c r="E63" s="29">
        <v>5</v>
      </c>
      <c r="F63" s="29">
        <v>1.1200000000000001</v>
      </c>
      <c r="K63" s="61"/>
      <c r="L63" s="63"/>
    </row>
    <row r="64" spans="1:18" ht="15" thickTop="1" x14ac:dyDescent="0.3">
      <c r="E64" s="29">
        <v>6</v>
      </c>
      <c r="F64" s="29">
        <v>1.24</v>
      </c>
    </row>
    <row r="65" spans="1:18" x14ac:dyDescent="0.3">
      <c r="E65" s="29">
        <v>7</v>
      </c>
      <c r="F65" s="29">
        <v>1.32</v>
      </c>
      <c r="J65" s="58" t="s">
        <v>65</v>
      </c>
      <c r="K65" s="58"/>
      <c r="L65" s="58"/>
      <c r="M65" s="58"/>
      <c r="N65" s="58"/>
    </row>
    <row r="66" spans="1:18" x14ac:dyDescent="0.3">
      <c r="E66" s="29">
        <v>8</v>
      </c>
      <c r="F66" s="29">
        <v>1.41</v>
      </c>
      <c r="J66" s="58"/>
      <c r="K66" s="58"/>
      <c r="L66" s="58"/>
      <c r="M66" s="58"/>
      <c r="N66" s="58"/>
    </row>
    <row r="67" spans="1:18" x14ac:dyDescent="0.3">
      <c r="E67" s="29">
        <v>9</v>
      </c>
      <c r="F67" s="29">
        <v>1.45</v>
      </c>
      <c r="J67" s="58"/>
      <c r="K67" s="58"/>
      <c r="L67" s="58"/>
      <c r="M67" s="58"/>
      <c r="N67" s="58"/>
    </row>
    <row r="69" spans="1:18" x14ac:dyDescent="0.3">
      <c r="A69" s="58" t="s">
        <v>65</v>
      </c>
      <c r="B69" s="58"/>
      <c r="C69" s="58"/>
      <c r="D69" s="58"/>
      <c r="E69" s="58"/>
      <c r="F69" s="58"/>
      <c r="J69" s="64" t="s">
        <v>75</v>
      </c>
      <c r="K69" s="64"/>
      <c r="L69" s="64"/>
      <c r="M69" s="64"/>
      <c r="N69" s="64"/>
      <c r="O69" s="64"/>
      <c r="P69" s="64"/>
    </row>
    <row r="70" spans="1:18" ht="15" thickBot="1" x14ac:dyDescent="0.35">
      <c r="A70" s="58"/>
      <c r="B70" s="58"/>
      <c r="C70" s="58"/>
      <c r="D70" s="58"/>
      <c r="E70" s="58"/>
      <c r="F70" s="58"/>
    </row>
    <row r="71" spans="1:18" ht="15.6" thickTop="1" thickBot="1" x14ac:dyDescent="0.35">
      <c r="J71" s="65" t="s">
        <v>40</v>
      </c>
      <c r="K71" s="65"/>
    </row>
    <row r="72" spans="1:18" ht="15.6" thickTop="1" thickBot="1" x14ac:dyDescent="0.35">
      <c r="J72" s="11"/>
      <c r="K72" s="11" t="s">
        <v>68</v>
      </c>
      <c r="L72" s="11" t="s">
        <v>69</v>
      </c>
      <c r="M72" s="11" t="s">
        <v>70</v>
      </c>
      <c r="O72" s="11" t="s">
        <v>56</v>
      </c>
      <c r="Q72" s="55" t="s">
        <v>73</v>
      </c>
      <c r="R72" s="55"/>
    </row>
    <row r="73" spans="1:18" ht="15.6" thickTop="1" thickBot="1" x14ac:dyDescent="0.35">
      <c r="J73" s="11" t="s">
        <v>68</v>
      </c>
      <c r="K73" s="11">
        <v>1</v>
      </c>
      <c r="L73" s="11">
        <v>1</v>
      </c>
      <c r="M73" s="11">
        <v>6</v>
      </c>
      <c r="O73" s="18">
        <f>(K73/$K$77+L73/$L$77+M73/$M$77)/3</f>
        <v>0.49670329670329672</v>
      </c>
      <c r="Q73" s="55">
        <f>$O$73*K73+$O$74*L73+$O$75*M73</f>
        <v>1.5329670329670328</v>
      </c>
      <c r="R73" s="55"/>
    </row>
    <row r="74" spans="1:18" ht="15.6" thickTop="1" thickBot="1" x14ac:dyDescent="0.35">
      <c r="J74" s="11" t="s">
        <v>69</v>
      </c>
      <c r="K74" s="11">
        <v>1</v>
      </c>
      <c r="L74" s="11">
        <v>1</v>
      </c>
      <c r="M74" s="11">
        <v>3</v>
      </c>
      <c r="O74" s="18">
        <f t="shared" ref="O74:O75" si="6">(K74/$K$77+L74/$L$77+M74/$M$77)/3</f>
        <v>0.39670329670329668</v>
      </c>
      <c r="Q74" s="55">
        <f t="shared" ref="Q74:Q75" si="7">$O$73*K74+$O$74*L74+$O$75*M74</f>
        <v>1.2131868131868131</v>
      </c>
      <c r="R74" s="55"/>
    </row>
    <row r="75" spans="1:18" ht="15.6" thickTop="1" thickBot="1" x14ac:dyDescent="0.35">
      <c r="J75" s="11" t="s">
        <v>70</v>
      </c>
      <c r="K75" s="11">
        <f>1/M73</f>
        <v>0.16666666666666666</v>
      </c>
      <c r="L75" s="11">
        <f>1/M74</f>
        <v>0.33333333333333331</v>
      </c>
      <c r="M75" s="11">
        <v>1</v>
      </c>
      <c r="O75" s="18">
        <f t="shared" si="6"/>
        <v>0.10659340659340659</v>
      </c>
      <c r="Q75" s="55">
        <f t="shared" si="7"/>
        <v>0.32161172161172158</v>
      </c>
      <c r="R75" s="55"/>
    </row>
    <row r="76" spans="1:18" ht="15.6" thickTop="1" thickBot="1" x14ac:dyDescent="0.35">
      <c r="J76" s="18"/>
      <c r="K76" s="18"/>
      <c r="L76" s="18"/>
      <c r="M76" s="18"/>
    </row>
    <row r="77" spans="1:18" ht="15.6" thickTop="1" thickBot="1" x14ac:dyDescent="0.35">
      <c r="J77" s="55" t="s">
        <v>54</v>
      </c>
      <c r="K77" s="55">
        <f>SUM(K73:K75)</f>
        <v>2.1666666666666665</v>
      </c>
      <c r="L77" s="55">
        <f>SUM(L73:L75)</f>
        <v>2.3333333333333335</v>
      </c>
      <c r="M77" s="55">
        <f>SUM(M73:M75)</f>
        <v>10</v>
      </c>
    </row>
    <row r="78" spans="1:18" ht="15.6" thickTop="1" thickBot="1" x14ac:dyDescent="0.35">
      <c r="J78" s="55"/>
      <c r="K78" s="55"/>
      <c r="L78" s="55"/>
      <c r="M78" s="55"/>
    </row>
    <row r="79" spans="1:18" ht="15" thickTop="1" x14ac:dyDescent="0.3"/>
    <row r="80" spans="1:18" x14ac:dyDescent="0.3">
      <c r="J80" s="64" t="s">
        <v>86</v>
      </c>
      <c r="K80" s="64"/>
      <c r="L80" s="64"/>
      <c r="M80" s="64"/>
      <c r="N80" s="64"/>
      <c r="O80" s="64"/>
      <c r="P80" s="64"/>
    </row>
    <row r="81" spans="2:14" ht="15" thickBot="1" x14ac:dyDescent="0.35"/>
    <row r="82" spans="2:14" ht="15.6" thickTop="1" thickBot="1" x14ac:dyDescent="0.35">
      <c r="K82" s="60" t="s">
        <v>58</v>
      </c>
      <c r="L82" s="62">
        <f>(Q73/O73+Q74/O74+Q75/O75)/3</f>
        <v>3.0538790205257516</v>
      </c>
    </row>
    <row r="83" spans="2:14" ht="15.6" thickTop="1" thickBot="1" x14ac:dyDescent="0.35">
      <c r="K83" s="61"/>
      <c r="L83" s="62"/>
    </row>
    <row r="84" spans="2:14" ht="15.6" thickTop="1" thickBot="1" x14ac:dyDescent="0.35">
      <c r="K84" s="61" t="s">
        <v>60</v>
      </c>
      <c r="L84" s="62">
        <f>(L82-3)/2</f>
        <v>2.6939510262875777E-2</v>
      </c>
    </row>
    <row r="85" spans="2:14" ht="15.6" thickTop="1" thickBot="1" x14ac:dyDescent="0.35">
      <c r="K85" s="61"/>
      <c r="L85" s="62"/>
    </row>
    <row r="86" spans="2:14" ht="15.6" thickTop="1" thickBot="1" x14ac:dyDescent="0.35">
      <c r="K86" s="61" t="s">
        <v>76</v>
      </c>
      <c r="L86" s="63">
        <f>L84/0.58</f>
        <v>4.6447431487716857E-2</v>
      </c>
    </row>
    <row r="87" spans="2:14" ht="15.6" thickTop="1" thickBot="1" x14ac:dyDescent="0.35">
      <c r="K87" s="61"/>
      <c r="L87" s="63"/>
    </row>
    <row r="88" spans="2:14" ht="15" thickTop="1" x14ac:dyDescent="0.3"/>
    <row r="89" spans="2:14" x14ac:dyDescent="0.3">
      <c r="J89" s="58" t="s">
        <v>65</v>
      </c>
      <c r="K89" s="58"/>
      <c r="L89" s="58"/>
      <c r="M89" s="58"/>
      <c r="N89" s="58"/>
    </row>
    <row r="90" spans="2:14" x14ac:dyDescent="0.3">
      <c r="J90" s="58"/>
      <c r="K90" s="58"/>
      <c r="L90" s="58"/>
      <c r="M90" s="58"/>
      <c r="N90" s="58"/>
    </row>
    <row r="91" spans="2:14" x14ac:dyDescent="0.3">
      <c r="J91" s="58"/>
      <c r="K91" s="58"/>
      <c r="L91" s="58"/>
      <c r="M91" s="58"/>
      <c r="N91" s="58"/>
    </row>
    <row r="92" spans="2:14" ht="15" thickBot="1" x14ac:dyDescent="0.35"/>
    <row r="93" spans="2:14" ht="15.6" thickTop="1" thickBot="1" x14ac:dyDescent="0.35">
      <c r="B93" s="59" t="s">
        <v>77</v>
      </c>
      <c r="C93" s="59"/>
      <c r="D93" s="56" t="s">
        <v>78</v>
      </c>
      <c r="E93" s="56"/>
      <c r="F93" s="11"/>
      <c r="G93" s="11" t="s">
        <v>79</v>
      </c>
      <c r="H93" s="42"/>
      <c r="I93" s="43"/>
      <c r="J93" s="18"/>
      <c r="K93" s="18"/>
      <c r="L93" s="18"/>
    </row>
    <row r="94" spans="2:14" ht="15.6" thickTop="1" thickBot="1" x14ac:dyDescent="0.35">
      <c r="B94" s="59"/>
      <c r="C94" s="59"/>
      <c r="D94" s="56"/>
      <c r="E94" s="56"/>
      <c r="F94" s="11" t="s">
        <v>38</v>
      </c>
      <c r="G94" s="11" t="s">
        <v>39</v>
      </c>
      <c r="H94" s="55" t="s">
        <v>40</v>
      </c>
      <c r="I94" s="55"/>
      <c r="J94" s="18"/>
      <c r="K94" s="55" t="s">
        <v>80</v>
      </c>
      <c r="L94" s="55"/>
    </row>
    <row r="95" spans="2:14" ht="15.6" thickTop="1" thickBot="1" x14ac:dyDescent="0.35">
      <c r="D95" s="18"/>
      <c r="E95" s="18"/>
      <c r="F95" s="11">
        <v>8.1990231999999996E-2</v>
      </c>
      <c r="G95" s="11">
        <v>0.68156288200000004</v>
      </c>
      <c r="H95" s="42">
        <v>0.236446886</v>
      </c>
      <c r="I95" s="43"/>
      <c r="J95" s="18"/>
      <c r="K95" s="55"/>
      <c r="L95" s="55"/>
    </row>
    <row r="96" spans="2:14" ht="15.6" thickTop="1" thickBot="1" x14ac:dyDescent="0.35">
      <c r="D96" s="55" t="s">
        <v>68</v>
      </c>
      <c r="E96" s="55"/>
      <c r="F96" s="11">
        <v>0.65826923100000001</v>
      </c>
      <c r="G96" s="11">
        <v>8.7390597E-2</v>
      </c>
      <c r="H96" s="42">
        <v>0.49670329699999999</v>
      </c>
      <c r="I96" s="43"/>
      <c r="J96" s="18"/>
      <c r="K96" s="55">
        <f>$F$95*F96+$G$95*G96+$H$95*H96</f>
        <v>0.2309777819607553</v>
      </c>
      <c r="L96" s="55"/>
    </row>
    <row r="97" spans="4:15" ht="15.6" thickTop="1" thickBot="1" x14ac:dyDescent="0.35">
      <c r="D97" s="55" t="s">
        <v>69</v>
      </c>
      <c r="E97" s="55"/>
      <c r="F97" s="11">
        <v>0.28192307700000002</v>
      </c>
      <c r="G97" s="11">
        <v>0.16220257699999999</v>
      </c>
      <c r="H97" s="42">
        <v>0.39670329700000001</v>
      </c>
      <c r="I97" s="43"/>
      <c r="J97" s="18"/>
      <c r="K97" s="55">
        <f t="shared" ref="K97:K98" si="8">$F$95*F97+$G$95*G97+$H$95*H97</f>
        <v>0.2274654535789139</v>
      </c>
      <c r="L97" s="55"/>
    </row>
    <row r="98" spans="4:15" ht="15.6" thickTop="1" thickBot="1" x14ac:dyDescent="0.35">
      <c r="D98" s="55" t="s">
        <v>70</v>
      </c>
      <c r="E98" s="55"/>
      <c r="F98" s="11">
        <v>5.9807692000000003E-2</v>
      </c>
      <c r="G98" s="11">
        <v>0.75040682599999997</v>
      </c>
      <c r="H98" s="42">
        <v>0.106593407</v>
      </c>
      <c r="I98" s="43"/>
      <c r="J98" s="18"/>
      <c r="K98" s="57">
        <f t="shared" si="8"/>
        <v>0.54155676469677771</v>
      </c>
      <c r="L98" s="57"/>
      <c r="M98" s="53" t="s">
        <v>81</v>
      </c>
      <c r="N98" s="53"/>
      <c r="O98" s="23"/>
    </row>
    <row r="99" spans="4:15" ht="15" thickTop="1" x14ac:dyDescent="0.3"/>
    <row r="102" spans="4:15" x14ac:dyDescent="0.3">
      <c r="D102" s="54" t="s">
        <v>82</v>
      </c>
      <c r="E102" s="54"/>
      <c r="F102" s="54"/>
      <c r="G102" s="54"/>
      <c r="H102" s="54"/>
      <c r="I102" s="54"/>
      <c r="J102" s="54"/>
      <c r="K102" s="54"/>
    </row>
    <row r="103" spans="4:15" x14ac:dyDescent="0.3">
      <c r="D103" s="54"/>
      <c r="E103" s="54"/>
      <c r="F103" s="54"/>
      <c r="G103" s="54"/>
      <c r="H103" s="54"/>
      <c r="I103" s="54"/>
      <c r="J103" s="54"/>
      <c r="K103" s="54"/>
    </row>
    <row r="104" spans="4:15" x14ac:dyDescent="0.3">
      <c r="D104" s="54"/>
      <c r="E104" s="54"/>
      <c r="F104" s="54"/>
      <c r="G104" s="54"/>
      <c r="H104" s="54"/>
      <c r="I104" s="54"/>
      <c r="J104" s="54"/>
      <c r="K104" s="54"/>
    </row>
  </sheetData>
  <mergeCells count="78">
    <mergeCell ref="B31:B32"/>
    <mergeCell ref="C31:C32"/>
    <mergeCell ref="D31:D32"/>
    <mergeCell ref="E31:E32"/>
    <mergeCell ref="A1:M2"/>
    <mergeCell ref="A4:G4"/>
    <mergeCell ref="E6:F6"/>
    <mergeCell ref="A18:G18"/>
    <mergeCell ref="A25:G25"/>
    <mergeCell ref="J18:O19"/>
    <mergeCell ref="J29:O29"/>
    <mergeCell ref="A34:G34"/>
    <mergeCell ref="A41:G41"/>
    <mergeCell ref="A47:G47"/>
    <mergeCell ref="B49:B50"/>
    <mergeCell ref="C49:C50"/>
    <mergeCell ref="J42:N44"/>
    <mergeCell ref="J46:P46"/>
    <mergeCell ref="J56:P56"/>
    <mergeCell ref="K58:K59"/>
    <mergeCell ref="K60:K61"/>
    <mergeCell ref="J35:P35"/>
    <mergeCell ref="K37:K38"/>
    <mergeCell ref="K40:K41"/>
    <mergeCell ref="L37:L38"/>
    <mergeCell ref="L40:L41"/>
    <mergeCell ref="Q49:R49"/>
    <mergeCell ref="Q50:R50"/>
    <mergeCell ref="Q51:R51"/>
    <mergeCell ref="Q52:R52"/>
    <mergeCell ref="A69:F70"/>
    <mergeCell ref="K62:K63"/>
    <mergeCell ref="A52:G52"/>
    <mergeCell ref="B54:B55"/>
    <mergeCell ref="C54:C55"/>
    <mergeCell ref="A57:G57"/>
    <mergeCell ref="B59:B60"/>
    <mergeCell ref="C59:C60"/>
    <mergeCell ref="L58:L59"/>
    <mergeCell ref="L60:L61"/>
    <mergeCell ref="L62:L63"/>
    <mergeCell ref="J65:N67"/>
    <mergeCell ref="J69:P69"/>
    <mergeCell ref="J71:K71"/>
    <mergeCell ref="J77:J78"/>
    <mergeCell ref="K77:K78"/>
    <mergeCell ref="L77:L78"/>
    <mergeCell ref="M77:M78"/>
    <mergeCell ref="Q72:R72"/>
    <mergeCell ref="Q73:R73"/>
    <mergeCell ref="Q74:R74"/>
    <mergeCell ref="Q75:R75"/>
    <mergeCell ref="J80:P80"/>
    <mergeCell ref="J89:N91"/>
    <mergeCell ref="B93:C94"/>
    <mergeCell ref="D96:E96"/>
    <mergeCell ref="D97:E97"/>
    <mergeCell ref="K82:K83"/>
    <mergeCell ref="K84:K85"/>
    <mergeCell ref="K86:K87"/>
    <mergeCell ref="L82:L83"/>
    <mergeCell ref="L84:L85"/>
    <mergeCell ref="L86:L87"/>
    <mergeCell ref="M98:N98"/>
    <mergeCell ref="D102:K104"/>
    <mergeCell ref="D98:E98"/>
    <mergeCell ref="H94:I94"/>
    <mergeCell ref="D93:E94"/>
    <mergeCell ref="K94:L94"/>
    <mergeCell ref="K95:L95"/>
    <mergeCell ref="K96:L96"/>
    <mergeCell ref="K97:L97"/>
    <mergeCell ref="K98:L98"/>
    <mergeCell ref="H95:I95"/>
    <mergeCell ref="H96:I96"/>
    <mergeCell ref="H97:I97"/>
    <mergeCell ref="H98:I98"/>
    <mergeCell ref="H93:I9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SCORING MODEL</vt:lpstr>
      <vt:lpstr>ANALYTICAL HIERARCHY PROCESS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Vedang Kulkarni</dc:creator>
  <cp:lastModifiedBy>Vedang Kulkarni</cp:lastModifiedBy>
  <dcterms:created xsi:type="dcterms:W3CDTF">2015-06-05T18:17:20Z</dcterms:created>
  <dcterms:modified xsi:type="dcterms:W3CDTF">2019-11-09T04:26:32Z</dcterms:modified>
</cp:coreProperties>
</file>