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kulka\Downloads\"/>
    </mc:Choice>
  </mc:AlternateContent>
  <xr:revisionPtr revIDLastSave="0" documentId="13_ncr:1_{E88903F0-923E-4A0E-A309-7F53FB3AE1DB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Exercise 1" sheetId="1" r:id="rId1"/>
    <sheet name="Exercise 2" sheetId="3" r:id="rId2"/>
    <sheet name="Exercise 2 - result" sheetId="2" r:id="rId3"/>
    <sheet name="Credits" sheetId="4" r:id="rId4"/>
  </sheets>
  <definedNames>
    <definedName name="_xlnm._FilterDatabase" localSheetId="0" hidden="1">'Exercise 1'!$A$1:$G$25</definedName>
    <definedName name="_xlnm._FilterDatabase" localSheetId="1" hidden="1">'Exercise 2'!$A$15:$E$241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2" i="3"/>
  <c r="E3" i="3"/>
  <c r="E4" i="3"/>
  <c r="E5" i="3"/>
  <c r="E2" i="3"/>
  <c r="D3" i="3"/>
  <c r="D4" i="3"/>
  <c r="D5" i="3"/>
  <c r="D2" i="3"/>
  <c r="C3" i="3"/>
  <c r="C4" i="3"/>
  <c r="C5" i="3"/>
  <c r="C2" i="3"/>
  <c r="B3" i="3"/>
  <c r="B4" i="3"/>
  <c r="B5" i="3"/>
  <c r="B2" i="3"/>
  <c r="F10" i="3"/>
  <c r="F11" i="3"/>
  <c r="F9" i="3"/>
  <c r="E10" i="3"/>
  <c r="E11" i="3"/>
  <c r="E9" i="3"/>
  <c r="D10" i="3"/>
  <c r="D11" i="3"/>
  <c r="D9" i="3"/>
  <c r="C10" i="3"/>
  <c r="C11" i="3"/>
  <c r="C9" i="3"/>
  <c r="B10" i="3"/>
  <c r="B11" i="3"/>
  <c r="B9" i="3"/>
  <c r="F52" i="1" a="1"/>
  <c r="F52" i="1" s="1"/>
  <c r="F49" i="1"/>
  <c r="F48" i="1"/>
  <c r="F47" i="1"/>
  <c r="F45" i="1"/>
  <c r="F44" i="1"/>
  <c r="F43" i="1"/>
  <c r="F42" i="1"/>
  <c r="F39" i="1"/>
  <c r="F38" i="1"/>
  <c r="F37" i="1"/>
  <c r="F36" i="1"/>
  <c r="F33" i="1"/>
  <c r="F32" i="1"/>
  <c r="F31" i="1"/>
  <c r="F30" i="1"/>
  <c r="F29" i="1"/>
  <c r="F10" i="2"/>
  <c r="F11" i="2"/>
  <c r="F9" i="2"/>
  <c r="E10" i="2"/>
  <c r="E11" i="2"/>
  <c r="E9" i="2"/>
  <c r="D10" i="2"/>
  <c r="D11" i="2"/>
  <c r="D9" i="2"/>
  <c r="C10" i="2"/>
  <c r="C11" i="2"/>
  <c r="C9" i="2"/>
  <c r="B10" i="2"/>
  <c r="B11" i="2"/>
  <c r="B9" i="2"/>
  <c r="F3" i="2"/>
  <c r="F4" i="2"/>
  <c r="F5" i="2"/>
  <c r="F2" i="2"/>
  <c r="E3" i="2"/>
  <c r="E4" i="2"/>
  <c r="E5" i="2"/>
  <c r="E2" i="2"/>
  <c r="D3" i="2"/>
  <c r="D4" i="2"/>
  <c r="D5" i="2"/>
  <c r="D2" i="2"/>
  <c r="C3" i="2"/>
  <c r="C4" i="2"/>
  <c r="C5" i="2"/>
  <c r="C2" i="2"/>
  <c r="B3" i="2"/>
  <c r="B4" i="2"/>
  <c r="B5" i="2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<sst xmlns="http://schemas.openxmlformats.org/spreadsheetml/2006/main" count="1531" uniqueCount="76">
  <si>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</si>
  <si>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</si>
  <si>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</si>
  <si>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</si>
  <si>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</si>
  <si>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</si>
  <si>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</si>
  <si>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</si>
  <si>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</si>
  <si>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</si>
  <si>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</si>
  <si>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</si>
  <si>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</si>
  <si>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</si>
  <si>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</si>
  <si>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</si>
  <si>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</si>
  <si>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</si>
  <si>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</si>
  <si>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</si>
  <si>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</si>
  <si>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</si>
  <si>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</si>
  <si>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countif / countifs</t>
  </si>
  <si>
    <t>sumif / sumifs</t>
  </si>
  <si>
    <t>countifs</t>
  </si>
  <si>
    <t>sumifs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</si>
  <si>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</si>
  <si>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</si>
  <si>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</si>
  <si>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</si>
  <si>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</si>
  <si>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</si>
  <si>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</si>
  <si>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</si>
  <si>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</si>
  <si>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</si>
  <si>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</si>
  <si>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</si>
  <si>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</si>
  <si>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</si>
  <si>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</si>
  <si>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</si>
  <si>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</si>
  <si>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</si>
  <si>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</si>
  <si>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</si>
  <si>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</si>
  <si>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</si>
  <si>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</si>
  <si>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</si>
  <si>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</si>
  <si>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</si>
  <si>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</si>
  <si>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</si>
  <si>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</si>
  <si>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</si>
  <si>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</si>
  <si>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</si>
  <si>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</si>
  <si>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</si>
  <si>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</si>
  <si>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</si>
  <si>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</si>
  <si>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</si>
  <si>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</si>
  <si>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</si>
  <si>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</si>
  <si>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</si>
  <si>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</si>
  <si>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</si>
  <si>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</si>
  <si>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</si>
  <si>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</si>
  <si>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</si>
  <si>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http://excel-example.com/category/exercises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</si>
</sst>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</font>
    <font>
      <u/>
      <sz val="24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0" fillId="0" borderId="1" xfId="0" applyFont="1" applyBorder="1"/>
    <xf numFmtId="0" fontId="5" fillId="0" borderId="1" xfId="2" applyFont="1" applyBorder="1"/>
    <xf numFmtId="0" fontId="5" fillId="0" borderId="1" xfId="3" applyFont="1" applyFill="1" applyBorder="1"/>
    <xf numFmtId="0" fontId="0" fillId="0" borderId="1" xfId="3" applyFont="1" applyFill="1" applyBorder="1"/>
    <xf numFmtId="0" fontId="0" fillId="0" borderId="1" xfId="2" applyFont="1" applyBorder="1"/>
    <xf numFmtId="4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 applyBorder="1"/>
    <xf numFmtId="0" fontId="0" fillId="0" borderId="0" xfId="0" applyBorder="1"/>
    <xf numFmtId="0" fontId="7" fillId="0" borderId="0" xfId="4" applyFont="1" applyAlignment="1" applyProtection="1"/>
    <xf numFmtId="0" fontId="3" fillId="0" borderId="2" xfId="0" applyFont="1" applyBorder="1" applyAlignment="1">
      <alignment horizontal="center"/>
    </xf>
  </cellXfs>
  <cellStyles count="5">
    <cellStyle name="Currency" xfId="1" builtinId="4"/>
    <cellStyle name="Hyperlink" xfId="4" builtinId="8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cel-example.com/category/exerc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24" workbookViewId="0">
      <selection activeCell="F52" sqref="F52"/>
    </sheetView>
  </sheetViews>
  <sheetFormatPr defaultRowHeight="14.4" x14ac:dyDescent="0.3"/>
  <cols>
    <col min="2" max="2" width="10.33203125" bestFit="1" customWidth="1"/>
    <col min="3" max="3" width="17.44140625" customWidth="1"/>
    <col min="4" max="4" width="17.5546875" customWidth="1"/>
    <col min="7" max="7" width="13.33203125" customWidth="1"/>
  </cols>
  <sheetData>
    <row r="1" spans="1:7" ht="28.8" x14ac:dyDescent="0.3">
      <c r="A1" s="6" t="s">
        <v>29</v>
      </c>
      <c r="B1" s="6" t="s">
        <v>1</v>
      </c>
      <c r="C1" s="6" t="s">
        <v>6</v>
      </c>
      <c r="D1" s="6" t="s">
        <v>7</v>
      </c>
      <c r="E1" s="6" t="s">
        <v>11</v>
      </c>
      <c r="F1" s="6" t="s">
        <v>46</v>
      </c>
      <c r="G1" s="6" t="s">
        <v>12</v>
      </c>
    </row>
    <row r="2" spans="1:7" x14ac:dyDescent="0.3">
      <c r="A2" s="2">
        <v>100001</v>
      </c>
      <c r="B2" s="1">
        <v>41306</v>
      </c>
      <c r="C2" s="2" t="s">
        <v>13</v>
      </c>
      <c r="D2" s="2" t="s">
        <v>8</v>
      </c>
      <c r="E2" s="2">
        <v>25</v>
      </c>
      <c r="F2" s="2" t="s">
        <v>2</v>
      </c>
      <c r="G2" s="2" t="s">
        <v>18</v>
      </c>
    </row>
    <row r="3" spans="1:7" x14ac:dyDescent="0.3">
      <c r="A3" s="2">
        <v>100002</v>
      </c>
      <c r="B3" s="1">
        <v>41306</v>
      </c>
      <c r="C3" s="2" t="s">
        <v>14</v>
      </c>
      <c r="D3" s="2" t="s">
        <v>9</v>
      </c>
      <c r="E3" s="2">
        <v>30</v>
      </c>
      <c r="F3" s="2" t="s">
        <v>3</v>
      </c>
      <c r="G3" s="2" t="s">
        <v>19</v>
      </c>
    </row>
    <row r="4" spans="1:7" x14ac:dyDescent="0.3">
      <c r="A4" s="2">
        <v>100003</v>
      </c>
      <c r="B4" s="1">
        <v>41307</v>
      </c>
      <c r="C4" s="2" t="s">
        <v>15</v>
      </c>
      <c r="D4" s="2" t="s">
        <v>9</v>
      </c>
      <c r="E4" s="2">
        <v>15</v>
      </c>
      <c r="F4" s="2" t="s">
        <v>3</v>
      </c>
      <c r="G4" s="2" t="s">
        <v>20</v>
      </c>
    </row>
    <row r="5" spans="1:7" x14ac:dyDescent="0.3">
      <c r="A5" s="2">
        <v>100004</v>
      </c>
      <c r="B5" s="1">
        <v>41308</v>
      </c>
      <c r="C5" s="2" t="s">
        <v>14</v>
      </c>
      <c r="D5" s="2" t="s">
        <v>8</v>
      </c>
      <c r="E5" s="2">
        <v>32</v>
      </c>
      <c r="F5" s="2" t="s">
        <v>2</v>
      </c>
      <c r="G5" s="2" t="s">
        <v>19</v>
      </c>
    </row>
    <row r="6" spans="1:7" x14ac:dyDescent="0.3">
      <c r="A6" s="2">
        <v>100005</v>
      </c>
      <c r="B6" s="1">
        <v>41308</v>
      </c>
      <c r="C6" s="2" t="s">
        <v>16</v>
      </c>
      <c r="D6" s="2" t="s">
        <v>10</v>
      </c>
      <c r="E6" s="2">
        <v>25</v>
      </c>
      <c r="F6" s="2" t="s">
        <v>3</v>
      </c>
      <c r="G6" s="2" t="s">
        <v>18</v>
      </c>
    </row>
    <row r="7" spans="1:7" x14ac:dyDescent="0.3">
      <c r="A7" s="2">
        <v>100006</v>
      </c>
      <c r="B7" s="1">
        <v>41308</v>
      </c>
      <c r="C7" s="2" t="s">
        <v>15</v>
      </c>
      <c r="D7" s="2" t="s">
        <v>9</v>
      </c>
      <c r="E7" s="2">
        <v>18</v>
      </c>
      <c r="F7" s="2" t="s">
        <v>4</v>
      </c>
      <c r="G7" s="2" t="s">
        <v>21</v>
      </c>
    </row>
    <row r="8" spans="1:7" x14ac:dyDescent="0.3">
      <c r="A8" s="2">
        <v>100007</v>
      </c>
      <c r="B8" s="1">
        <v>41308</v>
      </c>
      <c r="C8" s="2" t="s">
        <v>13</v>
      </c>
      <c r="D8" s="2" t="s">
        <v>10</v>
      </c>
      <c r="E8" s="2">
        <v>15</v>
      </c>
      <c r="F8" s="2" t="s">
        <v>5</v>
      </c>
      <c r="G8" s="2" t="s">
        <v>20</v>
      </c>
    </row>
    <row r="9" spans="1:7" x14ac:dyDescent="0.3">
      <c r="A9" s="2">
        <v>100008</v>
      </c>
      <c r="B9" s="1">
        <v>41309</v>
      </c>
      <c r="C9" s="2" t="s">
        <v>15</v>
      </c>
      <c r="D9" s="2" t="s">
        <v>10</v>
      </c>
      <c r="E9" s="2">
        <v>25</v>
      </c>
      <c r="F9" s="2" t="s">
        <v>3</v>
      </c>
      <c r="G9" s="2" t="s">
        <v>21</v>
      </c>
    </row>
    <row r="10" spans="1:7" x14ac:dyDescent="0.3">
      <c r="A10" s="2">
        <v>100009</v>
      </c>
      <c r="B10" s="1">
        <v>41309</v>
      </c>
      <c r="C10" s="2" t="s">
        <v>14</v>
      </c>
      <c r="D10" s="2" t="s">
        <v>8</v>
      </c>
      <c r="E10" s="2">
        <v>30</v>
      </c>
      <c r="F10" s="2" t="s">
        <v>4</v>
      </c>
      <c r="G10" s="2" t="s">
        <v>22</v>
      </c>
    </row>
    <row r="11" spans="1:7" x14ac:dyDescent="0.3">
      <c r="A11" s="2">
        <v>100010</v>
      </c>
      <c r="B11" s="1">
        <v>41309</v>
      </c>
      <c r="C11" s="2" t="s">
        <v>16</v>
      </c>
      <c r="D11" s="2" t="s">
        <v>10</v>
      </c>
      <c r="E11" s="2">
        <v>15</v>
      </c>
      <c r="F11" s="2" t="s">
        <v>5</v>
      </c>
      <c r="G11" s="2" t="s">
        <v>19</v>
      </c>
    </row>
    <row r="12" spans="1:7" x14ac:dyDescent="0.3">
      <c r="A12" s="2">
        <v>100011</v>
      </c>
      <c r="B12" s="1">
        <v>41309</v>
      </c>
      <c r="C12" s="2" t="s">
        <v>0</v>
      </c>
      <c r="D12" s="2" t="s">
        <v>17</v>
      </c>
      <c r="E12" s="2">
        <v>25</v>
      </c>
      <c r="F12" s="2" t="s">
        <v>3</v>
      </c>
      <c r="G12" s="2" t="s">
        <v>20</v>
      </c>
    </row>
    <row r="13" spans="1:7" x14ac:dyDescent="0.3">
      <c r="A13" s="2">
        <v>100012</v>
      </c>
      <c r="B13" s="1">
        <v>41309</v>
      </c>
      <c r="C13" s="2" t="s">
        <v>13</v>
      </c>
      <c r="D13" s="2" t="s">
        <v>9</v>
      </c>
      <c r="E13" s="2">
        <v>14</v>
      </c>
      <c r="F13" s="2" t="s">
        <v>2</v>
      </c>
      <c r="G13" s="2" t="s">
        <v>19</v>
      </c>
    </row>
    <row r="14" spans="1:7" x14ac:dyDescent="0.3">
      <c r="A14" s="2">
        <v>100013</v>
      </c>
      <c r="B14" s="1">
        <v>41310</v>
      </c>
      <c r="C14" s="2" t="s">
        <v>13</v>
      </c>
      <c r="D14" s="2" t="s">
        <v>9</v>
      </c>
      <c r="E14" s="2">
        <v>25</v>
      </c>
      <c r="F14" s="5" t="s">
        <v>45</v>
      </c>
      <c r="G14" s="2" t="s">
        <v>21</v>
      </c>
    </row>
    <row r="15" spans="1:7" x14ac:dyDescent="0.3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 t="s">
        <v>2</v>
      </c>
      <c r="G15" s="2" t="s">
        <v>20</v>
      </c>
    </row>
    <row r="16" spans="1:7" x14ac:dyDescent="0.3">
      <c r="A16" s="2">
        <v>100015</v>
      </c>
      <c r="B16" s="1">
        <v>41310</v>
      </c>
      <c r="C16" s="2" t="s">
        <v>16</v>
      </c>
      <c r="D16" s="2" t="s">
        <v>17</v>
      </c>
      <c r="E16" s="2">
        <v>15</v>
      </c>
      <c r="F16" s="2" t="s">
        <v>3</v>
      </c>
      <c r="G16" s="2" t="s">
        <v>18</v>
      </c>
    </row>
    <row r="17" spans="1:7" x14ac:dyDescent="0.3">
      <c r="A17" s="2">
        <v>100016</v>
      </c>
      <c r="B17" s="1">
        <v>41310</v>
      </c>
      <c r="C17" s="2" t="s">
        <v>14</v>
      </c>
      <c r="D17" s="2" t="s">
        <v>8</v>
      </c>
      <c r="E17" s="2">
        <v>15</v>
      </c>
      <c r="F17" s="2" t="s">
        <v>4</v>
      </c>
      <c r="G17" s="2" t="s">
        <v>22</v>
      </c>
    </row>
    <row r="18" spans="1:7" x14ac:dyDescent="0.3">
      <c r="A18" s="2">
        <v>100017</v>
      </c>
      <c r="B18" s="1">
        <v>41311</v>
      </c>
      <c r="C18" s="2" t="s">
        <v>13</v>
      </c>
      <c r="D18" s="2" t="s">
        <v>17</v>
      </c>
      <c r="E18" s="2">
        <v>25</v>
      </c>
      <c r="F18" s="2" t="s">
        <v>4</v>
      </c>
      <c r="G18" s="2" t="s">
        <v>19</v>
      </c>
    </row>
    <row r="19" spans="1:7" x14ac:dyDescent="0.3">
      <c r="A19" s="2">
        <v>100018</v>
      </c>
      <c r="B19" s="1">
        <v>41312</v>
      </c>
      <c r="C19" s="2" t="s">
        <v>13</v>
      </c>
      <c r="D19" s="2" t="s">
        <v>8</v>
      </c>
      <c r="E19" s="2">
        <v>30</v>
      </c>
      <c r="F19" s="2" t="s">
        <v>2</v>
      </c>
      <c r="G19" s="2" t="s">
        <v>20</v>
      </c>
    </row>
    <row r="20" spans="1:7" x14ac:dyDescent="0.3">
      <c r="A20" s="2">
        <v>100019</v>
      </c>
      <c r="B20" s="1">
        <v>41313</v>
      </c>
      <c r="C20" s="2" t="s">
        <v>16</v>
      </c>
      <c r="D20" s="2" t="s">
        <v>9</v>
      </c>
      <c r="E20" s="2">
        <v>13</v>
      </c>
      <c r="F20" s="2" t="s">
        <v>3</v>
      </c>
      <c r="G20" s="2" t="s">
        <v>21</v>
      </c>
    </row>
    <row r="21" spans="1:7" x14ac:dyDescent="0.3">
      <c r="A21" s="2">
        <v>100020</v>
      </c>
      <c r="B21" s="1">
        <v>41313</v>
      </c>
      <c r="C21" s="2" t="s">
        <v>14</v>
      </c>
      <c r="D21" s="2" t="s">
        <v>10</v>
      </c>
      <c r="E21" s="2">
        <v>25</v>
      </c>
      <c r="F21" s="2" t="s">
        <v>5</v>
      </c>
      <c r="G21" s="2" t="s">
        <v>20</v>
      </c>
    </row>
    <row r="22" spans="1:7" x14ac:dyDescent="0.3">
      <c r="A22" s="2">
        <v>100021</v>
      </c>
      <c r="B22" s="1">
        <v>41313</v>
      </c>
      <c r="C22" s="2" t="s">
        <v>15</v>
      </c>
      <c r="D22" s="2" t="s">
        <v>17</v>
      </c>
      <c r="E22" s="2">
        <v>30</v>
      </c>
      <c r="F22" s="2" t="s">
        <v>4</v>
      </c>
      <c r="G22" s="2" t="s">
        <v>22</v>
      </c>
    </row>
    <row r="23" spans="1:7" x14ac:dyDescent="0.3">
      <c r="A23" s="2">
        <v>100022</v>
      </c>
      <c r="B23" s="1">
        <v>41313</v>
      </c>
      <c r="C23" s="2" t="s">
        <v>14</v>
      </c>
      <c r="D23" s="2" t="s">
        <v>9</v>
      </c>
      <c r="E23" s="2">
        <v>15</v>
      </c>
      <c r="F23" s="2" t="s">
        <v>45</v>
      </c>
      <c r="G23" s="2" t="s">
        <v>19</v>
      </c>
    </row>
    <row r="24" spans="1:7" x14ac:dyDescent="0.3">
      <c r="A24" s="2">
        <v>100023</v>
      </c>
      <c r="B24" s="1">
        <v>41313</v>
      </c>
      <c r="C24" s="2" t="s">
        <v>13</v>
      </c>
      <c r="D24" s="2" t="s">
        <v>17</v>
      </c>
      <c r="E24" s="2">
        <v>25</v>
      </c>
      <c r="F24" s="2" t="s">
        <v>2</v>
      </c>
      <c r="G24" s="2" t="s">
        <v>18</v>
      </c>
    </row>
    <row r="25" spans="1:7" x14ac:dyDescent="0.3">
      <c r="A25" s="2">
        <v>100024</v>
      </c>
      <c r="B25" s="1">
        <v>41314</v>
      </c>
      <c r="C25" s="2" t="s">
        <v>16</v>
      </c>
      <c r="D25" s="2" t="s">
        <v>9</v>
      </c>
      <c r="E25" s="2">
        <v>34</v>
      </c>
      <c r="F25" s="2" t="s">
        <v>3</v>
      </c>
      <c r="G25" s="2" t="s">
        <v>21</v>
      </c>
    </row>
    <row r="28" spans="1:7" x14ac:dyDescent="0.3">
      <c r="F28" s="3" t="s">
        <v>23</v>
      </c>
    </row>
    <row r="29" spans="1:7" x14ac:dyDescent="0.3">
      <c r="E29" s="4" t="s">
        <v>35</v>
      </c>
      <c r="F29">
        <f>COUNTIF(G1:G25,"Boston")</f>
        <v>4</v>
      </c>
    </row>
    <row r="30" spans="1:7" x14ac:dyDescent="0.3">
      <c r="E30" s="4" t="s">
        <v>36</v>
      </c>
      <c r="F30">
        <f>COUNTIF(D1:D25,"microwave")</f>
        <v>5</v>
      </c>
    </row>
    <row r="31" spans="1:7" x14ac:dyDescent="0.3">
      <c r="E31" s="4" t="s">
        <v>37</v>
      </c>
      <c r="F31">
        <f>COUNTIF(F1:F25,"truck 3")</f>
        <v>8</v>
      </c>
    </row>
    <row r="32" spans="1:7" x14ac:dyDescent="0.3">
      <c r="E32" s="4" t="s">
        <v>38</v>
      </c>
      <c r="F32">
        <f>COUNTIF(C1:C25,"Peter White")</f>
        <v>6</v>
      </c>
    </row>
    <row r="33" spans="5:6" x14ac:dyDescent="0.3">
      <c r="E33" s="4" t="s">
        <v>30</v>
      </c>
      <c r="F33">
        <f>COUNTIF(E1:E25,"&lt;20")</f>
        <v>9</v>
      </c>
    </row>
    <row r="35" spans="5:6" x14ac:dyDescent="0.3">
      <c r="F35" s="3" t="s">
        <v>24</v>
      </c>
    </row>
    <row r="36" spans="5:6" x14ac:dyDescent="0.3">
      <c r="E36" s="4" t="s">
        <v>27</v>
      </c>
      <c r="F36">
        <f>SUMIF(D1:D25,"refrigerator",E1:E25)</f>
        <v>105</v>
      </c>
    </row>
    <row r="37" spans="5:6" x14ac:dyDescent="0.3">
      <c r="E37" s="4" t="s">
        <v>28</v>
      </c>
      <c r="F37">
        <f>SUMIF(D2:D26,"washing machine",E2:E26)</f>
        <v>164</v>
      </c>
    </row>
    <row r="38" spans="5:6" x14ac:dyDescent="0.3">
      <c r="E38" s="4" t="s">
        <v>34</v>
      </c>
      <c r="F38">
        <f>SUMIF(F3:F27,"truck 4",E3:E27)</f>
        <v>131</v>
      </c>
    </row>
    <row r="39" spans="5:6" x14ac:dyDescent="0.3">
      <c r="E39" s="4" t="s">
        <v>44</v>
      </c>
      <c r="F39">
        <f>SUMIF(F1:F25,"*truck*",E1:E25)</f>
        <v>511</v>
      </c>
    </row>
    <row r="41" spans="5:6" x14ac:dyDescent="0.3">
      <c r="E41" s="4"/>
      <c r="F41" s="3" t="s">
        <v>25</v>
      </c>
    </row>
    <row r="42" spans="5:6" x14ac:dyDescent="0.3">
      <c r="E42" s="4" t="s">
        <v>39</v>
      </c>
      <c r="F42">
        <f>COUNTIFS(D1:D25,"microwave",G1:G25,"Boston")</f>
        <v>2</v>
      </c>
    </row>
    <row r="43" spans="5:6" x14ac:dyDescent="0.3">
      <c r="E43" s="4" t="s">
        <v>40</v>
      </c>
      <c r="F43">
        <f>COUNTIFS(C2:C26,"Peter White",F2:F26,"truck 1")</f>
        <v>2</v>
      </c>
    </row>
    <row r="44" spans="5:6" x14ac:dyDescent="0.3">
      <c r="E44" s="4" t="s">
        <v>41</v>
      </c>
      <c r="F44">
        <f>COUNTIFS(G1:G25,"Boston",B1:B25,"&gt;2/3/2013")</f>
        <v>2</v>
      </c>
    </row>
    <row r="45" spans="5:6" x14ac:dyDescent="0.3">
      <c r="E45" s="4" t="s">
        <v>42</v>
      </c>
      <c r="F45">
        <f>COUNTIFS(B1:B25,"&gt;2/3/2013",B1:B25,"&lt;2/6/2013")</f>
        <v>9</v>
      </c>
    </row>
    <row r="46" spans="5:6" x14ac:dyDescent="0.3">
      <c r="F46" s="3" t="s">
        <v>26</v>
      </c>
    </row>
    <row r="47" spans="5:6" x14ac:dyDescent="0.3">
      <c r="E47" s="4" t="s">
        <v>31</v>
      </c>
      <c r="F47">
        <f>SUMIFS(E1:E25,D1:D25,"microwave",G1:G25,"NY")</f>
        <v>25</v>
      </c>
    </row>
    <row r="48" spans="5:6" x14ac:dyDescent="0.3">
      <c r="E48" s="4" t="s">
        <v>33</v>
      </c>
      <c r="F48">
        <f>SUMIFS(E1:E25,G1:G25,"Pittsburgh",F1:F25,"truck 1")</f>
        <v>75</v>
      </c>
    </row>
    <row r="49" spans="5:6" x14ac:dyDescent="0.3">
      <c r="E49" s="4" t="s">
        <v>43</v>
      </c>
      <c r="F49">
        <f>SUMIFS(E1:E25,B1:B25,"&gt;2/3/2013",B1:B25,"&lt;2/6/2013")</f>
        <v>194</v>
      </c>
    </row>
    <row r="52" spans="5:6" x14ac:dyDescent="0.3">
      <c r="E52" s="4" t="s">
        <v>32</v>
      </c>
      <c r="F52" cm="1">
        <f t="array" ref="F52">SUMPRODUCT(--(G2:G25="NY")+--(G2:G25="Baltimore")+--(G2:G25="Philadelphia"), E2:E25)</f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workbookViewId="0">
      <selection activeCell="G6" sqref="G6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8" customHeight="1" x14ac:dyDescent="0.3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x14ac:dyDescent="0.3">
      <c r="A2" s="2" t="s">
        <v>49</v>
      </c>
      <c r="B2" s="2">
        <f>COUNTIF($B$15:$B$241,A2)</f>
        <v>71</v>
      </c>
      <c r="C2" s="2">
        <f>SUMIF($B$15:$B$241,A2,$E$15:$E$241)</f>
        <v>717</v>
      </c>
      <c r="D2" s="2">
        <f>COUNTIFS($B$15:$B$241,A2,$D$15:$D$241,"cash")</f>
        <v>42</v>
      </c>
      <c r="E2" s="2">
        <f>COUNTIFS($B$15:$B$241,A2,$D$15:$D$241,"credit card")</f>
        <v>29</v>
      </c>
      <c r="F2" s="2">
        <f>SUMIFS($E$15:$E$241,$B$15:$B$241,A2,$D$15:$D$241,"cash")</f>
        <v>414</v>
      </c>
    </row>
    <row r="3" spans="1:6" x14ac:dyDescent="0.3">
      <c r="A3" s="9" t="s">
        <v>47</v>
      </c>
      <c r="B3" s="2">
        <f t="shared" ref="B3:B5" si="0">COUNTIF($B$15:$B$241,A3)</f>
        <v>46</v>
      </c>
      <c r="C3" s="2">
        <f t="shared" ref="C3:C5" si="1">SUMIF($B$15:$B$241,A3,$E$15:$E$241)</f>
        <v>1934</v>
      </c>
      <c r="D3" s="2">
        <f t="shared" ref="D3:D5" si="2">COUNTIFS($B$15:$B$241,A3,$D$15:$D$241,"cash")</f>
        <v>31</v>
      </c>
      <c r="E3" s="2">
        <f t="shared" ref="E3:E5" si="3">COUNTIFS($B$15:$B$241,A3,$D$15:$D$241,"credit card")</f>
        <v>15</v>
      </c>
      <c r="F3" s="2">
        <f t="shared" ref="F3:F5" si="4">SUMIFS($E$15:$E$241,$B$15:$B$241,A3,$D$15:$D$241,"cash")</f>
        <v>1350</v>
      </c>
    </row>
    <row r="4" spans="1:6" x14ac:dyDescent="0.3">
      <c r="A4" s="10" t="s">
        <v>48</v>
      </c>
      <c r="B4" s="2">
        <f t="shared" si="0"/>
        <v>50</v>
      </c>
      <c r="C4" s="2">
        <f t="shared" si="1"/>
        <v>1650</v>
      </c>
      <c r="D4" s="2">
        <f t="shared" si="2"/>
        <v>35</v>
      </c>
      <c r="E4" s="2">
        <f t="shared" si="3"/>
        <v>15</v>
      </c>
      <c r="F4" s="2">
        <f t="shared" si="4"/>
        <v>1155</v>
      </c>
    </row>
    <row r="5" spans="1:6" x14ac:dyDescent="0.3">
      <c r="A5" s="2" t="s">
        <v>52</v>
      </c>
      <c r="B5" s="2">
        <f t="shared" si="0"/>
        <v>32</v>
      </c>
      <c r="C5" s="2">
        <f t="shared" si="1"/>
        <v>1119</v>
      </c>
      <c r="D5" s="2">
        <f t="shared" si="2"/>
        <v>21</v>
      </c>
      <c r="E5" s="2">
        <f t="shared" si="3"/>
        <v>11</v>
      </c>
      <c r="F5" s="2">
        <f t="shared" si="4"/>
        <v>735</v>
      </c>
    </row>
    <row r="6" spans="1:6" x14ac:dyDescent="0.3">
      <c r="A6" s="17"/>
      <c r="B6" s="17"/>
      <c r="C6" s="17"/>
      <c r="D6" s="17"/>
      <c r="E6" s="17"/>
      <c r="F6" s="17"/>
    </row>
    <row r="8" spans="1:6" ht="47.25" customHeight="1" x14ac:dyDescent="0.3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x14ac:dyDescent="0.3">
      <c r="A9" s="9" t="s">
        <v>53</v>
      </c>
      <c r="B9" s="2">
        <f>COUNTIF($C$15:$C$241,A9)</f>
        <v>25</v>
      </c>
      <c r="C9" s="2">
        <f>SUMIF($C$15:$C$241,A9,E15:E241)</f>
        <v>688</v>
      </c>
      <c r="D9" s="2">
        <f>COUNTIFS($C$15:$C$241,A9,$B$15:$B$241,"Shaving")</f>
        <v>7</v>
      </c>
      <c r="E9" s="2">
        <f>COUNTIFS($C$15:$C$241,A9,$B$15:$B$241,"Kids")</f>
        <v>1</v>
      </c>
      <c r="F9" s="2">
        <f>SUMIFS(E15:E241,$C$15:$C$241,A9,$A$15:$A$241,"&gt;5/10/2013",$A$15:$A$241,"&lt;5/20/2013")</f>
        <v>270</v>
      </c>
    </row>
    <row r="10" spans="1:6" x14ac:dyDescent="0.3">
      <c r="A10" s="9" t="s">
        <v>54</v>
      </c>
      <c r="B10" s="2">
        <f t="shared" ref="B10:B11" si="5">COUNTIF($C$15:$C$241,A10)</f>
        <v>31</v>
      </c>
      <c r="C10" s="2">
        <f t="shared" ref="C10:C11" si="6">SUMIF($C$15:$C$241,A10,E16:E242)</f>
        <v>856</v>
      </c>
      <c r="D10" s="2">
        <f t="shared" ref="D10:D11" si="7">COUNTIFS($C$15:$C$241,A10,$B$15:$B$241,"Shaving")</f>
        <v>8</v>
      </c>
      <c r="E10" s="2">
        <f t="shared" ref="E10:E11" si="8">COUNTIFS($C$15:$C$241,A10,$B$15:$B$241,"Kids")</f>
        <v>1</v>
      </c>
      <c r="F10" s="2">
        <f t="shared" ref="F10:F11" si="9">SUMIFS(E16:E242,$C$15:$C$241,A10,$A$15:$A$241,"&gt;5/10/2013",$A$15:$A$241,"&lt;5/20/2013")</f>
        <v>410</v>
      </c>
    </row>
    <row r="11" spans="1:6" x14ac:dyDescent="0.3">
      <c r="A11" s="9" t="s">
        <v>56</v>
      </c>
      <c r="B11" s="2">
        <f t="shared" si="5"/>
        <v>23</v>
      </c>
      <c r="C11" s="2">
        <f t="shared" si="6"/>
        <v>777</v>
      </c>
      <c r="D11" s="2">
        <f t="shared" si="7"/>
        <v>5</v>
      </c>
      <c r="E11" s="2">
        <f t="shared" si="8"/>
        <v>1</v>
      </c>
      <c r="F11" s="2">
        <f t="shared" si="9"/>
        <v>294</v>
      </c>
    </row>
    <row r="12" spans="1:6" x14ac:dyDescent="0.3">
      <c r="B12" s="16"/>
    </row>
    <row r="13" spans="1:6" x14ac:dyDescent="0.3">
      <c r="B13" s="16"/>
    </row>
    <row r="14" spans="1:6" x14ac:dyDescent="0.3">
      <c r="A14" s="19" t="s">
        <v>65</v>
      </c>
      <c r="B14" s="19"/>
      <c r="C14" s="19"/>
      <c r="D14" s="19"/>
      <c r="E14" s="19"/>
    </row>
    <row r="15" spans="1:6" x14ac:dyDescent="0.3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3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3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3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3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3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3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3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3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3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3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3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3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3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3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3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3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3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3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3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3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3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3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3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3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3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3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3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3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3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3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3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3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3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3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3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3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3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3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3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3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3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3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3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3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3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3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3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3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3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3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3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3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3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3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3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3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3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3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3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3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3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3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3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3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3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3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3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3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3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3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3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3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3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3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3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3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3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3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3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3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3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3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3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3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3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3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3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3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3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3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3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3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3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3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3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3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3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3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3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3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3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3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3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3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3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3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3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3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3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3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3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3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3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3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3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3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3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3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3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3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3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3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3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3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3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3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3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3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3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3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3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3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3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3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3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3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3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3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3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3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3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3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3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3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3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3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3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3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3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3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3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3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3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3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3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3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3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3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3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3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3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3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3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3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3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3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3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3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3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3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3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3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3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3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3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3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3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3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3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3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3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3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3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3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3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3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3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3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3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3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3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3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3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3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3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3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3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3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3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3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3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3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3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3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3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3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3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3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3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3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3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3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3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3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3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3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3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3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3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3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3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3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3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3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3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3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1"/>
  <sheetViews>
    <sheetView workbookViewId="0">
      <selection activeCell="F3" sqref="F3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4.25" customHeight="1" x14ac:dyDescent="0.3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x14ac:dyDescent="0.3">
      <c r="A2" s="2" t="s">
        <v>49</v>
      </c>
      <c r="B2" s="2">
        <f>COUNTIFS($B$16:$B$241,A2)</f>
        <v>71</v>
      </c>
      <c r="C2" s="2">
        <f>SUMIFS($E$16:$E$241,$B$16:$B$241,A2)</f>
        <v>717</v>
      </c>
      <c r="D2" s="2">
        <f>COUNTIFS($D$16:$D$241,"cash",$B$16:$B$241,A2)</f>
        <v>42</v>
      </c>
      <c r="E2" s="2">
        <f>COUNTIFS($D$16:$D$241,"credit card",$B$16:$B$241,A2)</f>
        <v>29</v>
      </c>
      <c r="F2" s="2">
        <f>SUMIFS($E$16:$E$241,$D$16:$D$241,"cash",$B$16:$B$241,A2)</f>
        <v>414</v>
      </c>
    </row>
    <row r="3" spans="1:6" x14ac:dyDescent="0.3">
      <c r="A3" s="9" t="s">
        <v>47</v>
      </c>
      <c r="B3" s="2">
        <f t="shared" ref="B3:B5" si="0">COUNTIFS($B$16:$B$241,A3)</f>
        <v>46</v>
      </c>
      <c r="C3" s="2">
        <f t="shared" ref="C3:C5" si="1">SUMIFS($E$16:$E$241,$B$16:$B$241,A3)</f>
        <v>1934</v>
      </c>
      <c r="D3" s="2">
        <f t="shared" ref="D3:D5" si="2">COUNTIFS($D$16:$D$241,"cash",$B$16:$B$241,A3)</f>
        <v>31</v>
      </c>
      <c r="E3" s="2">
        <f t="shared" ref="E3:E5" si="3">COUNTIFS($D$16:$D$241,"credit card",$B$16:$B$241,A3)</f>
        <v>15</v>
      </c>
      <c r="F3" s="2">
        <f t="shared" ref="F3:F5" si="4">SUMIFS($E$16:$E$241,$D$16:$D$241,"cash",$B$16:$B$241,A3)</f>
        <v>1350</v>
      </c>
    </row>
    <row r="4" spans="1:6" x14ac:dyDescent="0.3">
      <c r="A4" s="10" t="s">
        <v>48</v>
      </c>
      <c r="B4" s="2">
        <f t="shared" si="0"/>
        <v>50</v>
      </c>
      <c r="C4" s="2">
        <f t="shared" si="1"/>
        <v>1650</v>
      </c>
      <c r="D4" s="2">
        <f t="shared" si="2"/>
        <v>35</v>
      </c>
      <c r="E4" s="2">
        <f t="shared" si="3"/>
        <v>15</v>
      </c>
      <c r="F4" s="2">
        <f t="shared" si="4"/>
        <v>1155</v>
      </c>
    </row>
    <row r="5" spans="1:6" x14ac:dyDescent="0.3">
      <c r="A5" s="2" t="s">
        <v>52</v>
      </c>
      <c r="B5" s="2">
        <f t="shared" si="0"/>
        <v>32</v>
      </c>
      <c r="C5" s="2">
        <f t="shared" si="1"/>
        <v>1119</v>
      </c>
      <c r="D5" s="2">
        <f t="shared" si="2"/>
        <v>21</v>
      </c>
      <c r="E5" s="2">
        <f t="shared" si="3"/>
        <v>11</v>
      </c>
      <c r="F5" s="2">
        <f t="shared" si="4"/>
        <v>735</v>
      </c>
    </row>
    <row r="6" spans="1:6" x14ac:dyDescent="0.3">
      <c r="A6" s="17"/>
      <c r="B6" s="17"/>
      <c r="C6" s="17"/>
      <c r="D6" s="17"/>
      <c r="E6" s="17"/>
      <c r="F6" s="17"/>
    </row>
    <row r="8" spans="1:6" ht="48.75" customHeight="1" x14ac:dyDescent="0.3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x14ac:dyDescent="0.3">
      <c r="A9" s="9" t="s">
        <v>53</v>
      </c>
      <c r="B9" s="2">
        <f>COUNTIFS($C$16:$C$241,A9)</f>
        <v>25</v>
      </c>
      <c r="C9" s="2">
        <f>SUMIFS($E$16:$E$241,$C$16:$C$241,A9)</f>
        <v>688</v>
      </c>
      <c r="D9" s="2">
        <f>COUNTIFS($C$16:$C$241,A9,$B$16:$B$241,"Shaving")</f>
        <v>7</v>
      </c>
      <c r="E9" s="2">
        <f>COUNTIFS($C$16:$C$241,A9,$B$16:$B$241,"Kids")</f>
        <v>1</v>
      </c>
      <c r="F9" s="2">
        <f>SUMIFS($E$16:$E$241,$C$16:$C$241,A9,$B$16:$B$241,"Shaving",$A$16:$A$241,"&gt;=5/10/2013",$A$16:$A$241,"&lt;=5/20/2013")</f>
        <v>31</v>
      </c>
    </row>
    <row r="10" spans="1:6" x14ac:dyDescent="0.3">
      <c r="A10" s="9" t="s">
        <v>54</v>
      </c>
      <c r="B10" s="2">
        <f t="shared" ref="B10:B11" si="5">COUNTIFS($C$16:$C$241,A10)</f>
        <v>31</v>
      </c>
      <c r="C10" s="2">
        <f t="shared" ref="C10:C11" si="6">SUMIFS($E$16:$E$241,$C$16:$C$241,A10)</f>
        <v>965</v>
      </c>
      <c r="D10" s="2">
        <f t="shared" ref="D10:D11" si="7">COUNTIFS($C$16:$C$241,A10,$B$16:$B$241,"Shaving")</f>
        <v>8</v>
      </c>
      <c r="E10" s="2">
        <f t="shared" ref="E10:E11" si="8">COUNTIFS($C$16:$C$241,A10,$B$16:$B$241,"Kids")</f>
        <v>1</v>
      </c>
      <c r="F10" s="2">
        <f t="shared" ref="F10:F11" si="9">SUMIFS($E$16:$E$241,$C$16:$C$241,A10,$B$16:$B$241,"Shaving",$A$16:$A$241,"&gt;=5/10/2013",$A$16:$A$241,"&lt;=5/20/2013")</f>
        <v>24</v>
      </c>
    </row>
    <row r="11" spans="1:6" x14ac:dyDescent="0.3">
      <c r="A11" s="9" t="s">
        <v>56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>
        <f t="shared" si="9"/>
        <v>38</v>
      </c>
    </row>
    <row r="12" spans="1:6" x14ac:dyDescent="0.3">
      <c r="B12" s="16"/>
    </row>
    <row r="13" spans="1:6" x14ac:dyDescent="0.3">
      <c r="B13" s="16"/>
    </row>
    <row r="14" spans="1:6" x14ac:dyDescent="0.3">
      <c r="A14" s="19" t="s">
        <v>65</v>
      </c>
      <c r="B14" s="19"/>
      <c r="C14" s="19"/>
      <c r="D14" s="19"/>
      <c r="E14" s="19"/>
    </row>
    <row r="15" spans="1:6" x14ac:dyDescent="0.3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3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3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3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3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3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3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3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3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3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3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3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3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3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3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3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3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3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3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3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3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3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3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3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3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3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3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3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3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3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3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3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3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3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3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3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3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3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3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3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3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3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3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3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3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3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3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3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3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3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3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3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3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3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3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3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3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3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3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3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3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3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3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3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3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3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3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3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3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3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3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3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3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3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3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3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3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3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3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3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3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3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3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3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3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3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3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3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3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3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3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3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3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3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3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3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3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3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3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3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3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3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3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3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3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3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3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3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3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3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3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3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3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3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3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3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3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3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3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3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3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3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3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3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3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3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3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3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3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3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3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3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3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3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3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3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3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3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3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3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3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3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3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3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3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3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3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3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3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3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3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3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3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3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3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3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3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3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3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3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3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3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3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3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3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3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3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3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3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3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3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3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3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3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3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3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3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3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3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3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3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3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3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3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3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3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3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3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3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3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3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3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3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3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3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3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3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3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3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3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3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3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3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3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3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3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3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3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3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3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3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3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3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3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3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3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3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3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3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3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3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3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3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3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3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3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3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8"/>
  <sheetViews>
    <sheetView workbookViewId="0">
      <selection activeCell="C13" sqref="C13"/>
    </sheetView>
  </sheetViews>
  <sheetFormatPr defaultRowHeight="14.4" x14ac:dyDescent="0.3"/>
  <sheetData>
    <row r="8" spans="2:2" ht="31.2" x14ac:dyDescent="0.6">
      <c r="B8" s="18" t="s">
        <v>75</v>
      </c>
    </row>
  </sheetData>
  <hyperlinks>
    <hyperlink ref="B8" r:id="rId1" xr:uid="{00000000-0004-0000-03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1</vt:lpstr>
      <vt:lpstr>Exercise 2</vt:lpstr>
      <vt:lpstr>Exercise 2 - result</vt:lpstr>
      <vt:lpstr>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Kulkarni, Shailesh</cp:lastModifiedBy>
  <dcterms:created xsi:type="dcterms:W3CDTF">2013-06-05T17:23:06Z</dcterms:created>
  <dcterms:modified xsi:type="dcterms:W3CDTF">2023-09-01T08:58:45Z</dcterms:modified>
</cp:coreProperties>
</file>