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怪物属性" sheetId="15" r:id="rId1"/>
    <sheet name="属性设计" sheetId="12" r:id="rId2"/>
    <sheet name="特殊效果" sheetId="16" r:id="rId3"/>
    <sheet name="公式" sheetId="13" r:id="rId4"/>
    <sheet name="参数表" sheetId="14" r:id="rId5"/>
    <sheet name="属性分配1" sheetId="18" r:id="rId6"/>
    <sheet name="属性分配2" sheetId="17" r:id="rId7"/>
    <sheet name="属性分配3" sheetId="19" r:id="rId8"/>
  </sheets>
  <externalReferences>
    <externalReference r:id="rId9"/>
  </externalReferences>
  <definedNames>
    <definedName name="力士基本属性">属性设计!$A$40:$Z$50</definedName>
    <definedName name="龙女基本属性">属性设计!$A$104:$Z$114</definedName>
    <definedName name="判官基本属性">属性设计!$A$88:$Z$98</definedName>
    <definedName name="属性分配1">属性分配1!$A$4:$BX$78</definedName>
    <definedName name="属性分配2">属性分配2!$A$6:$EB$80</definedName>
    <definedName name="属性分配3">属性分配3!$A$6:$BK$80</definedName>
    <definedName name="修罗基本属性">属性设计!$A$56:$Z$66</definedName>
    <definedName name="夜叉基本属性">属性设计!$A$72:$Z$82</definedName>
    <definedName name="装备属性分配">属性分配3!$A$87:$R$250</definedName>
  </definedNames>
  <calcPr calcId="152511"/>
</workbook>
</file>

<file path=xl/calcChain.xml><?xml version="1.0" encoding="utf-8"?>
<calcChain xmlns="http://schemas.openxmlformats.org/spreadsheetml/2006/main">
  <c r="D145" i="19" l="1"/>
  <c r="D141" i="19"/>
  <c r="A88" i="19"/>
  <c r="A87" i="19"/>
  <c r="A121" i="19"/>
  <c r="A120" i="19"/>
  <c r="A122" i="19" s="1"/>
  <c r="A124" i="19" s="1"/>
  <c r="A126" i="19" s="1"/>
  <c r="A128" i="19" s="1"/>
  <c r="A130" i="19" s="1"/>
  <c r="A132" i="19" s="1"/>
  <c r="A134" i="19" s="1"/>
  <c r="A154" i="19"/>
  <c r="A153" i="19"/>
  <c r="A155" i="19" s="1"/>
  <c r="A157" i="19" s="1"/>
  <c r="A159" i="19" s="1"/>
  <c r="A161" i="19" s="1"/>
  <c r="A163" i="19" s="1"/>
  <c r="A165" i="19" s="1"/>
  <c r="A167" i="19" s="1"/>
  <c r="A187" i="19"/>
  <c r="A186" i="19"/>
  <c r="A220" i="19"/>
  <c r="A222" i="19" s="1"/>
  <c r="A224" i="19" s="1"/>
  <c r="A226" i="19" s="1"/>
  <c r="A228" i="19" s="1"/>
  <c r="A230" i="19" s="1"/>
  <c r="A232" i="19" s="1"/>
  <c r="A234" i="19" s="1"/>
  <c r="A219" i="19"/>
  <c r="A221" i="19" s="1"/>
  <c r="A223" i="19" s="1"/>
  <c r="A225" i="19" s="1"/>
  <c r="A227" i="19" s="1"/>
  <c r="A229" i="19" s="1"/>
  <c r="A231" i="19" s="1"/>
  <c r="A233" i="19" s="1"/>
  <c r="R247" i="19"/>
  <c r="Q247" i="19"/>
  <c r="P247" i="19"/>
  <c r="O247" i="19"/>
  <c r="N247" i="19"/>
  <c r="M247" i="19"/>
  <c r="L247" i="19"/>
  <c r="K247" i="19"/>
  <c r="J247" i="19"/>
  <c r="I247" i="19"/>
  <c r="H247" i="19"/>
  <c r="G247" i="19"/>
  <c r="F247" i="19"/>
  <c r="E247" i="19"/>
  <c r="D247" i="19"/>
  <c r="R246" i="19"/>
  <c r="Q246" i="19"/>
  <c r="P246" i="19"/>
  <c r="O246" i="19"/>
  <c r="N246" i="19"/>
  <c r="M246" i="19"/>
  <c r="L246" i="19"/>
  <c r="K246" i="19"/>
  <c r="J246" i="19"/>
  <c r="I246" i="19"/>
  <c r="H246" i="19"/>
  <c r="G246" i="19"/>
  <c r="F246" i="19"/>
  <c r="E246" i="19"/>
  <c r="D246" i="19"/>
  <c r="R245" i="19"/>
  <c r="Q245" i="19"/>
  <c r="P245" i="19"/>
  <c r="O245" i="19"/>
  <c r="N245" i="19"/>
  <c r="M245" i="19"/>
  <c r="L245" i="19"/>
  <c r="K245" i="19"/>
  <c r="J245" i="19"/>
  <c r="I245" i="19"/>
  <c r="H245" i="19"/>
  <c r="G245" i="19"/>
  <c r="F245" i="19"/>
  <c r="E245" i="19"/>
  <c r="D245" i="19"/>
  <c r="R244" i="19"/>
  <c r="Q244" i="19"/>
  <c r="P244" i="19"/>
  <c r="O244" i="19"/>
  <c r="N244" i="19"/>
  <c r="M244" i="19"/>
  <c r="L244" i="19"/>
  <c r="K244" i="19"/>
  <c r="J244" i="19"/>
  <c r="I244" i="19"/>
  <c r="H244" i="19"/>
  <c r="G244" i="19"/>
  <c r="F244" i="19"/>
  <c r="E244" i="19"/>
  <c r="D244" i="19"/>
  <c r="R243" i="19"/>
  <c r="Q243" i="19"/>
  <c r="P243" i="19"/>
  <c r="O243" i="19"/>
  <c r="N243" i="19"/>
  <c r="M243" i="19"/>
  <c r="L243" i="19"/>
  <c r="K243" i="19"/>
  <c r="J243" i="19"/>
  <c r="I243" i="19"/>
  <c r="H243" i="19"/>
  <c r="G243" i="19"/>
  <c r="F243" i="19"/>
  <c r="E243" i="19"/>
  <c r="D243" i="19"/>
  <c r="R242" i="19"/>
  <c r="Q242" i="19"/>
  <c r="P242" i="19"/>
  <c r="O242" i="19"/>
  <c r="N242" i="19"/>
  <c r="M242" i="19"/>
  <c r="L242" i="19"/>
  <c r="K242" i="19"/>
  <c r="J242" i="19"/>
  <c r="I242" i="19"/>
  <c r="H242" i="19"/>
  <c r="G242" i="19"/>
  <c r="F242" i="19"/>
  <c r="E242" i="19"/>
  <c r="D242" i="19"/>
  <c r="R241" i="19"/>
  <c r="Q241" i="19"/>
  <c r="P241" i="19"/>
  <c r="O241" i="19"/>
  <c r="N241" i="19"/>
  <c r="M241" i="19"/>
  <c r="L241" i="19"/>
  <c r="K241" i="19"/>
  <c r="J241" i="19"/>
  <c r="I241" i="19"/>
  <c r="H241" i="19"/>
  <c r="G241" i="19"/>
  <c r="F241" i="19"/>
  <c r="E241" i="19"/>
  <c r="D241" i="19"/>
  <c r="R240" i="19"/>
  <c r="Q240" i="19"/>
  <c r="P240" i="19"/>
  <c r="O240" i="19"/>
  <c r="N240" i="19"/>
  <c r="M240" i="19"/>
  <c r="L240" i="19"/>
  <c r="K240" i="19"/>
  <c r="J240" i="19"/>
  <c r="I240" i="19"/>
  <c r="H240" i="19"/>
  <c r="G240" i="19"/>
  <c r="F240" i="19"/>
  <c r="E240" i="19"/>
  <c r="D240" i="19"/>
  <c r="R239" i="19"/>
  <c r="Q239" i="19"/>
  <c r="P239" i="19"/>
  <c r="O239" i="19"/>
  <c r="N239" i="19"/>
  <c r="M239" i="19"/>
  <c r="L239" i="19"/>
  <c r="K239" i="19"/>
  <c r="J239" i="19"/>
  <c r="I239" i="19"/>
  <c r="H239" i="19"/>
  <c r="G239" i="19"/>
  <c r="F239" i="19"/>
  <c r="E239" i="19"/>
  <c r="D239" i="19"/>
  <c r="R238" i="19"/>
  <c r="Q238" i="19"/>
  <c r="P238" i="19"/>
  <c r="O238" i="19"/>
  <c r="N238" i="19"/>
  <c r="M238" i="19"/>
  <c r="L238" i="19"/>
  <c r="K238" i="19"/>
  <c r="J238" i="19"/>
  <c r="I238" i="19"/>
  <c r="H238" i="19"/>
  <c r="G238" i="19"/>
  <c r="F238" i="19"/>
  <c r="E238" i="19"/>
  <c r="D238" i="19"/>
  <c r="R237" i="19"/>
  <c r="Q237" i="19"/>
  <c r="P237" i="19"/>
  <c r="B234" i="19"/>
  <c r="B232" i="19"/>
  <c r="B230" i="19"/>
  <c r="B228" i="19"/>
  <c r="B226" i="19"/>
  <c r="B224" i="19"/>
  <c r="B222" i="19"/>
  <c r="B220" i="19"/>
  <c r="B218" i="19"/>
  <c r="R214" i="19"/>
  <c r="Q214" i="19"/>
  <c r="P214" i="19"/>
  <c r="O214" i="19"/>
  <c r="N214" i="19"/>
  <c r="M214" i="19"/>
  <c r="L214" i="19"/>
  <c r="K214" i="19"/>
  <c r="J214" i="19"/>
  <c r="I214" i="19"/>
  <c r="H214" i="19"/>
  <c r="G214" i="19"/>
  <c r="F214" i="19"/>
  <c r="E214" i="19"/>
  <c r="D214" i="19"/>
  <c r="R213" i="19"/>
  <c r="Q213" i="19"/>
  <c r="P213" i="19"/>
  <c r="O213" i="19"/>
  <c r="N213" i="19"/>
  <c r="M213" i="19"/>
  <c r="L213" i="19"/>
  <c r="K213" i="19"/>
  <c r="J213" i="19"/>
  <c r="I213" i="19"/>
  <c r="H213" i="19"/>
  <c r="G213" i="19"/>
  <c r="F213" i="19"/>
  <c r="E213" i="19"/>
  <c r="D213" i="19"/>
  <c r="R212" i="19"/>
  <c r="Q212" i="19"/>
  <c r="P212" i="19"/>
  <c r="O212" i="19"/>
  <c r="N212" i="19"/>
  <c r="M212" i="19"/>
  <c r="L212" i="19"/>
  <c r="K212" i="19"/>
  <c r="J212" i="19"/>
  <c r="I212" i="19"/>
  <c r="H212" i="19"/>
  <c r="G212" i="19"/>
  <c r="F212" i="19"/>
  <c r="E212" i="19"/>
  <c r="D212" i="19"/>
  <c r="R211" i="19"/>
  <c r="Q211" i="19"/>
  <c r="P211" i="19"/>
  <c r="O211" i="19"/>
  <c r="N211" i="19"/>
  <c r="M211" i="19"/>
  <c r="L211" i="19"/>
  <c r="K211" i="19"/>
  <c r="J211" i="19"/>
  <c r="I211" i="19"/>
  <c r="H211" i="19"/>
  <c r="G211" i="19"/>
  <c r="F211" i="19"/>
  <c r="E211" i="19"/>
  <c r="D211" i="19"/>
  <c r="R210" i="19"/>
  <c r="Q210" i="19"/>
  <c r="P210" i="19"/>
  <c r="O210" i="19"/>
  <c r="N210" i="19"/>
  <c r="M210" i="19"/>
  <c r="L210" i="19"/>
  <c r="K210" i="19"/>
  <c r="J210" i="19"/>
  <c r="I210" i="19"/>
  <c r="H210" i="19"/>
  <c r="G210" i="19"/>
  <c r="F210" i="19"/>
  <c r="E210" i="19"/>
  <c r="D210" i="19"/>
  <c r="R209" i="19"/>
  <c r="Q209" i="19"/>
  <c r="P209" i="19"/>
  <c r="O209" i="19"/>
  <c r="N209" i="19"/>
  <c r="M209" i="19"/>
  <c r="L209" i="19"/>
  <c r="K209" i="19"/>
  <c r="J209" i="19"/>
  <c r="I209" i="19"/>
  <c r="H209" i="19"/>
  <c r="G209" i="19"/>
  <c r="F209" i="19"/>
  <c r="E209" i="19"/>
  <c r="D209" i="19"/>
  <c r="R208" i="19"/>
  <c r="Q208" i="19"/>
  <c r="P208" i="19"/>
  <c r="O208" i="19"/>
  <c r="N208" i="19"/>
  <c r="M208" i="19"/>
  <c r="L208" i="19"/>
  <c r="K208" i="19"/>
  <c r="J208" i="19"/>
  <c r="I208" i="19"/>
  <c r="H208" i="19"/>
  <c r="G208" i="19"/>
  <c r="F208" i="19"/>
  <c r="E208" i="19"/>
  <c r="D208" i="19"/>
  <c r="R207" i="19"/>
  <c r="Q207" i="19"/>
  <c r="P207" i="19"/>
  <c r="O207" i="19"/>
  <c r="N207" i="19"/>
  <c r="M207" i="19"/>
  <c r="L207" i="19"/>
  <c r="K207" i="19"/>
  <c r="J207" i="19"/>
  <c r="I207" i="19"/>
  <c r="H207" i="19"/>
  <c r="G207" i="19"/>
  <c r="F207" i="19"/>
  <c r="E207" i="19"/>
  <c r="D207" i="19"/>
  <c r="R206" i="19"/>
  <c r="Q206" i="19"/>
  <c r="P206" i="19"/>
  <c r="O206" i="19"/>
  <c r="N206" i="19"/>
  <c r="M206" i="19"/>
  <c r="L206" i="19"/>
  <c r="K206" i="19"/>
  <c r="J206" i="19"/>
  <c r="I206" i="19"/>
  <c r="H206" i="19"/>
  <c r="G206" i="19"/>
  <c r="F206" i="19"/>
  <c r="E206" i="19"/>
  <c r="D206" i="19"/>
  <c r="R205" i="19"/>
  <c r="Q205" i="19"/>
  <c r="P205" i="19"/>
  <c r="O205" i="19"/>
  <c r="N205" i="19"/>
  <c r="M205" i="19"/>
  <c r="L205" i="19"/>
  <c r="K205" i="19"/>
  <c r="J205" i="19"/>
  <c r="I205" i="19"/>
  <c r="H205" i="19"/>
  <c r="G205" i="19"/>
  <c r="F205" i="19"/>
  <c r="E205" i="19"/>
  <c r="D205" i="19"/>
  <c r="R204" i="19"/>
  <c r="Q204" i="19"/>
  <c r="P204" i="19"/>
  <c r="B201" i="19"/>
  <c r="B199" i="19"/>
  <c r="B197" i="19"/>
  <c r="B195" i="19"/>
  <c r="B193" i="19"/>
  <c r="B191" i="19"/>
  <c r="B189" i="19"/>
  <c r="A189" i="19"/>
  <c r="A191" i="19" s="1"/>
  <c r="A193" i="19" s="1"/>
  <c r="A195" i="19" s="1"/>
  <c r="A197" i="19" s="1"/>
  <c r="A199" i="19" s="1"/>
  <c r="A201" i="19" s="1"/>
  <c r="A188" i="19"/>
  <c r="A190" i="19" s="1"/>
  <c r="A192" i="19" s="1"/>
  <c r="A194" i="19" s="1"/>
  <c r="A196" i="19" s="1"/>
  <c r="A198" i="19" s="1"/>
  <c r="A200" i="19" s="1"/>
  <c r="B187" i="19"/>
  <c r="B185" i="19"/>
  <c r="R181" i="19"/>
  <c r="Q181" i="19"/>
  <c r="P181" i="19"/>
  <c r="O181" i="19"/>
  <c r="N181" i="19"/>
  <c r="M181" i="19"/>
  <c r="L181" i="19"/>
  <c r="K181" i="19"/>
  <c r="J181" i="19"/>
  <c r="I181" i="19"/>
  <c r="H181" i="19"/>
  <c r="G181" i="19"/>
  <c r="F181" i="19"/>
  <c r="E181" i="19"/>
  <c r="D181" i="19"/>
  <c r="R180" i="19"/>
  <c r="Q180" i="19"/>
  <c r="P180" i="19"/>
  <c r="O180" i="19"/>
  <c r="N180" i="19"/>
  <c r="M180" i="19"/>
  <c r="L180" i="19"/>
  <c r="K180" i="19"/>
  <c r="J180" i="19"/>
  <c r="I180" i="19"/>
  <c r="H180" i="19"/>
  <c r="G180" i="19"/>
  <c r="F180" i="19"/>
  <c r="E180" i="19"/>
  <c r="D180" i="19"/>
  <c r="R179" i="19"/>
  <c r="Q179" i="19"/>
  <c r="P179" i="19"/>
  <c r="O179" i="19"/>
  <c r="N179" i="19"/>
  <c r="M179" i="19"/>
  <c r="L179" i="19"/>
  <c r="K179" i="19"/>
  <c r="J179" i="19"/>
  <c r="I179" i="19"/>
  <c r="H179" i="19"/>
  <c r="G179" i="19"/>
  <c r="F179" i="19"/>
  <c r="E179" i="19"/>
  <c r="D179" i="19"/>
  <c r="R178" i="19"/>
  <c r="Q178" i="19"/>
  <c r="P178" i="19"/>
  <c r="O178" i="19"/>
  <c r="N178" i="19"/>
  <c r="M178" i="19"/>
  <c r="L178" i="19"/>
  <c r="K178" i="19"/>
  <c r="J178" i="19"/>
  <c r="I178" i="19"/>
  <c r="H178" i="19"/>
  <c r="G178" i="19"/>
  <c r="F178" i="19"/>
  <c r="E178" i="19"/>
  <c r="D178" i="19"/>
  <c r="R177" i="19"/>
  <c r="Q177" i="19"/>
  <c r="P177" i="19"/>
  <c r="O177" i="19"/>
  <c r="N177" i="19"/>
  <c r="M177" i="19"/>
  <c r="L177" i="19"/>
  <c r="K177" i="19"/>
  <c r="J177" i="19"/>
  <c r="I177" i="19"/>
  <c r="H177" i="19"/>
  <c r="G177" i="19"/>
  <c r="F177" i="19"/>
  <c r="E177" i="19"/>
  <c r="D177" i="19"/>
  <c r="R176" i="19"/>
  <c r="Q176" i="19"/>
  <c r="P176" i="19"/>
  <c r="O176" i="19"/>
  <c r="N176" i="19"/>
  <c r="M176" i="19"/>
  <c r="L176" i="19"/>
  <c r="K176" i="19"/>
  <c r="J176" i="19"/>
  <c r="I176" i="19"/>
  <c r="H176" i="19"/>
  <c r="G176" i="19"/>
  <c r="F176" i="19"/>
  <c r="E176" i="19"/>
  <c r="D176" i="19"/>
  <c r="R175" i="19"/>
  <c r="Q175" i="19"/>
  <c r="P175" i="19"/>
  <c r="O175" i="19"/>
  <c r="N175" i="19"/>
  <c r="M175" i="19"/>
  <c r="L175" i="19"/>
  <c r="K175" i="19"/>
  <c r="J175" i="19"/>
  <c r="I175" i="19"/>
  <c r="H175" i="19"/>
  <c r="G175" i="19"/>
  <c r="F175" i="19"/>
  <c r="E175" i="19"/>
  <c r="D175" i="19"/>
  <c r="R174" i="19"/>
  <c r="Q174" i="19"/>
  <c r="P174" i="19"/>
  <c r="O174" i="19"/>
  <c r="N174" i="19"/>
  <c r="M174" i="19"/>
  <c r="L174" i="19"/>
  <c r="K174" i="19"/>
  <c r="J174" i="19"/>
  <c r="I174" i="19"/>
  <c r="H174" i="19"/>
  <c r="G174" i="19"/>
  <c r="F174" i="19"/>
  <c r="E174" i="19"/>
  <c r="D174" i="19"/>
  <c r="R173" i="19"/>
  <c r="Q173" i="19"/>
  <c r="P173" i="19"/>
  <c r="O173" i="19"/>
  <c r="N173" i="19"/>
  <c r="M173" i="19"/>
  <c r="L173" i="19"/>
  <c r="K173" i="19"/>
  <c r="J173" i="19"/>
  <c r="I173" i="19"/>
  <c r="H173" i="19"/>
  <c r="G173" i="19"/>
  <c r="F173" i="19"/>
  <c r="E173" i="19"/>
  <c r="D173" i="19"/>
  <c r="R172" i="19"/>
  <c r="Q172" i="19"/>
  <c r="P172" i="19"/>
  <c r="O172" i="19"/>
  <c r="N172" i="19"/>
  <c r="M172" i="19"/>
  <c r="L172" i="19"/>
  <c r="K172" i="19"/>
  <c r="J172" i="19"/>
  <c r="I172" i="19"/>
  <c r="H172" i="19"/>
  <c r="G172" i="19"/>
  <c r="F172" i="19"/>
  <c r="E172" i="19"/>
  <c r="D172" i="19"/>
  <c r="R171" i="19"/>
  <c r="Q171" i="19"/>
  <c r="P171" i="19"/>
  <c r="B168" i="19"/>
  <c r="B166" i="19"/>
  <c r="B164" i="19"/>
  <c r="B162" i="19"/>
  <c r="B160" i="19"/>
  <c r="B158" i="19"/>
  <c r="B156" i="19"/>
  <c r="A156" i="19"/>
  <c r="A158" i="19" s="1"/>
  <c r="A160" i="19" s="1"/>
  <c r="A162" i="19" s="1"/>
  <c r="A164" i="19" s="1"/>
  <c r="A166" i="19" s="1"/>
  <c r="A168" i="19" s="1"/>
  <c r="B154" i="19"/>
  <c r="B152" i="19"/>
  <c r="R148" i="19"/>
  <c r="Q148" i="19"/>
  <c r="P148" i="19"/>
  <c r="O148" i="19"/>
  <c r="N148" i="19"/>
  <c r="M148" i="19"/>
  <c r="L148" i="19"/>
  <c r="K148" i="19"/>
  <c r="J148" i="19"/>
  <c r="I148" i="19"/>
  <c r="H148" i="19"/>
  <c r="G148" i="19"/>
  <c r="F148" i="19"/>
  <c r="E148" i="19"/>
  <c r="D148" i="19"/>
  <c r="R147" i="19"/>
  <c r="Q147" i="19"/>
  <c r="P147" i="19"/>
  <c r="O147" i="19"/>
  <c r="N147" i="19"/>
  <c r="M147" i="19"/>
  <c r="L147" i="19"/>
  <c r="K147" i="19"/>
  <c r="J147" i="19"/>
  <c r="I147" i="19"/>
  <c r="H147" i="19"/>
  <c r="G147" i="19"/>
  <c r="F147" i="19"/>
  <c r="E147" i="19"/>
  <c r="D147" i="19"/>
  <c r="R146" i="19"/>
  <c r="Q146" i="19"/>
  <c r="P146" i="19"/>
  <c r="O146" i="19"/>
  <c r="N146" i="19"/>
  <c r="M146" i="19"/>
  <c r="L146" i="19"/>
  <c r="K146" i="19"/>
  <c r="J146" i="19"/>
  <c r="I146" i="19"/>
  <c r="H146" i="19"/>
  <c r="G146" i="19"/>
  <c r="F146" i="19"/>
  <c r="E146" i="19"/>
  <c r="D146" i="19"/>
  <c r="R145" i="19"/>
  <c r="Q145" i="19"/>
  <c r="P145" i="19"/>
  <c r="O145" i="19"/>
  <c r="N145" i="19"/>
  <c r="M145" i="19"/>
  <c r="L145" i="19"/>
  <c r="K145" i="19"/>
  <c r="J145" i="19"/>
  <c r="I145" i="19"/>
  <c r="H145" i="19"/>
  <c r="G145" i="19"/>
  <c r="F145" i="19"/>
  <c r="E145" i="19"/>
  <c r="R144" i="19"/>
  <c r="Q144" i="19"/>
  <c r="P144" i="19"/>
  <c r="O144" i="19"/>
  <c r="N144" i="19"/>
  <c r="M144" i="19"/>
  <c r="L144" i="19"/>
  <c r="K144" i="19"/>
  <c r="J144" i="19"/>
  <c r="I144" i="19"/>
  <c r="H144" i="19"/>
  <c r="G144" i="19"/>
  <c r="F144" i="19"/>
  <c r="E144" i="19"/>
  <c r="D144" i="19"/>
  <c r="R143" i="19"/>
  <c r="Q143" i="19"/>
  <c r="P143" i="19"/>
  <c r="O143" i="19"/>
  <c r="N143" i="19"/>
  <c r="M143" i="19"/>
  <c r="L143" i="19"/>
  <c r="K143" i="19"/>
  <c r="J143" i="19"/>
  <c r="I143" i="19"/>
  <c r="H143" i="19"/>
  <c r="G143" i="19"/>
  <c r="F143" i="19"/>
  <c r="E143" i="19"/>
  <c r="D143" i="19"/>
  <c r="R142" i="19"/>
  <c r="Q142" i="19"/>
  <c r="P142" i="19"/>
  <c r="O142" i="19"/>
  <c r="N142" i="19"/>
  <c r="M142" i="19"/>
  <c r="L142" i="19"/>
  <c r="K142" i="19"/>
  <c r="J142" i="19"/>
  <c r="I142" i="19"/>
  <c r="H142" i="19"/>
  <c r="G142" i="19"/>
  <c r="F142" i="19"/>
  <c r="E142" i="19"/>
  <c r="D142" i="19"/>
  <c r="R141" i="19"/>
  <c r="Q141" i="19"/>
  <c r="P141" i="19"/>
  <c r="O141" i="19"/>
  <c r="N141" i="19"/>
  <c r="M141" i="19"/>
  <c r="L141" i="19"/>
  <c r="K141" i="19"/>
  <c r="J141" i="19"/>
  <c r="I141" i="19"/>
  <c r="H141" i="19"/>
  <c r="G141" i="19"/>
  <c r="F141" i="19"/>
  <c r="E141" i="19"/>
  <c r="R140" i="19"/>
  <c r="Q140" i="19"/>
  <c r="P140" i="19"/>
  <c r="O140" i="19"/>
  <c r="N140" i="19"/>
  <c r="M140" i="19"/>
  <c r="L140" i="19"/>
  <c r="K140" i="19"/>
  <c r="J140" i="19"/>
  <c r="I140" i="19"/>
  <c r="H140" i="19"/>
  <c r="G140" i="19"/>
  <c r="F140" i="19"/>
  <c r="E140" i="19"/>
  <c r="D140" i="19"/>
  <c r="R139" i="19"/>
  <c r="Q139" i="19"/>
  <c r="P139" i="19"/>
  <c r="O139" i="19"/>
  <c r="N139" i="19"/>
  <c r="M139" i="19"/>
  <c r="L139" i="19"/>
  <c r="K139" i="19"/>
  <c r="J139" i="19"/>
  <c r="I139" i="19"/>
  <c r="H139" i="19"/>
  <c r="G139" i="19"/>
  <c r="F139" i="19"/>
  <c r="E139" i="19"/>
  <c r="D139" i="19"/>
  <c r="R138" i="19"/>
  <c r="Q138" i="19"/>
  <c r="P138" i="19"/>
  <c r="B135" i="19"/>
  <c r="B133" i="19"/>
  <c r="B131" i="19"/>
  <c r="B129" i="19"/>
  <c r="B127" i="19"/>
  <c r="B125" i="19"/>
  <c r="B123" i="19"/>
  <c r="A123" i="19"/>
  <c r="A125" i="19" s="1"/>
  <c r="A127" i="19" s="1"/>
  <c r="A129" i="19" s="1"/>
  <c r="A131" i="19" s="1"/>
  <c r="A133" i="19" s="1"/>
  <c r="A135" i="19" s="1"/>
  <c r="B121" i="19"/>
  <c r="B119" i="19"/>
  <c r="B86" i="19"/>
  <c r="D107" i="19"/>
  <c r="C27" i="19"/>
  <c r="A23" i="19"/>
  <c r="A24" i="19"/>
  <c r="A25" i="19"/>
  <c r="A26" i="19"/>
  <c r="A27" i="19"/>
  <c r="A28" i="19"/>
  <c r="A29" i="19"/>
  <c r="A30" i="19"/>
  <c r="A31" i="19"/>
  <c r="A32" i="19"/>
  <c r="A22" i="19"/>
  <c r="A39" i="19"/>
  <c r="A40" i="19"/>
  <c r="A41" i="19"/>
  <c r="A42" i="19"/>
  <c r="A43" i="19"/>
  <c r="A44" i="19"/>
  <c r="A45" i="19"/>
  <c r="A46" i="19"/>
  <c r="L46" i="19" s="1"/>
  <c r="A47" i="19"/>
  <c r="A48" i="19"/>
  <c r="A38" i="19"/>
  <c r="A55" i="19"/>
  <c r="A56" i="19"/>
  <c r="A57" i="19"/>
  <c r="A58" i="19"/>
  <c r="A59" i="19"/>
  <c r="A60" i="19"/>
  <c r="A61" i="19"/>
  <c r="A62" i="19"/>
  <c r="BI62" i="19" s="1"/>
  <c r="A63" i="19"/>
  <c r="A64" i="19"/>
  <c r="A54" i="19"/>
  <c r="A71" i="19"/>
  <c r="A72" i="19"/>
  <c r="A73" i="19"/>
  <c r="A74" i="19"/>
  <c r="A75" i="19"/>
  <c r="A76" i="19"/>
  <c r="A77" i="19"/>
  <c r="A78" i="19"/>
  <c r="BK78" i="19" s="1"/>
  <c r="A79" i="19"/>
  <c r="A80" i="19"/>
  <c r="J80" i="19" s="1"/>
  <c r="A70" i="19"/>
  <c r="AU70" i="19" s="1"/>
  <c r="B68" i="19"/>
  <c r="B52" i="19"/>
  <c r="B36" i="19"/>
  <c r="B20" i="19"/>
  <c r="B4" i="19"/>
  <c r="A7" i="19"/>
  <c r="BD80" i="19"/>
  <c r="AX80" i="19"/>
  <c r="R80" i="19"/>
  <c r="H80" i="19"/>
  <c r="BJ79" i="19"/>
  <c r="BD79" i="19"/>
  <c r="BB79" i="19"/>
  <c r="AV79" i="19"/>
  <c r="AT79" i="19"/>
  <c r="AN79" i="19"/>
  <c r="AL79" i="19"/>
  <c r="AF79" i="19"/>
  <c r="AD79" i="19"/>
  <c r="Y79" i="19"/>
  <c r="X79" i="19"/>
  <c r="V79" i="19"/>
  <c r="U79" i="19"/>
  <c r="Q79" i="19"/>
  <c r="P79" i="19"/>
  <c r="N79" i="19"/>
  <c r="M79" i="19"/>
  <c r="I79" i="19"/>
  <c r="H79" i="19"/>
  <c r="F79" i="19"/>
  <c r="E79" i="19"/>
  <c r="BI79" i="19"/>
  <c r="S78" i="19"/>
  <c r="C78" i="19"/>
  <c r="BH77" i="19"/>
  <c r="BE77" i="19"/>
  <c r="BA77" i="19"/>
  <c r="AR77" i="19"/>
  <c r="AO77" i="19"/>
  <c r="AK77" i="19"/>
  <c r="AG77" i="19"/>
  <c r="AB77" i="19"/>
  <c r="Y77" i="19"/>
  <c r="U77" i="19"/>
  <c r="Q77" i="19"/>
  <c r="L77" i="19"/>
  <c r="I77" i="19"/>
  <c r="E77" i="19"/>
  <c r="D77" i="19"/>
  <c r="AW77" i="19"/>
  <c r="BK76" i="19"/>
  <c r="BF76" i="19"/>
  <c r="BC76" i="19"/>
  <c r="AY76" i="19"/>
  <c r="AU76" i="19"/>
  <c r="AP76" i="19"/>
  <c r="AM76" i="19"/>
  <c r="AI76" i="19"/>
  <c r="AE76" i="19"/>
  <c r="Z76" i="19"/>
  <c r="W76" i="19"/>
  <c r="S76" i="19"/>
  <c r="O76" i="19"/>
  <c r="J76" i="19"/>
  <c r="G76" i="19"/>
  <c r="C76" i="19"/>
  <c r="AV76" i="19"/>
  <c r="BJ75" i="19"/>
  <c r="BI75" i="19"/>
  <c r="BE75" i="19"/>
  <c r="BD75" i="19"/>
  <c r="BB75" i="19"/>
  <c r="BA75" i="19"/>
  <c r="AW75" i="19"/>
  <c r="AV75" i="19"/>
  <c r="AT75" i="19"/>
  <c r="AS75" i="19"/>
  <c r="AO75" i="19"/>
  <c r="AN75" i="19"/>
  <c r="AL75" i="19"/>
  <c r="AK75" i="19"/>
  <c r="AG75" i="19"/>
  <c r="AF75" i="19"/>
  <c r="AD75" i="19"/>
  <c r="AC75" i="19"/>
  <c r="Y75" i="19"/>
  <c r="X75" i="19"/>
  <c r="V75" i="19"/>
  <c r="U75" i="19"/>
  <c r="T75" i="19"/>
  <c r="Q75" i="19"/>
  <c r="P75" i="19"/>
  <c r="N75" i="19"/>
  <c r="M75" i="19"/>
  <c r="L75" i="19"/>
  <c r="I75" i="19"/>
  <c r="H75" i="19"/>
  <c r="F75" i="19"/>
  <c r="E75" i="19"/>
  <c r="D75" i="19"/>
  <c r="C75" i="19"/>
  <c r="BH75" i="19"/>
  <c r="BK74" i="19"/>
  <c r="BJ74" i="19"/>
  <c r="BH74" i="19"/>
  <c r="BG74" i="19"/>
  <c r="BC74" i="19"/>
  <c r="BB74" i="19"/>
  <c r="AZ74" i="19"/>
  <c r="AY74" i="19"/>
  <c r="AU74" i="19"/>
  <c r="AT74" i="19"/>
  <c r="AR74" i="19"/>
  <c r="AQ74" i="19"/>
  <c r="AM74" i="19"/>
  <c r="AL74" i="19"/>
  <c r="AJ74" i="19"/>
  <c r="AI74" i="19"/>
  <c r="AE74" i="19"/>
  <c r="AD74" i="19"/>
  <c r="AB74" i="19"/>
  <c r="AA74" i="19"/>
  <c r="W74" i="19"/>
  <c r="V74" i="19"/>
  <c r="T74" i="19"/>
  <c r="S74" i="19"/>
  <c r="O74" i="19"/>
  <c r="N74" i="19"/>
  <c r="L74" i="19"/>
  <c r="K74" i="19"/>
  <c r="G74" i="19"/>
  <c r="F74" i="19"/>
  <c r="D74" i="19"/>
  <c r="C74" i="19"/>
  <c r="BF74" i="19"/>
  <c r="BH73" i="19"/>
  <c r="BF73" i="19"/>
  <c r="AZ73" i="19"/>
  <c r="AW73" i="19"/>
  <c r="AR73" i="19"/>
  <c r="AP73" i="19"/>
  <c r="AJ73" i="19"/>
  <c r="AG73" i="19"/>
  <c r="AB73" i="19"/>
  <c r="Z73" i="19"/>
  <c r="T73" i="19"/>
  <c r="Q73" i="19"/>
  <c r="L73" i="19"/>
  <c r="J73" i="19"/>
  <c r="D73" i="19"/>
  <c r="BK72" i="19"/>
  <c r="BG72" i="19"/>
  <c r="BF72" i="19"/>
  <c r="AX72" i="19"/>
  <c r="AU72" i="19"/>
  <c r="AT72" i="19"/>
  <c r="AL72" i="19"/>
  <c r="AH72" i="19"/>
  <c r="AF72" i="19"/>
  <c r="X72" i="19"/>
  <c r="V72" i="19"/>
  <c r="S72" i="19"/>
  <c r="K72" i="19"/>
  <c r="H72" i="19"/>
  <c r="G72" i="19"/>
  <c r="AY72" i="19"/>
  <c r="BJ71" i="19"/>
  <c r="BI71" i="19"/>
  <c r="BH71" i="19"/>
  <c r="BG71" i="19"/>
  <c r="BE71" i="19"/>
  <c r="BD71" i="19"/>
  <c r="BB71" i="19"/>
  <c r="BA71" i="19"/>
  <c r="AZ71" i="19"/>
  <c r="AY71" i="19"/>
  <c r="AW71" i="19"/>
  <c r="AV71" i="19"/>
  <c r="AT71" i="19"/>
  <c r="AS71" i="19"/>
  <c r="AR71" i="19"/>
  <c r="AQ71" i="19"/>
  <c r="AO71" i="19"/>
  <c r="AN71" i="19"/>
  <c r="AL71" i="19"/>
  <c r="AK71" i="19"/>
  <c r="AJ71" i="19"/>
  <c r="AI71" i="19"/>
  <c r="AG71" i="19"/>
  <c r="AF71" i="19"/>
  <c r="AD71" i="19"/>
  <c r="AC71" i="19"/>
  <c r="AB71" i="19"/>
  <c r="AA71" i="19"/>
  <c r="Y71" i="19"/>
  <c r="X71" i="19"/>
  <c r="V71" i="19"/>
  <c r="U71" i="19"/>
  <c r="T71" i="19"/>
  <c r="S71" i="19"/>
  <c r="Q71" i="19"/>
  <c r="P71" i="19"/>
  <c r="N71" i="19"/>
  <c r="M71" i="19"/>
  <c r="L71" i="19"/>
  <c r="K71" i="19"/>
  <c r="I71" i="19"/>
  <c r="H71" i="19"/>
  <c r="F71" i="19"/>
  <c r="E71" i="19"/>
  <c r="D71" i="19"/>
  <c r="C71" i="19"/>
  <c r="BF71" i="19"/>
  <c r="AX70" i="19"/>
  <c r="AB70" i="19"/>
  <c r="G70" i="19"/>
  <c r="BD64" i="19"/>
  <c r="AV64" i="19"/>
  <c r="AN64" i="19"/>
  <c r="AF64" i="19"/>
  <c r="X64" i="19"/>
  <c r="P64" i="19"/>
  <c r="H64" i="19"/>
  <c r="BK64" i="19"/>
  <c r="BJ63" i="19"/>
  <c r="BD63" i="19"/>
  <c r="BB63" i="19"/>
  <c r="AV63" i="19"/>
  <c r="AT63" i="19"/>
  <c r="AN63" i="19"/>
  <c r="AL63" i="19"/>
  <c r="AF63" i="19"/>
  <c r="AD63" i="19"/>
  <c r="X63" i="19"/>
  <c r="V63" i="19"/>
  <c r="P63" i="19"/>
  <c r="N63" i="19"/>
  <c r="H63" i="19"/>
  <c r="G63" i="19"/>
  <c r="F63" i="19"/>
  <c r="BI63" i="19"/>
  <c r="BJ62" i="19"/>
  <c r="AS62" i="19"/>
  <c r="AC62" i="19"/>
  <c r="M62" i="19"/>
  <c r="BH61" i="19"/>
  <c r="BF61" i="19"/>
  <c r="AZ61" i="19"/>
  <c r="AR61" i="19"/>
  <c r="AP61" i="19"/>
  <c r="AJ61" i="19"/>
  <c r="AI61" i="19"/>
  <c r="AH61" i="19"/>
  <c r="AB61" i="19"/>
  <c r="Z61" i="19"/>
  <c r="S61" i="19"/>
  <c r="R61" i="19"/>
  <c r="L61" i="19"/>
  <c r="K61" i="19"/>
  <c r="J61" i="19"/>
  <c r="C61" i="19"/>
  <c r="BE60" i="19"/>
  <c r="AJ60" i="19"/>
  <c r="T60" i="19"/>
  <c r="D60" i="19"/>
  <c r="AX60" i="19"/>
  <c r="BF59" i="19"/>
  <c r="BJ58" i="19"/>
  <c r="BI58" i="19"/>
  <c r="BH58" i="19"/>
  <c r="BD58" i="19"/>
  <c r="BB58" i="19"/>
  <c r="BA58" i="19"/>
  <c r="AZ58" i="19"/>
  <c r="AV58" i="19"/>
  <c r="AT58" i="19"/>
  <c r="AS58" i="19"/>
  <c r="AR58" i="19"/>
  <c r="AN58" i="19"/>
  <c r="AL58" i="19"/>
  <c r="AK58" i="19"/>
  <c r="AJ58" i="19"/>
  <c r="AF58" i="19"/>
  <c r="AD58" i="19"/>
  <c r="AC58" i="19"/>
  <c r="AB58" i="19"/>
  <c r="X58" i="19"/>
  <c r="V58" i="19"/>
  <c r="U58" i="19"/>
  <c r="T58" i="19"/>
  <c r="P58" i="19"/>
  <c r="N58" i="19"/>
  <c r="M58" i="19"/>
  <c r="L58" i="19"/>
  <c r="H58" i="19"/>
  <c r="F58" i="19"/>
  <c r="E58" i="19"/>
  <c r="D58" i="19"/>
  <c r="BG58" i="19"/>
  <c r="BF57" i="19"/>
  <c r="BH56" i="19"/>
  <c r="BF56" i="19"/>
  <c r="BE56" i="19"/>
  <c r="BD56" i="19"/>
  <c r="AZ56" i="19"/>
  <c r="AW56" i="19"/>
  <c r="AV56" i="19"/>
  <c r="AR56" i="19"/>
  <c r="AP56" i="19"/>
  <c r="AO56" i="19"/>
  <c r="AN56" i="19"/>
  <c r="AJ56" i="19"/>
  <c r="AG56" i="19"/>
  <c r="AF56" i="19"/>
  <c r="AB56" i="19"/>
  <c r="Z56" i="19"/>
  <c r="Y56" i="19"/>
  <c r="X56" i="19"/>
  <c r="T56" i="19"/>
  <c r="Q56" i="19"/>
  <c r="P56" i="19"/>
  <c r="L56" i="19"/>
  <c r="J56" i="19"/>
  <c r="I56" i="19"/>
  <c r="H56" i="19"/>
  <c r="D56" i="19"/>
  <c r="BJ55" i="19"/>
  <c r="BF55" i="19"/>
  <c r="AT55" i="19"/>
  <c r="AP55" i="19"/>
  <c r="AD55" i="19"/>
  <c r="Z55" i="19"/>
  <c r="N55" i="19"/>
  <c r="J55" i="19"/>
  <c r="H55" i="19"/>
  <c r="R55" i="19"/>
  <c r="BH54" i="19"/>
  <c r="BD54" i="19"/>
  <c r="AR54" i="19"/>
  <c r="AN54" i="19"/>
  <c r="AB54" i="19"/>
  <c r="Z54" i="19"/>
  <c r="N54" i="19"/>
  <c r="M54" i="19"/>
  <c r="D54" i="19"/>
  <c r="C54" i="19"/>
  <c r="BA54" i="19"/>
  <c r="AV47" i="19"/>
  <c r="J45" i="19"/>
  <c r="AU45" i="19"/>
  <c r="AV44" i="19"/>
  <c r="AU43" i="19"/>
  <c r="F40" i="19"/>
  <c r="I40" i="19"/>
  <c r="H39" i="19"/>
  <c r="AT39" i="19"/>
  <c r="F38" i="19"/>
  <c r="AT31" i="19"/>
  <c r="L31" i="19"/>
  <c r="E28" i="19"/>
  <c r="AT28" i="19"/>
  <c r="AT27" i="19"/>
  <c r="AT24" i="19"/>
  <c r="K23" i="19"/>
  <c r="N62" i="19" l="1"/>
  <c r="AD62" i="19"/>
  <c r="AT62" i="19"/>
  <c r="BG62" i="19"/>
  <c r="P62" i="19"/>
  <c r="AF62" i="19"/>
  <c r="AV62" i="19"/>
  <c r="D62" i="19"/>
  <c r="T62" i="19"/>
  <c r="AJ62" i="19"/>
  <c r="AZ62" i="19"/>
  <c r="E62" i="19"/>
  <c r="U62" i="19"/>
  <c r="AK62" i="19"/>
  <c r="BA62" i="19"/>
  <c r="F62" i="19"/>
  <c r="V62" i="19"/>
  <c r="AL62" i="19"/>
  <c r="BB62" i="19"/>
  <c r="H62" i="19"/>
  <c r="X62" i="19"/>
  <c r="AN62" i="19"/>
  <c r="BH62" i="19"/>
  <c r="L62" i="19"/>
  <c r="AB62" i="19"/>
  <c r="AR62" i="19"/>
  <c r="D78" i="19"/>
  <c r="T78" i="19"/>
  <c r="AJ78" i="19"/>
  <c r="AZ78" i="19"/>
  <c r="X80" i="19"/>
  <c r="F78" i="19"/>
  <c r="V78" i="19"/>
  <c r="AL78" i="19"/>
  <c r="BB78" i="19"/>
  <c r="Z80" i="19"/>
  <c r="G78" i="19"/>
  <c r="W78" i="19"/>
  <c r="AM78" i="19"/>
  <c r="BC78" i="19"/>
  <c r="AF80" i="19"/>
  <c r="K78" i="19"/>
  <c r="AA78" i="19"/>
  <c r="AQ78" i="19"/>
  <c r="BG78" i="19"/>
  <c r="AN80" i="19"/>
  <c r="L78" i="19"/>
  <c r="AB78" i="19"/>
  <c r="AR78" i="19"/>
  <c r="BH78" i="19"/>
  <c r="AI78" i="19"/>
  <c r="AY78" i="19"/>
  <c r="N78" i="19"/>
  <c r="AD78" i="19"/>
  <c r="AT78" i="19"/>
  <c r="BJ78" i="19"/>
  <c r="BF78" i="19"/>
  <c r="O78" i="19"/>
  <c r="AE78" i="19"/>
  <c r="AU78" i="19"/>
  <c r="N70" i="19"/>
  <c r="AI70" i="19"/>
  <c r="BE70" i="19"/>
  <c r="AE70" i="19"/>
  <c r="O70" i="19"/>
  <c r="AJ70" i="19"/>
  <c r="BF70" i="19"/>
  <c r="R70" i="19"/>
  <c r="AM70" i="19"/>
  <c r="BH70" i="19"/>
  <c r="J70" i="19"/>
  <c r="BB70" i="19"/>
  <c r="T70" i="19"/>
  <c r="AP70" i="19"/>
  <c r="BK70" i="19"/>
  <c r="AZ70" i="19"/>
  <c r="C70" i="19"/>
  <c r="Y70" i="19"/>
  <c r="AT70" i="19"/>
  <c r="D70" i="19"/>
  <c r="Z70" i="19"/>
  <c r="I70" i="19"/>
  <c r="S70" i="19"/>
  <c r="AD70" i="19"/>
  <c r="AO70" i="19"/>
  <c r="AY70" i="19"/>
  <c r="BJ70" i="19"/>
  <c r="N72" i="19"/>
  <c r="Z72" i="19"/>
  <c r="AM72" i="19"/>
  <c r="BD73" i="19"/>
  <c r="AV73" i="19"/>
  <c r="AN73" i="19"/>
  <c r="AF73" i="19"/>
  <c r="X73" i="19"/>
  <c r="P73" i="19"/>
  <c r="H73" i="19"/>
  <c r="BK73" i="19"/>
  <c r="BC73" i="19"/>
  <c r="AU73" i="19"/>
  <c r="AM73" i="19"/>
  <c r="AE73" i="19"/>
  <c r="W73" i="19"/>
  <c r="O73" i="19"/>
  <c r="G73" i="19"/>
  <c r="BJ73" i="19"/>
  <c r="BB73" i="19"/>
  <c r="AT73" i="19"/>
  <c r="AL73" i="19"/>
  <c r="AD73" i="19"/>
  <c r="V73" i="19"/>
  <c r="N73" i="19"/>
  <c r="F73" i="19"/>
  <c r="BG73" i="19"/>
  <c r="AY73" i="19"/>
  <c r="AQ73" i="19"/>
  <c r="AI73" i="19"/>
  <c r="AA73" i="19"/>
  <c r="S73" i="19"/>
  <c r="K73" i="19"/>
  <c r="C73" i="19"/>
  <c r="R73" i="19"/>
  <c r="AH73" i="19"/>
  <c r="AX73" i="19"/>
  <c r="K76" i="19"/>
  <c r="AA76" i="19"/>
  <c r="AQ76" i="19"/>
  <c r="BG76" i="19"/>
  <c r="M77" i="19"/>
  <c r="AC77" i="19"/>
  <c r="AS77" i="19"/>
  <c r="BI77" i="19"/>
  <c r="BK80" i="19"/>
  <c r="BC80" i="19"/>
  <c r="AU80" i="19"/>
  <c r="AM80" i="19"/>
  <c r="AE80" i="19"/>
  <c r="W80" i="19"/>
  <c r="O80" i="19"/>
  <c r="G80" i="19"/>
  <c r="BJ80" i="19"/>
  <c r="BB80" i="19"/>
  <c r="AT80" i="19"/>
  <c r="AL80" i="19"/>
  <c r="AD80" i="19"/>
  <c r="V80" i="19"/>
  <c r="N80" i="19"/>
  <c r="F80" i="19"/>
  <c r="BI80" i="19"/>
  <c r="BA80" i="19"/>
  <c r="AS80" i="19"/>
  <c r="AK80" i="19"/>
  <c r="AC80" i="19"/>
  <c r="U80" i="19"/>
  <c r="M80" i="19"/>
  <c r="E80" i="19"/>
  <c r="BH80" i="19"/>
  <c r="AZ80" i="19"/>
  <c r="AR80" i="19"/>
  <c r="AJ80" i="19"/>
  <c r="AB80" i="19"/>
  <c r="T80" i="19"/>
  <c r="L80" i="19"/>
  <c r="D80" i="19"/>
  <c r="BG80" i="19"/>
  <c r="AY80" i="19"/>
  <c r="AQ80" i="19"/>
  <c r="AI80" i="19"/>
  <c r="AA80" i="19"/>
  <c r="S80" i="19"/>
  <c r="K80" i="19"/>
  <c r="C80" i="19"/>
  <c r="BE80" i="19"/>
  <c r="AW80" i="19"/>
  <c r="AO80" i="19"/>
  <c r="AG80" i="19"/>
  <c r="Y80" i="19"/>
  <c r="Q80" i="19"/>
  <c r="I80" i="19"/>
  <c r="AH80" i="19"/>
  <c r="BI72" i="19"/>
  <c r="BA72" i="19"/>
  <c r="AS72" i="19"/>
  <c r="AK72" i="19"/>
  <c r="AC72" i="19"/>
  <c r="U72" i="19"/>
  <c r="M72" i="19"/>
  <c r="E72" i="19"/>
  <c r="BH72" i="19"/>
  <c r="AZ72" i="19"/>
  <c r="AR72" i="19"/>
  <c r="AJ72" i="19"/>
  <c r="AB72" i="19"/>
  <c r="T72" i="19"/>
  <c r="L72" i="19"/>
  <c r="D72" i="19"/>
  <c r="BE72" i="19"/>
  <c r="AW72" i="19"/>
  <c r="AO72" i="19"/>
  <c r="AG72" i="19"/>
  <c r="Y72" i="19"/>
  <c r="Q72" i="19"/>
  <c r="I72" i="19"/>
  <c r="O72" i="19"/>
  <c r="AA72" i="19"/>
  <c r="AN72" i="19"/>
  <c r="BB72" i="19"/>
  <c r="K70" i="19"/>
  <c r="V70" i="19"/>
  <c r="AG70" i="19"/>
  <c r="AQ70" i="19"/>
  <c r="C72" i="19"/>
  <c r="P72" i="19"/>
  <c r="AD72" i="19"/>
  <c r="AP72" i="19"/>
  <c r="BC72" i="19"/>
  <c r="E73" i="19"/>
  <c r="U73" i="19"/>
  <c r="AK73" i="19"/>
  <c r="BA73" i="19"/>
  <c r="P76" i="19"/>
  <c r="AF76" i="19"/>
  <c r="BD77" i="19"/>
  <c r="AV77" i="19"/>
  <c r="AN77" i="19"/>
  <c r="AF77" i="19"/>
  <c r="X77" i="19"/>
  <c r="P77" i="19"/>
  <c r="H77" i="19"/>
  <c r="BK77" i="19"/>
  <c r="BC77" i="19"/>
  <c r="AU77" i="19"/>
  <c r="AM77" i="19"/>
  <c r="AE77" i="19"/>
  <c r="W77" i="19"/>
  <c r="O77" i="19"/>
  <c r="G77" i="19"/>
  <c r="BJ77" i="19"/>
  <c r="BB77" i="19"/>
  <c r="AT77" i="19"/>
  <c r="AL77" i="19"/>
  <c r="AD77" i="19"/>
  <c r="V77" i="19"/>
  <c r="N77" i="19"/>
  <c r="F77" i="19"/>
  <c r="BG77" i="19"/>
  <c r="AY77" i="19"/>
  <c r="AQ77" i="19"/>
  <c r="AI77" i="19"/>
  <c r="AA77" i="19"/>
  <c r="S77" i="19"/>
  <c r="K77" i="19"/>
  <c r="C77" i="19"/>
  <c r="R77" i="19"/>
  <c r="AH77" i="19"/>
  <c r="AX77" i="19"/>
  <c r="AP80" i="19"/>
  <c r="BD70" i="19"/>
  <c r="AV70" i="19"/>
  <c r="AN70" i="19"/>
  <c r="AF70" i="19"/>
  <c r="X70" i="19"/>
  <c r="P70" i="19"/>
  <c r="H70" i="19"/>
  <c r="BI70" i="19"/>
  <c r="BA70" i="19"/>
  <c r="AS70" i="19"/>
  <c r="AK70" i="19"/>
  <c r="AC70" i="19"/>
  <c r="U70" i="19"/>
  <c r="M70" i="19"/>
  <c r="E70" i="19"/>
  <c r="L70" i="19"/>
  <c r="W70" i="19"/>
  <c r="AH70" i="19"/>
  <c r="AR70" i="19"/>
  <c r="BC70" i="19"/>
  <c r="F72" i="19"/>
  <c r="R72" i="19"/>
  <c r="AE72" i="19"/>
  <c r="AQ72" i="19"/>
  <c r="BD72" i="19"/>
  <c r="I73" i="19"/>
  <c r="Y73" i="19"/>
  <c r="AO73" i="19"/>
  <c r="BE73" i="19"/>
  <c r="BJ76" i="19"/>
  <c r="BB76" i="19"/>
  <c r="AT76" i="19"/>
  <c r="AL76" i="19"/>
  <c r="AD76" i="19"/>
  <c r="V76" i="19"/>
  <c r="N76" i="19"/>
  <c r="F76" i="19"/>
  <c r="BI76" i="19"/>
  <c r="BA76" i="19"/>
  <c r="AS76" i="19"/>
  <c r="AK76" i="19"/>
  <c r="AC76" i="19"/>
  <c r="U76" i="19"/>
  <c r="M76" i="19"/>
  <c r="E76" i="19"/>
  <c r="BH76" i="19"/>
  <c r="AZ76" i="19"/>
  <c r="AR76" i="19"/>
  <c r="AJ76" i="19"/>
  <c r="AB76" i="19"/>
  <c r="T76" i="19"/>
  <c r="L76" i="19"/>
  <c r="D76" i="19"/>
  <c r="BE76" i="19"/>
  <c r="AW76" i="19"/>
  <c r="AO76" i="19"/>
  <c r="AG76" i="19"/>
  <c r="Y76" i="19"/>
  <c r="Q76" i="19"/>
  <c r="I76" i="19"/>
  <c r="R76" i="19"/>
  <c r="AH76" i="19"/>
  <c r="AX76" i="19"/>
  <c r="T77" i="19"/>
  <c r="AJ77" i="19"/>
  <c r="AZ77" i="19"/>
  <c r="P80" i="19"/>
  <c r="AV80" i="19"/>
  <c r="F70" i="19"/>
  <c r="Q70" i="19"/>
  <c r="AA70" i="19"/>
  <c r="AL70" i="19"/>
  <c r="AW70" i="19"/>
  <c r="BG70" i="19"/>
  <c r="J72" i="19"/>
  <c r="W72" i="19"/>
  <c r="AI72" i="19"/>
  <c r="AV72" i="19"/>
  <c r="BJ72" i="19"/>
  <c r="M73" i="19"/>
  <c r="AC73" i="19"/>
  <c r="AS73" i="19"/>
  <c r="BI73" i="19"/>
  <c r="H76" i="19"/>
  <c r="X76" i="19"/>
  <c r="AN76" i="19"/>
  <c r="BD76" i="19"/>
  <c r="J77" i="19"/>
  <c r="Z77" i="19"/>
  <c r="AP77" i="19"/>
  <c r="BF77" i="19"/>
  <c r="BF80" i="19"/>
  <c r="G71" i="19"/>
  <c r="O71" i="19"/>
  <c r="W71" i="19"/>
  <c r="AE71" i="19"/>
  <c r="AM71" i="19"/>
  <c r="AU71" i="19"/>
  <c r="BC71" i="19"/>
  <c r="BK71" i="19"/>
  <c r="E74" i="19"/>
  <c r="M74" i="19"/>
  <c r="U74" i="19"/>
  <c r="AC74" i="19"/>
  <c r="AK74" i="19"/>
  <c r="AS74" i="19"/>
  <c r="BA74" i="19"/>
  <c r="BI74" i="19"/>
  <c r="G75" i="19"/>
  <c r="O75" i="19"/>
  <c r="W75" i="19"/>
  <c r="AE75" i="19"/>
  <c r="AM75" i="19"/>
  <c r="AU75" i="19"/>
  <c r="BC75" i="19"/>
  <c r="BK75" i="19"/>
  <c r="E78" i="19"/>
  <c r="M78" i="19"/>
  <c r="U78" i="19"/>
  <c r="AC78" i="19"/>
  <c r="AK78" i="19"/>
  <c r="AS78" i="19"/>
  <c r="BA78" i="19"/>
  <c r="BI78" i="19"/>
  <c r="G79" i="19"/>
  <c r="O79" i="19"/>
  <c r="W79" i="19"/>
  <c r="AE79" i="19"/>
  <c r="AM79" i="19"/>
  <c r="AU79" i="19"/>
  <c r="BC79" i="19"/>
  <c r="BK79" i="19"/>
  <c r="AG79" i="19"/>
  <c r="AO79" i="19"/>
  <c r="AW79" i="19"/>
  <c r="BE79" i="19"/>
  <c r="J71" i="19"/>
  <c r="R71" i="19"/>
  <c r="Z71" i="19"/>
  <c r="AH71" i="19"/>
  <c r="AP71" i="19"/>
  <c r="AX71" i="19"/>
  <c r="H74" i="19"/>
  <c r="P74" i="19"/>
  <c r="X74" i="19"/>
  <c r="AF74" i="19"/>
  <c r="AN74" i="19"/>
  <c r="AV74" i="19"/>
  <c r="BD74" i="19"/>
  <c r="J75" i="19"/>
  <c r="R75" i="19"/>
  <c r="Z75" i="19"/>
  <c r="AH75" i="19"/>
  <c r="AP75" i="19"/>
  <c r="AX75" i="19"/>
  <c r="BF75" i="19"/>
  <c r="H78" i="19"/>
  <c r="P78" i="19"/>
  <c r="X78" i="19"/>
  <c r="AF78" i="19"/>
  <c r="AN78" i="19"/>
  <c r="AV78" i="19"/>
  <c r="BD78" i="19"/>
  <c r="J79" i="19"/>
  <c r="R79" i="19"/>
  <c r="Z79" i="19"/>
  <c r="AH79" i="19"/>
  <c r="AP79" i="19"/>
  <c r="AX79" i="19"/>
  <c r="BF79" i="19"/>
  <c r="I74" i="19"/>
  <c r="Q74" i="19"/>
  <c r="Y74" i="19"/>
  <c r="AG74" i="19"/>
  <c r="AO74" i="19"/>
  <c r="AW74" i="19"/>
  <c r="BE74" i="19"/>
  <c r="K75" i="19"/>
  <c r="S75" i="19"/>
  <c r="AA75" i="19"/>
  <c r="AI75" i="19"/>
  <c r="AQ75" i="19"/>
  <c r="AY75" i="19"/>
  <c r="BG75" i="19"/>
  <c r="I78" i="19"/>
  <c r="Q78" i="19"/>
  <c r="Y78" i="19"/>
  <c r="AG78" i="19"/>
  <c r="AO78" i="19"/>
  <c r="AW78" i="19"/>
  <c r="BE78" i="19"/>
  <c r="C79" i="19"/>
  <c r="K79" i="19"/>
  <c r="S79" i="19"/>
  <c r="AA79" i="19"/>
  <c r="AI79" i="19"/>
  <c r="AQ79" i="19"/>
  <c r="AY79" i="19"/>
  <c r="BG79" i="19"/>
  <c r="J74" i="19"/>
  <c r="R74" i="19"/>
  <c r="Z74" i="19"/>
  <c r="AH74" i="19"/>
  <c r="AP74" i="19"/>
  <c r="AX74" i="19"/>
  <c r="AB75" i="19"/>
  <c r="AJ75" i="19"/>
  <c r="AR75" i="19"/>
  <c r="AZ75" i="19"/>
  <c r="J78" i="19"/>
  <c r="R78" i="19"/>
  <c r="Z78" i="19"/>
  <c r="AH78" i="19"/>
  <c r="AP78" i="19"/>
  <c r="AX78" i="19"/>
  <c r="D79" i="19"/>
  <c r="L79" i="19"/>
  <c r="T79" i="19"/>
  <c r="AB79" i="19"/>
  <c r="AJ79" i="19"/>
  <c r="AR79" i="19"/>
  <c r="AZ79" i="19"/>
  <c r="BH79" i="19"/>
  <c r="AC79" i="19"/>
  <c r="AK79" i="19"/>
  <c r="AS79" i="19"/>
  <c r="BA79" i="19"/>
  <c r="AH57" i="19"/>
  <c r="AH59" i="19"/>
  <c r="E54" i="19"/>
  <c r="AC54" i="19"/>
  <c r="BI54" i="19"/>
  <c r="AE55" i="19"/>
  <c r="AU55" i="19"/>
  <c r="BK55" i="19"/>
  <c r="C57" i="19"/>
  <c r="S57" i="19"/>
  <c r="AY57" i="19"/>
  <c r="F59" i="19"/>
  <c r="V59" i="19"/>
  <c r="AL59" i="19"/>
  <c r="BB59" i="19"/>
  <c r="H60" i="19"/>
  <c r="X60" i="19"/>
  <c r="AN60" i="19"/>
  <c r="BF60" i="19"/>
  <c r="R59" i="19"/>
  <c r="AX59" i="19"/>
  <c r="P54" i="19"/>
  <c r="AS54" i="19"/>
  <c r="O55" i="19"/>
  <c r="AI57" i="19"/>
  <c r="F54" i="19"/>
  <c r="R54" i="19"/>
  <c r="AD54" i="19"/>
  <c r="AT54" i="19"/>
  <c r="BJ54" i="19"/>
  <c r="P55" i="19"/>
  <c r="AF55" i="19"/>
  <c r="AV55" i="19"/>
  <c r="BK56" i="19"/>
  <c r="BC56" i="19"/>
  <c r="AU56" i="19"/>
  <c r="AM56" i="19"/>
  <c r="AE56" i="19"/>
  <c r="W56" i="19"/>
  <c r="O56" i="19"/>
  <c r="G56" i="19"/>
  <c r="BJ56" i="19"/>
  <c r="BB56" i="19"/>
  <c r="AT56" i="19"/>
  <c r="AL56" i="19"/>
  <c r="AD56" i="19"/>
  <c r="V56" i="19"/>
  <c r="N56" i="19"/>
  <c r="F56" i="19"/>
  <c r="BI56" i="19"/>
  <c r="BA56" i="19"/>
  <c r="AS56" i="19"/>
  <c r="AK56" i="19"/>
  <c r="AC56" i="19"/>
  <c r="U56" i="19"/>
  <c r="M56" i="19"/>
  <c r="E56" i="19"/>
  <c r="BG56" i="19"/>
  <c r="AY56" i="19"/>
  <c r="AQ56" i="19"/>
  <c r="AI56" i="19"/>
  <c r="AA56" i="19"/>
  <c r="S56" i="19"/>
  <c r="K56" i="19"/>
  <c r="C56" i="19"/>
  <c r="R56" i="19"/>
  <c r="AH56" i="19"/>
  <c r="AX56" i="19"/>
  <c r="D57" i="19"/>
  <c r="T57" i="19"/>
  <c r="AJ57" i="19"/>
  <c r="AZ57" i="19"/>
  <c r="G59" i="19"/>
  <c r="W59" i="19"/>
  <c r="AM59" i="19"/>
  <c r="BC59" i="19"/>
  <c r="I60" i="19"/>
  <c r="Y60" i="19"/>
  <c r="AO60" i="19"/>
  <c r="BE61" i="19"/>
  <c r="AW61" i="19"/>
  <c r="AO61" i="19"/>
  <c r="AG61" i="19"/>
  <c r="Y61" i="19"/>
  <c r="Q61" i="19"/>
  <c r="I61" i="19"/>
  <c r="BD61" i="19"/>
  <c r="AV61" i="19"/>
  <c r="AN61" i="19"/>
  <c r="AF61" i="19"/>
  <c r="X61" i="19"/>
  <c r="P61" i="19"/>
  <c r="H61" i="19"/>
  <c r="BK61" i="19"/>
  <c r="BC61" i="19"/>
  <c r="AU61" i="19"/>
  <c r="AM61" i="19"/>
  <c r="AE61" i="19"/>
  <c r="W61" i="19"/>
  <c r="O61" i="19"/>
  <c r="G61" i="19"/>
  <c r="BJ61" i="19"/>
  <c r="BB61" i="19"/>
  <c r="AT61" i="19"/>
  <c r="AL61" i="19"/>
  <c r="AD61" i="19"/>
  <c r="V61" i="19"/>
  <c r="N61" i="19"/>
  <c r="F61" i="19"/>
  <c r="BI61" i="19"/>
  <c r="BA61" i="19"/>
  <c r="AS61" i="19"/>
  <c r="AK61" i="19"/>
  <c r="AC61" i="19"/>
  <c r="U61" i="19"/>
  <c r="M61" i="19"/>
  <c r="E61" i="19"/>
  <c r="BG61" i="19"/>
  <c r="AY61" i="19"/>
  <c r="T61" i="19"/>
  <c r="AQ61" i="19"/>
  <c r="H54" i="19"/>
  <c r="AF54" i="19"/>
  <c r="AV54" i="19"/>
  <c r="F57" i="19"/>
  <c r="V57" i="19"/>
  <c r="AL57" i="19"/>
  <c r="BB57" i="19"/>
  <c r="H59" i="19"/>
  <c r="X59" i="19"/>
  <c r="AN59" i="19"/>
  <c r="BD59" i="19"/>
  <c r="J60" i="19"/>
  <c r="Z60" i="19"/>
  <c r="AP60" i="19"/>
  <c r="T54" i="19"/>
  <c r="BI55" i="19"/>
  <c r="BA55" i="19"/>
  <c r="AS55" i="19"/>
  <c r="AK55" i="19"/>
  <c r="AC55" i="19"/>
  <c r="U55" i="19"/>
  <c r="M55" i="19"/>
  <c r="E55" i="19"/>
  <c r="BH55" i="19"/>
  <c r="AZ55" i="19"/>
  <c r="AR55" i="19"/>
  <c r="AJ55" i="19"/>
  <c r="AB55" i="19"/>
  <c r="T55" i="19"/>
  <c r="L55" i="19"/>
  <c r="D55" i="19"/>
  <c r="BG55" i="19"/>
  <c r="AY55" i="19"/>
  <c r="AQ55" i="19"/>
  <c r="AI55" i="19"/>
  <c r="AA55" i="19"/>
  <c r="S55" i="19"/>
  <c r="K55" i="19"/>
  <c r="C55" i="19"/>
  <c r="BE55" i="19"/>
  <c r="AW55" i="19"/>
  <c r="AO55" i="19"/>
  <c r="AG55" i="19"/>
  <c r="Y55" i="19"/>
  <c r="Q55" i="19"/>
  <c r="I55" i="19"/>
  <c r="AH55" i="19"/>
  <c r="AX55" i="19"/>
  <c r="I54" i="19"/>
  <c r="U54" i="19"/>
  <c r="AJ54" i="19"/>
  <c r="AZ54" i="19"/>
  <c r="F55" i="19"/>
  <c r="V55" i="19"/>
  <c r="AL55" i="19"/>
  <c r="BB55" i="19"/>
  <c r="J57" i="19"/>
  <c r="Z57" i="19"/>
  <c r="AP57" i="19"/>
  <c r="J59" i="19"/>
  <c r="Z59" i="19"/>
  <c r="AP59" i="19"/>
  <c r="L60" i="19"/>
  <c r="AB60" i="19"/>
  <c r="AV60" i="19"/>
  <c r="D61" i="19"/>
  <c r="AA61" i="19"/>
  <c r="AX61" i="19"/>
  <c r="BE57" i="19"/>
  <c r="AW57" i="19"/>
  <c r="AO57" i="19"/>
  <c r="AG57" i="19"/>
  <c r="Y57" i="19"/>
  <c r="Q57" i="19"/>
  <c r="I57" i="19"/>
  <c r="BD57" i="19"/>
  <c r="AV57" i="19"/>
  <c r="AN57" i="19"/>
  <c r="AF57" i="19"/>
  <c r="X57" i="19"/>
  <c r="P57" i="19"/>
  <c r="H57" i="19"/>
  <c r="BK57" i="19"/>
  <c r="BC57" i="19"/>
  <c r="AU57" i="19"/>
  <c r="AM57" i="19"/>
  <c r="AE57" i="19"/>
  <c r="W57" i="19"/>
  <c r="O57" i="19"/>
  <c r="G57" i="19"/>
  <c r="BI57" i="19"/>
  <c r="BA57" i="19"/>
  <c r="AS57" i="19"/>
  <c r="AK57" i="19"/>
  <c r="AC57" i="19"/>
  <c r="U57" i="19"/>
  <c r="M57" i="19"/>
  <c r="E57" i="19"/>
  <c r="AX57" i="19"/>
  <c r="BI59" i="19"/>
  <c r="BA59" i="19"/>
  <c r="AS59" i="19"/>
  <c r="AK59" i="19"/>
  <c r="AC59" i="19"/>
  <c r="U59" i="19"/>
  <c r="M59" i="19"/>
  <c r="E59" i="19"/>
  <c r="BH59" i="19"/>
  <c r="AZ59" i="19"/>
  <c r="AR59" i="19"/>
  <c r="AJ59" i="19"/>
  <c r="AB59" i="19"/>
  <c r="T59" i="19"/>
  <c r="L59" i="19"/>
  <c r="D59" i="19"/>
  <c r="BG59" i="19"/>
  <c r="AY59" i="19"/>
  <c r="AQ59" i="19"/>
  <c r="AI59" i="19"/>
  <c r="AA59" i="19"/>
  <c r="S59" i="19"/>
  <c r="K59" i="19"/>
  <c r="C59" i="19"/>
  <c r="BE59" i="19"/>
  <c r="AW59" i="19"/>
  <c r="AO59" i="19"/>
  <c r="AG59" i="19"/>
  <c r="Y59" i="19"/>
  <c r="Q59" i="19"/>
  <c r="I59" i="19"/>
  <c r="J54" i="19"/>
  <c r="V54" i="19"/>
  <c r="AK54" i="19"/>
  <c r="G55" i="19"/>
  <c r="W55" i="19"/>
  <c r="AM55" i="19"/>
  <c r="BC55" i="19"/>
  <c r="K57" i="19"/>
  <c r="AA57" i="19"/>
  <c r="AQ57" i="19"/>
  <c r="BG57" i="19"/>
  <c r="N59" i="19"/>
  <c r="AD59" i="19"/>
  <c r="AT59" i="19"/>
  <c r="BJ59" i="19"/>
  <c r="P60" i="19"/>
  <c r="AF60" i="19"/>
  <c r="AW60" i="19"/>
  <c r="R57" i="19"/>
  <c r="BG54" i="19"/>
  <c r="AY54" i="19"/>
  <c r="AQ54" i="19"/>
  <c r="AI54" i="19"/>
  <c r="AA54" i="19"/>
  <c r="S54" i="19"/>
  <c r="K54" i="19"/>
  <c r="BF54" i="19"/>
  <c r="AX54" i="19"/>
  <c r="AP54" i="19"/>
  <c r="AH54" i="19"/>
  <c r="BE54" i="19"/>
  <c r="AW54" i="19"/>
  <c r="AO54" i="19"/>
  <c r="AG54" i="19"/>
  <c r="Y54" i="19"/>
  <c r="Q54" i="19"/>
  <c r="BK54" i="19"/>
  <c r="BC54" i="19"/>
  <c r="AU54" i="19"/>
  <c r="AM54" i="19"/>
  <c r="AE54" i="19"/>
  <c r="W54" i="19"/>
  <c r="O54" i="19"/>
  <c r="G54" i="19"/>
  <c r="L54" i="19"/>
  <c r="X54" i="19"/>
  <c r="AL54" i="19"/>
  <c r="BB54" i="19"/>
  <c r="X55" i="19"/>
  <c r="AN55" i="19"/>
  <c r="BD55" i="19"/>
  <c r="L57" i="19"/>
  <c r="AB57" i="19"/>
  <c r="AR57" i="19"/>
  <c r="BH57" i="19"/>
  <c r="O59" i="19"/>
  <c r="AE59" i="19"/>
  <c r="AU59" i="19"/>
  <c r="BK59" i="19"/>
  <c r="Q60" i="19"/>
  <c r="AG60" i="19"/>
  <c r="N57" i="19"/>
  <c r="AD57" i="19"/>
  <c r="AT57" i="19"/>
  <c r="BJ57" i="19"/>
  <c r="P59" i="19"/>
  <c r="AF59" i="19"/>
  <c r="AV59" i="19"/>
  <c r="BK60" i="19"/>
  <c r="BC60" i="19"/>
  <c r="AU60" i="19"/>
  <c r="AM60" i="19"/>
  <c r="AE60" i="19"/>
  <c r="W60" i="19"/>
  <c r="O60" i="19"/>
  <c r="G60" i="19"/>
  <c r="BJ60" i="19"/>
  <c r="BB60" i="19"/>
  <c r="AT60" i="19"/>
  <c r="AL60" i="19"/>
  <c r="AD60" i="19"/>
  <c r="V60" i="19"/>
  <c r="N60" i="19"/>
  <c r="F60" i="19"/>
  <c r="BI60" i="19"/>
  <c r="BA60" i="19"/>
  <c r="AS60" i="19"/>
  <c r="AK60" i="19"/>
  <c r="AC60" i="19"/>
  <c r="U60" i="19"/>
  <c r="M60" i="19"/>
  <c r="E60" i="19"/>
  <c r="BH60" i="19"/>
  <c r="AZ60" i="19"/>
  <c r="AR60" i="19"/>
  <c r="BG60" i="19"/>
  <c r="AY60" i="19"/>
  <c r="AQ60" i="19"/>
  <c r="AI60" i="19"/>
  <c r="AA60" i="19"/>
  <c r="S60" i="19"/>
  <c r="K60" i="19"/>
  <c r="C60" i="19"/>
  <c r="R60" i="19"/>
  <c r="AH60" i="19"/>
  <c r="BD60" i="19"/>
  <c r="O63" i="19"/>
  <c r="W63" i="19"/>
  <c r="AE63" i="19"/>
  <c r="AM63" i="19"/>
  <c r="AU63" i="19"/>
  <c r="BC63" i="19"/>
  <c r="BK63" i="19"/>
  <c r="I64" i="19"/>
  <c r="Q64" i="19"/>
  <c r="Y64" i="19"/>
  <c r="AG64" i="19"/>
  <c r="AO64" i="19"/>
  <c r="AW64" i="19"/>
  <c r="BE64" i="19"/>
  <c r="J64" i="19"/>
  <c r="R64" i="19"/>
  <c r="Z64" i="19"/>
  <c r="AH64" i="19"/>
  <c r="AP64" i="19"/>
  <c r="AX64" i="19"/>
  <c r="BF64" i="19"/>
  <c r="G58" i="19"/>
  <c r="O58" i="19"/>
  <c r="W58" i="19"/>
  <c r="AE58" i="19"/>
  <c r="AM58" i="19"/>
  <c r="AU58" i="19"/>
  <c r="BC58" i="19"/>
  <c r="BK58" i="19"/>
  <c r="G62" i="19"/>
  <c r="O62" i="19"/>
  <c r="W62" i="19"/>
  <c r="AE62" i="19"/>
  <c r="AM62" i="19"/>
  <c r="AU62" i="19"/>
  <c r="BC62" i="19"/>
  <c r="BK62" i="19"/>
  <c r="I63" i="19"/>
  <c r="Q63" i="19"/>
  <c r="Y63" i="19"/>
  <c r="AG63" i="19"/>
  <c r="AO63" i="19"/>
  <c r="AW63" i="19"/>
  <c r="BE63" i="19"/>
  <c r="C64" i="19"/>
  <c r="K64" i="19"/>
  <c r="S64" i="19"/>
  <c r="AA64" i="19"/>
  <c r="AI64" i="19"/>
  <c r="AQ64" i="19"/>
  <c r="AY64" i="19"/>
  <c r="BG64" i="19"/>
  <c r="BD62" i="19"/>
  <c r="J63" i="19"/>
  <c r="R63" i="19"/>
  <c r="Z63" i="19"/>
  <c r="AH63" i="19"/>
  <c r="AP63" i="19"/>
  <c r="AX63" i="19"/>
  <c r="BF63" i="19"/>
  <c r="D64" i="19"/>
  <c r="L64" i="19"/>
  <c r="T64" i="19"/>
  <c r="AB64" i="19"/>
  <c r="AJ64" i="19"/>
  <c r="AR64" i="19"/>
  <c r="AZ64" i="19"/>
  <c r="BH64" i="19"/>
  <c r="I58" i="19"/>
  <c r="Q58" i="19"/>
  <c r="Y58" i="19"/>
  <c r="AG58" i="19"/>
  <c r="AO58" i="19"/>
  <c r="AW58" i="19"/>
  <c r="BE58" i="19"/>
  <c r="I62" i="19"/>
  <c r="Q62" i="19"/>
  <c r="Y62" i="19"/>
  <c r="AG62" i="19"/>
  <c r="AO62" i="19"/>
  <c r="AW62" i="19"/>
  <c r="BE62" i="19"/>
  <c r="C63" i="19"/>
  <c r="K63" i="19"/>
  <c r="S63" i="19"/>
  <c r="AA63" i="19"/>
  <c r="AI63" i="19"/>
  <c r="AQ63" i="19"/>
  <c r="AY63" i="19"/>
  <c r="BG63" i="19"/>
  <c r="E64" i="19"/>
  <c r="M64" i="19"/>
  <c r="U64" i="19"/>
  <c r="AC64" i="19"/>
  <c r="AK64" i="19"/>
  <c r="AS64" i="19"/>
  <c r="BA64" i="19"/>
  <c r="BI64" i="19"/>
  <c r="J58" i="19"/>
  <c r="R58" i="19"/>
  <c r="Z58" i="19"/>
  <c r="AH58" i="19"/>
  <c r="AP58" i="19"/>
  <c r="AX58" i="19"/>
  <c r="BF58" i="19"/>
  <c r="J62" i="19"/>
  <c r="R62" i="19"/>
  <c r="Z62" i="19"/>
  <c r="AH62" i="19"/>
  <c r="AP62" i="19"/>
  <c r="AX62" i="19"/>
  <c r="BF62" i="19"/>
  <c r="D63" i="19"/>
  <c r="L63" i="19"/>
  <c r="T63" i="19"/>
  <c r="AB63" i="19"/>
  <c r="AJ63" i="19"/>
  <c r="AR63" i="19"/>
  <c r="AZ63" i="19"/>
  <c r="BH63" i="19"/>
  <c r="F64" i="19"/>
  <c r="N64" i="19"/>
  <c r="V64" i="19"/>
  <c r="AD64" i="19"/>
  <c r="AL64" i="19"/>
  <c r="AT64" i="19"/>
  <c r="BB64" i="19"/>
  <c r="BJ64" i="19"/>
  <c r="C58" i="19"/>
  <c r="K58" i="19"/>
  <c r="S58" i="19"/>
  <c r="AA58" i="19"/>
  <c r="AI58" i="19"/>
  <c r="AQ58" i="19"/>
  <c r="AY58" i="19"/>
  <c r="C62" i="19"/>
  <c r="K62" i="19"/>
  <c r="S62" i="19"/>
  <c r="AA62" i="19"/>
  <c r="AI62" i="19"/>
  <c r="AQ62" i="19"/>
  <c r="AY62" i="19"/>
  <c r="E63" i="19"/>
  <c r="M63" i="19"/>
  <c r="U63" i="19"/>
  <c r="AC63" i="19"/>
  <c r="AK63" i="19"/>
  <c r="AS63" i="19"/>
  <c r="BA63" i="19"/>
  <c r="G64" i="19"/>
  <c r="O64" i="19"/>
  <c r="W64" i="19"/>
  <c r="AE64" i="19"/>
  <c r="AM64" i="19"/>
  <c r="AU64" i="19"/>
  <c r="BC64" i="19"/>
  <c r="H23" i="19"/>
  <c r="K39" i="19"/>
  <c r="J46" i="19"/>
  <c r="AT23" i="19"/>
  <c r="E40" i="19"/>
  <c r="AT43" i="19"/>
  <c r="D47" i="19"/>
  <c r="L47" i="19"/>
  <c r="AS24" i="19"/>
  <c r="C39" i="19"/>
  <c r="H40" i="19"/>
  <c r="C31" i="19"/>
  <c r="D39" i="19"/>
  <c r="AS40" i="19"/>
  <c r="K31" i="19"/>
  <c r="F39" i="19"/>
  <c r="AV40" i="19"/>
  <c r="AV45" i="19"/>
  <c r="F31" i="19"/>
  <c r="D23" i="19"/>
  <c r="H31" i="19"/>
  <c r="G39" i="19"/>
  <c r="C47" i="19"/>
  <c r="L23" i="19"/>
  <c r="AV24" i="19"/>
  <c r="G29" i="19"/>
  <c r="L39" i="19"/>
  <c r="D43" i="19"/>
  <c r="AV39" i="19"/>
  <c r="F43" i="19"/>
  <c r="G43" i="19"/>
  <c r="H43" i="19"/>
  <c r="AV27" i="19"/>
  <c r="AS28" i="19"/>
  <c r="D30" i="19"/>
  <c r="E32" i="19"/>
  <c r="AT32" i="19"/>
  <c r="AT47" i="19"/>
  <c r="D42" i="19"/>
  <c r="E48" i="19"/>
  <c r="AT48" i="19"/>
  <c r="AS32" i="19"/>
  <c r="I30" i="19"/>
  <c r="AV28" i="19"/>
  <c r="H29" i="19"/>
  <c r="J30" i="19"/>
  <c r="H32" i="19"/>
  <c r="AV23" i="19"/>
  <c r="F27" i="19"/>
  <c r="H28" i="19"/>
  <c r="L30" i="19"/>
  <c r="AU39" i="19"/>
  <c r="J40" i="19"/>
  <c r="E42" i="19"/>
  <c r="K43" i="19"/>
  <c r="AV43" i="19"/>
  <c r="F47" i="19"/>
  <c r="F48" i="19"/>
  <c r="AV48" i="19"/>
  <c r="F32" i="19"/>
  <c r="AV32" i="19"/>
  <c r="D27" i="19"/>
  <c r="F28" i="19"/>
  <c r="C23" i="19"/>
  <c r="H24" i="19"/>
  <c r="H27" i="19"/>
  <c r="J42" i="19"/>
  <c r="L43" i="19"/>
  <c r="G47" i="19"/>
  <c r="H48" i="19"/>
  <c r="AS48" i="19"/>
  <c r="K27" i="19"/>
  <c r="AV29" i="19"/>
  <c r="D45" i="19"/>
  <c r="D46" i="19"/>
  <c r="H47" i="19"/>
  <c r="F23" i="19"/>
  <c r="AV25" i="19"/>
  <c r="L27" i="19"/>
  <c r="D31" i="19"/>
  <c r="AT40" i="19"/>
  <c r="C43" i="19"/>
  <c r="F44" i="19"/>
  <c r="H45" i="19"/>
  <c r="I46" i="19"/>
  <c r="K47" i="19"/>
  <c r="C41" i="19"/>
  <c r="H44" i="19"/>
  <c r="H38" i="19"/>
  <c r="I38" i="19"/>
  <c r="AU40" i="19"/>
  <c r="G40" i="19"/>
  <c r="L40" i="19"/>
  <c r="D40" i="19"/>
  <c r="K40" i="19"/>
  <c r="C40" i="19"/>
  <c r="D41" i="19"/>
  <c r="F42" i="19"/>
  <c r="AS42" i="19"/>
  <c r="J44" i="19"/>
  <c r="L45" i="19"/>
  <c r="K46" i="19"/>
  <c r="C46" i="19"/>
  <c r="AV46" i="19"/>
  <c r="H46" i="19"/>
  <c r="AU46" i="19"/>
  <c r="G46" i="19"/>
  <c r="AT46" i="19"/>
  <c r="F46" i="19"/>
  <c r="AS46" i="19"/>
  <c r="E46" i="19"/>
  <c r="J38" i="19"/>
  <c r="G41" i="19"/>
  <c r="I42" i="19"/>
  <c r="AT42" i="19"/>
  <c r="AS44" i="19"/>
  <c r="I41" i="19"/>
  <c r="AT41" i="19"/>
  <c r="F41" i="19"/>
  <c r="AS41" i="19"/>
  <c r="E41" i="19"/>
  <c r="K38" i="19"/>
  <c r="AU38" i="19"/>
  <c r="G38" i="19"/>
  <c r="H41" i="19"/>
  <c r="AU41" i="19"/>
  <c r="AT44" i="19"/>
  <c r="L38" i="19"/>
  <c r="C38" i="19"/>
  <c r="AS38" i="19"/>
  <c r="J41" i="19"/>
  <c r="AV41" i="19"/>
  <c r="L42" i="19"/>
  <c r="I45" i="19"/>
  <c r="AT45" i="19"/>
  <c r="F45" i="19"/>
  <c r="AS45" i="19"/>
  <c r="E45" i="19"/>
  <c r="K45" i="19"/>
  <c r="C45" i="19"/>
  <c r="AT38" i="19"/>
  <c r="K41" i="19"/>
  <c r="AU44" i="19"/>
  <c r="G44" i="19"/>
  <c r="L44" i="19"/>
  <c r="D44" i="19"/>
  <c r="K44" i="19"/>
  <c r="C44" i="19"/>
  <c r="I44" i="19"/>
  <c r="D38" i="19"/>
  <c r="E38" i="19"/>
  <c r="AV38" i="19"/>
  <c r="L41" i="19"/>
  <c r="K42" i="19"/>
  <c r="C42" i="19"/>
  <c r="AV42" i="19"/>
  <c r="H42" i="19"/>
  <c r="AU42" i="19"/>
  <c r="G42" i="19"/>
  <c r="E44" i="19"/>
  <c r="G45" i="19"/>
  <c r="AU47" i="19"/>
  <c r="I48" i="19"/>
  <c r="J48" i="19"/>
  <c r="I39" i="19"/>
  <c r="I43" i="19"/>
  <c r="I47" i="19"/>
  <c r="C48" i="19"/>
  <c r="K48" i="19"/>
  <c r="J39" i="19"/>
  <c r="J43" i="19"/>
  <c r="J47" i="19"/>
  <c r="D48" i="19"/>
  <c r="L48" i="19"/>
  <c r="E39" i="19"/>
  <c r="AS39" i="19"/>
  <c r="E43" i="19"/>
  <c r="AS43" i="19"/>
  <c r="E47" i="19"/>
  <c r="AS47" i="19"/>
  <c r="G48" i="19"/>
  <c r="AU48" i="19"/>
  <c r="D22" i="19"/>
  <c r="AU24" i="19"/>
  <c r="G24" i="19"/>
  <c r="L24" i="19"/>
  <c r="D24" i="19"/>
  <c r="K24" i="19"/>
  <c r="C24" i="19"/>
  <c r="I24" i="19"/>
  <c r="D25" i="19"/>
  <c r="F26" i="19"/>
  <c r="J29" i="19"/>
  <c r="F22" i="19"/>
  <c r="E24" i="19"/>
  <c r="G25" i="19"/>
  <c r="I26" i="19"/>
  <c r="K26" i="19"/>
  <c r="C26" i="19"/>
  <c r="AV26" i="19"/>
  <c r="H26" i="19"/>
  <c r="AU26" i="19"/>
  <c r="G26" i="19"/>
  <c r="AS26" i="19"/>
  <c r="E26" i="19"/>
  <c r="AT22" i="19"/>
  <c r="H22" i="19"/>
  <c r="F24" i="19"/>
  <c r="H25" i="19"/>
  <c r="J26" i="19"/>
  <c r="I25" i="19"/>
  <c r="AT25" i="19"/>
  <c r="F25" i="19"/>
  <c r="AS25" i="19"/>
  <c r="E25" i="19"/>
  <c r="K25" i="19"/>
  <c r="C25" i="19"/>
  <c r="D26" i="19"/>
  <c r="J25" i="19"/>
  <c r="L26" i="19"/>
  <c r="K22" i="19"/>
  <c r="AV22" i="19"/>
  <c r="AU22" i="19"/>
  <c r="G22" i="19"/>
  <c r="AS22" i="19"/>
  <c r="E22" i="19"/>
  <c r="I22" i="19"/>
  <c r="J22" i="19"/>
  <c r="J24" i="19"/>
  <c r="L25" i="19"/>
  <c r="AT26" i="19"/>
  <c r="K30" i="19"/>
  <c r="C30" i="19"/>
  <c r="AV30" i="19"/>
  <c r="H30" i="19"/>
  <c r="AU30" i="19"/>
  <c r="G30" i="19"/>
  <c r="AT30" i="19"/>
  <c r="F30" i="19"/>
  <c r="AS30" i="19"/>
  <c r="E30" i="19"/>
  <c r="C22" i="19"/>
  <c r="L22" i="19"/>
  <c r="AU25" i="19"/>
  <c r="I29" i="19"/>
  <c r="AT29" i="19"/>
  <c r="F29" i="19"/>
  <c r="AS29" i="19"/>
  <c r="E29" i="19"/>
  <c r="L29" i="19"/>
  <c r="D29" i="19"/>
  <c r="K29" i="19"/>
  <c r="C29" i="19"/>
  <c r="AU29" i="19"/>
  <c r="G23" i="19"/>
  <c r="AU23" i="19"/>
  <c r="G27" i="19"/>
  <c r="AU27" i="19"/>
  <c r="I28" i="19"/>
  <c r="G31" i="19"/>
  <c r="AU31" i="19"/>
  <c r="I32" i="19"/>
  <c r="J28" i="19"/>
  <c r="AV31" i="19"/>
  <c r="J32" i="19"/>
  <c r="I23" i="19"/>
  <c r="I27" i="19"/>
  <c r="C28" i="19"/>
  <c r="K28" i="19"/>
  <c r="I31" i="19"/>
  <c r="C32" i="19"/>
  <c r="K32" i="19"/>
  <c r="J23" i="19"/>
  <c r="J27" i="19"/>
  <c r="D28" i="19"/>
  <c r="L28" i="19"/>
  <c r="J31" i="19"/>
  <c r="D32" i="19"/>
  <c r="L32" i="19"/>
  <c r="E23" i="19"/>
  <c r="AS23" i="19"/>
  <c r="E27" i="19"/>
  <c r="AS27" i="19"/>
  <c r="G28" i="19"/>
  <c r="AU28" i="19"/>
  <c r="E31" i="19"/>
  <c r="AS31" i="19"/>
  <c r="G32" i="19"/>
  <c r="AU32" i="19"/>
  <c r="AP12" i="18" l="1"/>
  <c r="A89" i="19" l="1"/>
  <c r="A90" i="19"/>
  <c r="A92" i="19" s="1"/>
  <c r="A94" i="19" s="1"/>
  <c r="A96" i="19" s="1"/>
  <c r="A98" i="19" s="1"/>
  <c r="A100" i="19" s="1"/>
  <c r="A102" i="19" s="1"/>
  <c r="A91" i="19" l="1"/>
  <c r="AN14" i="18"/>
  <c r="AO14" i="18" s="1"/>
  <c r="AN13" i="18"/>
  <c r="AO13" i="18" s="1"/>
  <c r="AN12" i="18"/>
  <c r="AO12" i="18" s="1"/>
  <c r="Q105" i="19"/>
  <c r="Q115" i="19" s="1"/>
  <c r="R105" i="19"/>
  <c r="R110" i="19" s="1"/>
  <c r="P105" i="19"/>
  <c r="P107" i="19" s="1"/>
  <c r="F6" i="19"/>
  <c r="H6" i="19"/>
  <c r="C6" i="19"/>
  <c r="BX76" i="18"/>
  <c r="BV77" i="18"/>
  <c r="BV78" i="18"/>
  <c r="BV76" i="18"/>
  <c r="BR74" i="18"/>
  <c r="BR75" i="18"/>
  <c r="BR76" i="18" s="1"/>
  <c r="BR77" i="18" s="1"/>
  <c r="BR78" i="18" s="1"/>
  <c r="BR73" i="18"/>
  <c r="BX78" i="18"/>
  <c r="BW78" i="18"/>
  <c r="BU78" i="18"/>
  <c r="BX77" i="18"/>
  <c r="BW77" i="18"/>
  <c r="BU77" i="18"/>
  <c r="BW76" i="18"/>
  <c r="BU76" i="18"/>
  <c r="BT76" i="18"/>
  <c r="BT77" i="18" s="1"/>
  <c r="BT78" i="18" s="1"/>
  <c r="BQ76" i="18"/>
  <c r="BQ77" i="18" s="1"/>
  <c r="BQ78" i="18" s="1"/>
  <c r="BT75" i="18"/>
  <c r="BS75" i="18"/>
  <c r="BS76" i="18" s="1"/>
  <c r="BS77" i="18" s="1"/>
  <c r="BS78" i="18" s="1"/>
  <c r="BQ75" i="18"/>
  <c r="BT74" i="18"/>
  <c r="BS74" i="18"/>
  <c r="BQ74" i="18"/>
  <c r="BT73" i="18"/>
  <c r="BS73" i="18"/>
  <c r="BQ73" i="18"/>
  <c r="BX62" i="18"/>
  <c r="BW62" i="18"/>
  <c r="BV62" i="18"/>
  <c r="BU62" i="18"/>
  <c r="BX61" i="18"/>
  <c r="BW61" i="18"/>
  <c r="BV61" i="18"/>
  <c r="BU61" i="18"/>
  <c r="BX60" i="18"/>
  <c r="BW60" i="18"/>
  <c r="BV60" i="18"/>
  <c r="BU60" i="18"/>
  <c r="BT60" i="18"/>
  <c r="BT61" i="18" s="1"/>
  <c r="BT62" i="18" s="1"/>
  <c r="BR60" i="18"/>
  <c r="BR61" i="18" s="1"/>
  <c r="BR62" i="18" s="1"/>
  <c r="BQ60" i="18"/>
  <c r="BQ61" i="18" s="1"/>
  <c r="BQ62" i="18" s="1"/>
  <c r="BT59" i="18"/>
  <c r="BS59" i="18"/>
  <c r="BS60" i="18" s="1"/>
  <c r="BS61" i="18" s="1"/>
  <c r="BS62" i="18" s="1"/>
  <c r="BR59" i="18"/>
  <c r="BQ59" i="18"/>
  <c r="BT58" i="18"/>
  <c r="BS58" i="18"/>
  <c r="BR58" i="18"/>
  <c r="BQ58" i="18"/>
  <c r="BT57" i="18"/>
  <c r="BS57" i="18"/>
  <c r="BR57" i="18"/>
  <c r="BQ57" i="18"/>
  <c r="BX46" i="18"/>
  <c r="BW46" i="18"/>
  <c r="BV46" i="18"/>
  <c r="BU46" i="18"/>
  <c r="BX45" i="18"/>
  <c r="BW45" i="18"/>
  <c r="BV45" i="18"/>
  <c r="BU45" i="18"/>
  <c r="BX44" i="18"/>
  <c r="BW44" i="18"/>
  <c r="BV44" i="18"/>
  <c r="BU44" i="18"/>
  <c r="BS44" i="18"/>
  <c r="BS45" i="18" s="1"/>
  <c r="BS46" i="18" s="1"/>
  <c r="BR44" i="18"/>
  <c r="BR45" i="18" s="1"/>
  <c r="BR46" i="18" s="1"/>
  <c r="BQ44" i="18"/>
  <c r="BQ45" i="18" s="1"/>
  <c r="BQ46" i="18" s="1"/>
  <c r="BT43" i="18"/>
  <c r="BT44" i="18" s="1"/>
  <c r="BT45" i="18" s="1"/>
  <c r="BT46" i="18" s="1"/>
  <c r="BS43" i="18"/>
  <c r="BR43" i="18"/>
  <c r="BQ43" i="18"/>
  <c r="BT42" i="18"/>
  <c r="BS42" i="18"/>
  <c r="BR42" i="18"/>
  <c r="BQ42" i="18"/>
  <c r="BT41" i="18"/>
  <c r="BS41" i="18"/>
  <c r="BR41" i="18"/>
  <c r="BQ41" i="18"/>
  <c r="BX30" i="18"/>
  <c r="BW30" i="18"/>
  <c r="BV30" i="18"/>
  <c r="BU30" i="18"/>
  <c r="BX29" i="18"/>
  <c r="BW29" i="18"/>
  <c r="BV29" i="18"/>
  <c r="BU29" i="18"/>
  <c r="BX28" i="18"/>
  <c r="BW28" i="18"/>
  <c r="BV28" i="18"/>
  <c r="BU28" i="18"/>
  <c r="BS28" i="18"/>
  <c r="BS29" i="18" s="1"/>
  <c r="BS30" i="18" s="1"/>
  <c r="BR28" i="18"/>
  <c r="BR29" i="18" s="1"/>
  <c r="BR30" i="18" s="1"/>
  <c r="BQ28" i="18"/>
  <c r="BQ29" i="18" s="1"/>
  <c r="BQ30" i="18" s="1"/>
  <c r="BT27" i="18"/>
  <c r="BT28" i="18" s="1"/>
  <c r="BT29" i="18" s="1"/>
  <c r="BT30" i="18" s="1"/>
  <c r="BS27" i="18"/>
  <c r="BR27" i="18"/>
  <c r="BQ27" i="18"/>
  <c r="BT26" i="18"/>
  <c r="BS26" i="18"/>
  <c r="BR26" i="18"/>
  <c r="BQ26" i="18"/>
  <c r="BT25" i="18"/>
  <c r="BS25" i="18"/>
  <c r="BR25" i="18"/>
  <c r="BQ25" i="18"/>
  <c r="BR12" i="18"/>
  <c r="BS12" i="18"/>
  <c r="BT12" i="18"/>
  <c r="BR13" i="18"/>
  <c r="BS13" i="18"/>
  <c r="BT13" i="18"/>
  <c r="BT14" i="18" s="1"/>
  <c r="BR14" i="18"/>
  <c r="BS14" i="18"/>
  <c r="BU13" i="18"/>
  <c r="BV13" i="18"/>
  <c r="BW13" i="18"/>
  <c r="BX13" i="18"/>
  <c r="BU14" i="18"/>
  <c r="BV14" i="18"/>
  <c r="BW14" i="18"/>
  <c r="BX14" i="18"/>
  <c r="BV12" i="18"/>
  <c r="BW12" i="18"/>
  <c r="BX12" i="18"/>
  <c r="BU12" i="18"/>
  <c r="BQ13" i="18"/>
  <c r="BQ14" i="18" s="1"/>
  <c r="BQ12" i="18"/>
  <c r="BQ10" i="18"/>
  <c r="BR10" i="18"/>
  <c r="BS10" i="18"/>
  <c r="BT10" i="18"/>
  <c r="BQ11" i="18"/>
  <c r="BR11" i="18"/>
  <c r="BS11" i="18"/>
  <c r="BT11" i="18"/>
  <c r="BR9" i="18"/>
  <c r="BS9" i="18"/>
  <c r="BT9" i="18"/>
  <c r="BQ9" i="18"/>
  <c r="BP74" i="18"/>
  <c r="BP75" i="18"/>
  <c r="BP76" i="18" s="1"/>
  <c r="BP77" i="18" s="1"/>
  <c r="BP78" i="18" s="1"/>
  <c r="BP73" i="18"/>
  <c r="BP69" i="18"/>
  <c r="BP70" i="18"/>
  <c r="BP71" i="18"/>
  <c r="BP72" i="18"/>
  <c r="BP68" i="18"/>
  <c r="BO78" i="18"/>
  <c r="BN78" i="18"/>
  <c r="BM78" i="18"/>
  <c r="BL78" i="18"/>
  <c r="BK78" i="18"/>
  <c r="BO77" i="18"/>
  <c r="BN77" i="18"/>
  <c r="BM77" i="18"/>
  <c r="BL77" i="18"/>
  <c r="BK77" i="18"/>
  <c r="BO76" i="18"/>
  <c r="BN76" i="18"/>
  <c r="BM76" i="18"/>
  <c r="BL76" i="18"/>
  <c r="BK76" i="18"/>
  <c r="BO75" i="18"/>
  <c r="BN75" i="18"/>
  <c r="BM75" i="18"/>
  <c r="BL75" i="18"/>
  <c r="BK75" i="18"/>
  <c r="BO74" i="18"/>
  <c r="BN74" i="18"/>
  <c r="BM74" i="18"/>
  <c r="BL74" i="18"/>
  <c r="BK74" i="18"/>
  <c r="BO73" i="18"/>
  <c r="BN73" i="18"/>
  <c r="BM73" i="18"/>
  <c r="BL73" i="18"/>
  <c r="BK73" i="18"/>
  <c r="BO72" i="18"/>
  <c r="BN72" i="18"/>
  <c r="BM72" i="18"/>
  <c r="BL72" i="18"/>
  <c r="BK72" i="18"/>
  <c r="BO71" i="18"/>
  <c r="BN71" i="18"/>
  <c r="BM71" i="18"/>
  <c r="BL71" i="18"/>
  <c r="BK71" i="18"/>
  <c r="BO70" i="18"/>
  <c r="BN70" i="18"/>
  <c r="BM70" i="18"/>
  <c r="BL70" i="18"/>
  <c r="BK70" i="18"/>
  <c r="BO69" i="18"/>
  <c r="BN69" i="18"/>
  <c r="BM69" i="18"/>
  <c r="BL69" i="18"/>
  <c r="BK69" i="18"/>
  <c r="BO68" i="18"/>
  <c r="BN68" i="18"/>
  <c r="BM68" i="18"/>
  <c r="BL68" i="18"/>
  <c r="BK68" i="18"/>
  <c r="BO62" i="18"/>
  <c r="BN62" i="18"/>
  <c r="BM62" i="18"/>
  <c r="BL62" i="18"/>
  <c r="BK62" i="18"/>
  <c r="BO61" i="18"/>
  <c r="BN61" i="18"/>
  <c r="BM61" i="18"/>
  <c r="BL61" i="18"/>
  <c r="BK61" i="18"/>
  <c r="BO60" i="18"/>
  <c r="BN60" i="18"/>
  <c r="BM60" i="18"/>
  <c r="BL60" i="18"/>
  <c r="BK60" i="18"/>
  <c r="BO59" i="18"/>
  <c r="BN59" i="18"/>
  <c r="BM59" i="18"/>
  <c r="BL59" i="18"/>
  <c r="BK59" i="18"/>
  <c r="BO58" i="18"/>
  <c r="BN58" i="18"/>
  <c r="BM58" i="18"/>
  <c r="BL58" i="18"/>
  <c r="BK58" i="18"/>
  <c r="BO57" i="18"/>
  <c r="BN57" i="18"/>
  <c r="BM57" i="18"/>
  <c r="BL57" i="18"/>
  <c r="BK57" i="18"/>
  <c r="BO56" i="18"/>
  <c r="BN56" i="18"/>
  <c r="BM56" i="18"/>
  <c r="BL56" i="18"/>
  <c r="BK56" i="18"/>
  <c r="BO55" i="18"/>
  <c r="BN55" i="18"/>
  <c r="BM55" i="18"/>
  <c r="BL55" i="18"/>
  <c r="BK55" i="18"/>
  <c r="BO54" i="18"/>
  <c r="BN54" i="18"/>
  <c r="BM54" i="18"/>
  <c r="BL54" i="18"/>
  <c r="BK54" i="18"/>
  <c r="BO53" i="18"/>
  <c r="BN53" i="18"/>
  <c r="BM53" i="18"/>
  <c r="BL53" i="18"/>
  <c r="BK53" i="18"/>
  <c r="BO52" i="18"/>
  <c r="BN52" i="18"/>
  <c r="BM52" i="18"/>
  <c r="BL52" i="18"/>
  <c r="BK52" i="18"/>
  <c r="BO46" i="18"/>
  <c r="BN46" i="18"/>
  <c r="BM46" i="18"/>
  <c r="BL46" i="18"/>
  <c r="BK46" i="18"/>
  <c r="BO45" i="18"/>
  <c r="BN45" i="18"/>
  <c r="BM45" i="18"/>
  <c r="BL45" i="18"/>
  <c r="BK45" i="18"/>
  <c r="BO44" i="18"/>
  <c r="BN44" i="18"/>
  <c r="BM44" i="18"/>
  <c r="BL44" i="18"/>
  <c r="BK44" i="18"/>
  <c r="BO43" i="18"/>
  <c r="BN43" i="18"/>
  <c r="BM43" i="18"/>
  <c r="BL43" i="18"/>
  <c r="BK43" i="18"/>
  <c r="BO42" i="18"/>
  <c r="BN42" i="18"/>
  <c r="BM42" i="18"/>
  <c r="BL42" i="18"/>
  <c r="BK42" i="18"/>
  <c r="BO41" i="18"/>
  <c r="BN41" i="18"/>
  <c r="BM41" i="18"/>
  <c r="BL41" i="18"/>
  <c r="BK41" i="18"/>
  <c r="BO40" i="18"/>
  <c r="BN40" i="18"/>
  <c r="BM40" i="18"/>
  <c r="BL40" i="18"/>
  <c r="BK40" i="18"/>
  <c r="BO39" i="18"/>
  <c r="BN39" i="18"/>
  <c r="BM39" i="18"/>
  <c r="BL39" i="18"/>
  <c r="BK39" i="18"/>
  <c r="BO38" i="18"/>
  <c r="BN38" i="18"/>
  <c r="BM38" i="18"/>
  <c r="BL38" i="18"/>
  <c r="BK38" i="18"/>
  <c r="BO37" i="18"/>
  <c r="BN37" i="18"/>
  <c r="BM37" i="18"/>
  <c r="BL37" i="18"/>
  <c r="BK37" i="18"/>
  <c r="BO36" i="18"/>
  <c r="BN36" i="18"/>
  <c r="BM36" i="18"/>
  <c r="BL36" i="18"/>
  <c r="BK36" i="18"/>
  <c r="BO30" i="18"/>
  <c r="BN30" i="18"/>
  <c r="BM30" i="18"/>
  <c r="BL30" i="18"/>
  <c r="BK30" i="18"/>
  <c r="BO29" i="18"/>
  <c r="BN29" i="18"/>
  <c r="BM29" i="18"/>
  <c r="BL29" i="18"/>
  <c r="BK29" i="18"/>
  <c r="BO28" i="18"/>
  <c r="BN28" i="18"/>
  <c r="BM28" i="18"/>
  <c r="BL28" i="18"/>
  <c r="BK28" i="18"/>
  <c r="BO27" i="18"/>
  <c r="BN27" i="18"/>
  <c r="BM27" i="18"/>
  <c r="BL27" i="18"/>
  <c r="BK27" i="18"/>
  <c r="BO26" i="18"/>
  <c r="BN26" i="18"/>
  <c r="BM26" i="18"/>
  <c r="BL26" i="18"/>
  <c r="BK26" i="18"/>
  <c r="BO25" i="18"/>
  <c r="BN25" i="18"/>
  <c r="BM25" i="18"/>
  <c r="BL25" i="18"/>
  <c r="BK25" i="18"/>
  <c r="BO24" i="18"/>
  <c r="BN24" i="18"/>
  <c r="BM24" i="18"/>
  <c r="BL24" i="18"/>
  <c r="BK24" i="18"/>
  <c r="BO23" i="18"/>
  <c r="BN23" i="18"/>
  <c r="BM23" i="18"/>
  <c r="BL23" i="18"/>
  <c r="BK23" i="18"/>
  <c r="BO22" i="18"/>
  <c r="BN22" i="18"/>
  <c r="BM22" i="18"/>
  <c r="BL22" i="18"/>
  <c r="BK22" i="18"/>
  <c r="BO21" i="18"/>
  <c r="BN21" i="18"/>
  <c r="BM21" i="18"/>
  <c r="BL21" i="18"/>
  <c r="BK21" i="18"/>
  <c r="BO20" i="18"/>
  <c r="BN20" i="18"/>
  <c r="BM20" i="18"/>
  <c r="BL20" i="18"/>
  <c r="BK20" i="18"/>
  <c r="BK5" i="18"/>
  <c r="BL5" i="18"/>
  <c r="BM5" i="18"/>
  <c r="BN5" i="18"/>
  <c r="BO5" i="18"/>
  <c r="BK6" i="18"/>
  <c r="BL6" i="18"/>
  <c r="BM6" i="18"/>
  <c r="BN6" i="18"/>
  <c r="BO6" i="18"/>
  <c r="BK7" i="18"/>
  <c r="BL7" i="18"/>
  <c r="BM7" i="18"/>
  <c r="BN7" i="18"/>
  <c r="BO7" i="18"/>
  <c r="BK8" i="18"/>
  <c r="BL8" i="18"/>
  <c r="BM8" i="18"/>
  <c r="BN8" i="18"/>
  <c r="BO8" i="18"/>
  <c r="BK9" i="18"/>
  <c r="BL9" i="18"/>
  <c r="BM9" i="18"/>
  <c r="BN9" i="18"/>
  <c r="BO9" i="18"/>
  <c r="BK10" i="18"/>
  <c r="BL10" i="18"/>
  <c r="BM10" i="18"/>
  <c r="BN10" i="18"/>
  <c r="BO10" i="18"/>
  <c r="BK11" i="18"/>
  <c r="BL11" i="18"/>
  <c r="BM11" i="18"/>
  <c r="BN11" i="18"/>
  <c r="BO11" i="18"/>
  <c r="BK12" i="18"/>
  <c r="BL12" i="18"/>
  <c r="BM12" i="18"/>
  <c r="BN12" i="18"/>
  <c r="BO12" i="18"/>
  <c r="BK13" i="18"/>
  <c r="BL13" i="18"/>
  <c r="BM13" i="18"/>
  <c r="BN13" i="18"/>
  <c r="BO13" i="18"/>
  <c r="BK14" i="18"/>
  <c r="BL14" i="18"/>
  <c r="BM14" i="18"/>
  <c r="BN14" i="18"/>
  <c r="BO14" i="18"/>
  <c r="BL4" i="18"/>
  <c r="BM4" i="18"/>
  <c r="BN4" i="18"/>
  <c r="BO4" i="18"/>
  <c r="BK4" i="18"/>
  <c r="Y3" i="19"/>
  <c r="AG3" i="19" s="1"/>
  <c r="AO3" i="19" s="1"/>
  <c r="BA3" i="19" s="1"/>
  <c r="Z3" i="19"/>
  <c r="AH3" i="19" s="1"/>
  <c r="AA3" i="19"/>
  <c r="AI3" i="19" s="1"/>
  <c r="AQ3" i="19" s="1"/>
  <c r="BC3" i="19" s="1"/>
  <c r="AB3" i="19"/>
  <c r="AJ3" i="19" s="1"/>
  <c r="X3" i="19"/>
  <c r="AF3" i="19" s="1"/>
  <c r="AN3" i="19" s="1"/>
  <c r="AZ3" i="19" s="1"/>
  <c r="BE2" i="19"/>
  <c r="BF2" i="19"/>
  <c r="BG2" i="19"/>
  <c r="BG6" i="19" s="1"/>
  <c r="BH2" i="19"/>
  <c r="N2" i="19"/>
  <c r="O2" i="19"/>
  <c r="P2" i="19"/>
  <c r="Q2" i="19"/>
  <c r="R2" i="19"/>
  <c r="Z2" i="19" s="1"/>
  <c r="AH2" i="19" s="1"/>
  <c r="S2" i="19"/>
  <c r="AA2" i="19" s="1"/>
  <c r="AI2" i="19" s="1"/>
  <c r="T2" i="19"/>
  <c r="X2" i="19"/>
  <c r="Y2" i="19"/>
  <c r="M2" i="19"/>
  <c r="U2" i="19" s="1"/>
  <c r="N3" i="19"/>
  <c r="V3" i="19" s="1"/>
  <c r="AD3" i="19" s="1"/>
  <c r="AL3" i="19" s="1"/>
  <c r="O3" i="19"/>
  <c r="W3" i="19" s="1"/>
  <c r="AE3" i="19" s="1"/>
  <c r="AM3" i="19" s="1"/>
  <c r="M3" i="19"/>
  <c r="U3" i="19" s="1"/>
  <c r="AC3" i="19" s="1"/>
  <c r="AK3" i="19" s="1"/>
  <c r="A16" i="19"/>
  <c r="AT16" i="19" s="1"/>
  <c r="A15" i="19"/>
  <c r="F15" i="19" s="1"/>
  <c r="A14" i="19"/>
  <c r="A13" i="19"/>
  <c r="A12" i="19"/>
  <c r="A11" i="19"/>
  <c r="A10" i="19"/>
  <c r="D10" i="19" s="1"/>
  <c r="A9" i="19"/>
  <c r="E9" i="19" s="1"/>
  <c r="A8" i="19"/>
  <c r="H8" i="19" s="1"/>
  <c r="J7" i="19"/>
  <c r="A6" i="19"/>
  <c r="I6" i="19" s="1"/>
  <c r="G112" i="19"/>
  <c r="O115" i="19"/>
  <c r="N115" i="19"/>
  <c r="M115" i="19"/>
  <c r="L115" i="19"/>
  <c r="K115" i="19"/>
  <c r="J115" i="19"/>
  <c r="I115" i="19"/>
  <c r="H115" i="19"/>
  <c r="G115" i="19"/>
  <c r="F115" i="19"/>
  <c r="E115" i="19"/>
  <c r="D115" i="19"/>
  <c r="O114" i="19"/>
  <c r="N114" i="19"/>
  <c r="M114" i="19"/>
  <c r="L114" i="19"/>
  <c r="K114" i="19"/>
  <c r="J114" i="19"/>
  <c r="I114" i="19"/>
  <c r="H114" i="19"/>
  <c r="G114" i="19"/>
  <c r="F114" i="19"/>
  <c r="E114" i="19"/>
  <c r="D114" i="19"/>
  <c r="O113" i="19"/>
  <c r="N113" i="19"/>
  <c r="M113" i="19"/>
  <c r="L113" i="19"/>
  <c r="K113" i="19"/>
  <c r="J113" i="19"/>
  <c r="I113" i="19"/>
  <c r="H113" i="19"/>
  <c r="G113" i="19"/>
  <c r="F113" i="19"/>
  <c r="E113" i="19"/>
  <c r="D113" i="19"/>
  <c r="R112" i="19"/>
  <c r="O112" i="19"/>
  <c r="N112" i="19"/>
  <c r="M112" i="19"/>
  <c r="L112" i="19"/>
  <c r="K112" i="19"/>
  <c r="J112" i="19"/>
  <c r="I112" i="19"/>
  <c r="H112" i="19"/>
  <c r="F112" i="19"/>
  <c r="E112" i="19"/>
  <c r="D112" i="19"/>
  <c r="O111" i="19"/>
  <c r="N111" i="19"/>
  <c r="M111" i="19"/>
  <c r="L111" i="19"/>
  <c r="K111" i="19"/>
  <c r="J111" i="19"/>
  <c r="I111" i="19"/>
  <c r="H111" i="19"/>
  <c r="G111" i="19"/>
  <c r="F111" i="19"/>
  <c r="E111" i="19"/>
  <c r="D111" i="19"/>
  <c r="O110" i="19"/>
  <c r="N110" i="19"/>
  <c r="M110" i="19"/>
  <c r="L110" i="19"/>
  <c r="K110" i="19"/>
  <c r="J110" i="19"/>
  <c r="I110" i="19"/>
  <c r="H110" i="19"/>
  <c r="G110" i="19"/>
  <c r="F110" i="19"/>
  <c r="E110" i="19"/>
  <c r="D110" i="19"/>
  <c r="R109" i="19"/>
  <c r="Q109" i="19"/>
  <c r="O109" i="19"/>
  <c r="N109" i="19"/>
  <c r="M109" i="19"/>
  <c r="L109" i="19"/>
  <c r="K109" i="19"/>
  <c r="J109" i="19"/>
  <c r="I109" i="19"/>
  <c r="H109" i="19"/>
  <c r="G109" i="19"/>
  <c r="F109" i="19"/>
  <c r="E109" i="19"/>
  <c r="D109" i="19"/>
  <c r="Q108" i="19"/>
  <c r="O108" i="19"/>
  <c r="N108" i="19"/>
  <c r="M108" i="19"/>
  <c r="L108" i="19"/>
  <c r="K108" i="19"/>
  <c r="J108" i="19"/>
  <c r="I108" i="19"/>
  <c r="H108" i="19"/>
  <c r="G108" i="19"/>
  <c r="F108" i="19"/>
  <c r="E108" i="19"/>
  <c r="D108" i="19"/>
  <c r="Q107" i="19"/>
  <c r="O107" i="19"/>
  <c r="N107" i="19"/>
  <c r="M107" i="19"/>
  <c r="L107" i="19"/>
  <c r="K107" i="19"/>
  <c r="J107" i="19"/>
  <c r="I107" i="19"/>
  <c r="H107" i="19"/>
  <c r="G107" i="19"/>
  <c r="F107" i="19"/>
  <c r="E107" i="19"/>
  <c r="Q106" i="19"/>
  <c r="O106" i="19"/>
  <c r="N106" i="19"/>
  <c r="M106" i="19"/>
  <c r="L106" i="19"/>
  <c r="K106" i="19"/>
  <c r="J106" i="19"/>
  <c r="I106" i="19"/>
  <c r="H106" i="19"/>
  <c r="G106" i="19"/>
  <c r="F106" i="19"/>
  <c r="E106" i="19"/>
  <c r="D106" i="19"/>
  <c r="B102" i="19"/>
  <c r="B100" i="19"/>
  <c r="B98" i="19"/>
  <c r="B96" i="19"/>
  <c r="B94" i="19"/>
  <c r="B92" i="19"/>
  <c r="B90" i="19"/>
  <c r="B88" i="19"/>
  <c r="R115" i="19" l="1"/>
  <c r="R108" i="19"/>
  <c r="Q111" i="19"/>
  <c r="R111" i="19"/>
  <c r="Q114" i="19"/>
  <c r="G6" i="19"/>
  <c r="R114" i="19"/>
  <c r="Q110" i="19"/>
  <c r="Q113" i="19"/>
  <c r="AV16" i="19"/>
  <c r="R113" i="19"/>
  <c r="R106" i="19"/>
  <c r="Q112" i="19"/>
  <c r="AI43" i="19"/>
  <c r="AI47" i="19"/>
  <c r="AI27" i="19"/>
  <c r="AI39" i="19"/>
  <c r="AI31" i="19"/>
  <c r="AI23" i="19"/>
  <c r="AI45" i="19"/>
  <c r="AI46" i="19"/>
  <c r="AI41" i="19"/>
  <c r="AI38" i="19"/>
  <c r="AI44" i="19"/>
  <c r="AI30" i="19"/>
  <c r="AI29" i="19"/>
  <c r="AI24" i="19"/>
  <c r="AI22" i="19"/>
  <c r="AI32" i="19"/>
  <c r="AI28" i="19"/>
  <c r="AI48" i="19"/>
  <c r="AI25" i="19"/>
  <c r="AI40" i="19"/>
  <c r="AI26" i="19"/>
  <c r="AI42" i="19"/>
  <c r="Y14" i="19"/>
  <c r="Y44" i="19"/>
  <c r="Y46" i="19"/>
  <c r="Y42" i="19"/>
  <c r="Y45" i="19"/>
  <c r="Y47" i="19"/>
  <c r="Y40" i="19"/>
  <c r="Y24" i="19"/>
  <c r="Y25" i="19"/>
  <c r="Y26" i="19"/>
  <c r="Y32" i="19"/>
  <c r="Y31" i="19"/>
  <c r="Y43" i="19"/>
  <c r="Y28" i="19"/>
  <c r="Y27" i="19"/>
  <c r="Y22" i="19"/>
  <c r="Y48" i="19"/>
  <c r="Y29" i="19"/>
  <c r="Y23" i="19"/>
  <c r="Y38" i="19"/>
  <c r="Y39" i="19"/>
  <c r="Y30" i="19"/>
  <c r="Y41" i="19"/>
  <c r="W2" i="19"/>
  <c r="O39" i="19"/>
  <c r="O46" i="19"/>
  <c r="O38" i="19"/>
  <c r="O43" i="19"/>
  <c r="O44" i="19"/>
  <c r="O40" i="19"/>
  <c r="O41" i="19"/>
  <c r="O47" i="19"/>
  <c r="O25" i="19"/>
  <c r="O31" i="19"/>
  <c r="O32" i="19"/>
  <c r="O22" i="19"/>
  <c r="O23" i="19"/>
  <c r="O27" i="19"/>
  <c r="O24" i="19"/>
  <c r="O29" i="19"/>
  <c r="O28" i="19"/>
  <c r="O42" i="19"/>
  <c r="O30" i="19"/>
  <c r="O45" i="19"/>
  <c r="O26" i="19"/>
  <c r="O48" i="19"/>
  <c r="X40" i="19"/>
  <c r="X39" i="19"/>
  <c r="X45" i="19"/>
  <c r="X28" i="19"/>
  <c r="X23" i="19"/>
  <c r="X24" i="19"/>
  <c r="X27" i="19"/>
  <c r="X38" i="19"/>
  <c r="X41" i="19"/>
  <c r="X48" i="19"/>
  <c r="X43" i="19"/>
  <c r="X47" i="19"/>
  <c r="X44" i="19"/>
  <c r="X32" i="19"/>
  <c r="X42" i="19"/>
  <c r="X25" i="19"/>
  <c r="X46" i="19"/>
  <c r="X22" i="19"/>
  <c r="X30" i="19"/>
  <c r="X29" i="19"/>
  <c r="X26" i="19"/>
  <c r="X31" i="19"/>
  <c r="V2" i="19"/>
  <c r="N27" i="19"/>
  <c r="N23" i="19"/>
  <c r="N40" i="19"/>
  <c r="N44" i="19"/>
  <c r="N47" i="19"/>
  <c r="N39" i="19"/>
  <c r="N46" i="19"/>
  <c r="N41" i="19"/>
  <c r="N31" i="19"/>
  <c r="N43" i="19"/>
  <c r="N38" i="19"/>
  <c r="N22" i="19"/>
  <c r="N32" i="19"/>
  <c r="N28" i="19"/>
  <c r="N24" i="19"/>
  <c r="N25" i="19"/>
  <c r="N45" i="19"/>
  <c r="N26" i="19"/>
  <c r="N30" i="19"/>
  <c r="N29" i="19"/>
  <c r="N48" i="19"/>
  <c r="N42" i="19"/>
  <c r="O11" i="19"/>
  <c r="U28" i="19"/>
  <c r="U40" i="19"/>
  <c r="U45" i="19"/>
  <c r="U48" i="19"/>
  <c r="U32" i="19"/>
  <c r="U44" i="19"/>
  <c r="U46" i="19"/>
  <c r="U41" i="19"/>
  <c r="U42" i="19"/>
  <c r="U47" i="19"/>
  <c r="U22" i="19"/>
  <c r="U24" i="19"/>
  <c r="U26" i="19"/>
  <c r="U30" i="19"/>
  <c r="U31" i="19"/>
  <c r="U25" i="19"/>
  <c r="U38" i="19"/>
  <c r="U43" i="19"/>
  <c r="U29" i="19"/>
  <c r="U27" i="19"/>
  <c r="U39" i="19"/>
  <c r="U23" i="19"/>
  <c r="BH46" i="19"/>
  <c r="BH43" i="19"/>
  <c r="BH47" i="19"/>
  <c r="BH23" i="19"/>
  <c r="BH30" i="19"/>
  <c r="BH41" i="19"/>
  <c r="BH39" i="19"/>
  <c r="BH24" i="19"/>
  <c r="BH31" i="19"/>
  <c r="BH27" i="19"/>
  <c r="BH42" i="19"/>
  <c r="BH40" i="19"/>
  <c r="BH45" i="19"/>
  <c r="BH44" i="19"/>
  <c r="BH38" i="19"/>
  <c r="BH25" i="19"/>
  <c r="BH22" i="19"/>
  <c r="BH48" i="19"/>
  <c r="BH32" i="19"/>
  <c r="BH29" i="19"/>
  <c r="BH26" i="19"/>
  <c r="BH28" i="19"/>
  <c r="M24" i="19"/>
  <c r="M40" i="19"/>
  <c r="M46" i="19"/>
  <c r="M41" i="19"/>
  <c r="M28" i="19"/>
  <c r="M32" i="19"/>
  <c r="M48" i="19"/>
  <c r="M47" i="19"/>
  <c r="M25" i="19"/>
  <c r="M38" i="19"/>
  <c r="M22" i="19"/>
  <c r="M31" i="19"/>
  <c r="M44" i="19"/>
  <c r="M43" i="19"/>
  <c r="M26" i="19"/>
  <c r="M30" i="19"/>
  <c r="M27" i="19"/>
  <c r="M42" i="19"/>
  <c r="M29" i="19"/>
  <c r="M23" i="19"/>
  <c r="M45" i="19"/>
  <c r="M39" i="19"/>
  <c r="AB2" i="19"/>
  <c r="T23" i="19"/>
  <c r="T43" i="19"/>
  <c r="T45" i="19"/>
  <c r="T39" i="19"/>
  <c r="T30" i="19"/>
  <c r="T42" i="19"/>
  <c r="T27" i="19"/>
  <c r="T46" i="19"/>
  <c r="T31" i="19"/>
  <c r="T38" i="19"/>
  <c r="T40" i="19"/>
  <c r="T47" i="19"/>
  <c r="T48" i="19"/>
  <c r="T24" i="19"/>
  <c r="T22" i="19"/>
  <c r="T41" i="19"/>
  <c r="T26" i="19"/>
  <c r="T28" i="19"/>
  <c r="T44" i="19"/>
  <c r="T29" i="19"/>
  <c r="T25" i="19"/>
  <c r="T32" i="19"/>
  <c r="BG43" i="19"/>
  <c r="BG39" i="19"/>
  <c r="BG23" i="19"/>
  <c r="BG41" i="19"/>
  <c r="BG45" i="19"/>
  <c r="BG38" i="19"/>
  <c r="BG42" i="19"/>
  <c r="BG24" i="19"/>
  <c r="BG31" i="19"/>
  <c r="BG27" i="19"/>
  <c r="BG46" i="19"/>
  <c r="BG47" i="19"/>
  <c r="BG40" i="19"/>
  <c r="BG22" i="19"/>
  <c r="BG28" i="19"/>
  <c r="BG25" i="19"/>
  <c r="BG26" i="19"/>
  <c r="BG48" i="19"/>
  <c r="BG32" i="19"/>
  <c r="BG44" i="19"/>
  <c r="BG30" i="19"/>
  <c r="BG29" i="19"/>
  <c r="S39" i="19"/>
  <c r="S27" i="19"/>
  <c r="S47" i="19"/>
  <c r="S31" i="19"/>
  <c r="S43" i="19"/>
  <c r="S46" i="19"/>
  <c r="S23" i="19"/>
  <c r="S48" i="19"/>
  <c r="S40" i="19"/>
  <c r="S42" i="19"/>
  <c r="S26" i="19"/>
  <c r="S25" i="19"/>
  <c r="S32" i="19"/>
  <c r="S38" i="19"/>
  <c r="S44" i="19"/>
  <c r="S28" i="19"/>
  <c r="S45" i="19"/>
  <c r="S24" i="19"/>
  <c r="S30" i="19"/>
  <c r="S29" i="19"/>
  <c r="S22" i="19"/>
  <c r="S41" i="19"/>
  <c r="BF8" i="19"/>
  <c r="BF45" i="19"/>
  <c r="BF40" i="19"/>
  <c r="BF41" i="19"/>
  <c r="BF48" i="19"/>
  <c r="BF42" i="19"/>
  <c r="BF30" i="19"/>
  <c r="BF38" i="19"/>
  <c r="BF39" i="19"/>
  <c r="BF43" i="19"/>
  <c r="BF25" i="19"/>
  <c r="BF22" i="19"/>
  <c r="BF32" i="19"/>
  <c r="BF44" i="19"/>
  <c r="BF31" i="19"/>
  <c r="BF26" i="19"/>
  <c r="BF27" i="19"/>
  <c r="BF46" i="19"/>
  <c r="BF47" i="19"/>
  <c r="BF24" i="19"/>
  <c r="BF28" i="19"/>
  <c r="BF23" i="19"/>
  <c r="BF29" i="19"/>
  <c r="AS6" i="19"/>
  <c r="M16" i="19"/>
  <c r="V14" i="19"/>
  <c r="AP2" i="19"/>
  <c r="AH46" i="19"/>
  <c r="AH40" i="19"/>
  <c r="AH42" i="19"/>
  <c r="AH43" i="19"/>
  <c r="AH24" i="19"/>
  <c r="AH29" i="19"/>
  <c r="AH39" i="19"/>
  <c r="AH41" i="19"/>
  <c r="AH31" i="19"/>
  <c r="AH48" i="19"/>
  <c r="AH26" i="19"/>
  <c r="AH27" i="19"/>
  <c r="AH38" i="19"/>
  <c r="AH44" i="19"/>
  <c r="AH28" i="19"/>
  <c r="AH23" i="19"/>
  <c r="AH30" i="19"/>
  <c r="AH22" i="19"/>
  <c r="AH47" i="19"/>
  <c r="AH25" i="19"/>
  <c r="AH45" i="19"/>
  <c r="AH32" i="19"/>
  <c r="R46" i="19"/>
  <c r="R40" i="19"/>
  <c r="R42" i="19"/>
  <c r="R30" i="19"/>
  <c r="R45" i="19"/>
  <c r="R41" i="19"/>
  <c r="R44" i="19"/>
  <c r="R22" i="19"/>
  <c r="R38" i="19"/>
  <c r="R48" i="19"/>
  <c r="R28" i="19"/>
  <c r="R23" i="19"/>
  <c r="R39" i="19"/>
  <c r="R27" i="19"/>
  <c r="R47" i="19"/>
  <c r="R24" i="19"/>
  <c r="R26" i="19"/>
  <c r="R32" i="19"/>
  <c r="R43" i="19"/>
  <c r="R29" i="19"/>
  <c r="R25" i="19"/>
  <c r="R31" i="19"/>
  <c r="BE40" i="19"/>
  <c r="BE42" i="19"/>
  <c r="BE24" i="19"/>
  <c r="BE26" i="19"/>
  <c r="BE41" i="19"/>
  <c r="BE38" i="19"/>
  <c r="BE48" i="19"/>
  <c r="BE30" i="19"/>
  <c r="BE29" i="19"/>
  <c r="BE23" i="19"/>
  <c r="BE39" i="19"/>
  <c r="BE22" i="19"/>
  <c r="BE45" i="19"/>
  <c r="BE47" i="19"/>
  <c r="BE25" i="19"/>
  <c r="BE28" i="19"/>
  <c r="BE44" i="19"/>
  <c r="BE46" i="19"/>
  <c r="BE43" i="19"/>
  <c r="BE32" i="19"/>
  <c r="BE31" i="19"/>
  <c r="BE27" i="19"/>
  <c r="F14" i="19"/>
  <c r="AA31" i="19"/>
  <c r="AA23" i="19"/>
  <c r="AA44" i="19"/>
  <c r="AA27" i="19"/>
  <c r="AA39" i="19"/>
  <c r="AA43" i="19"/>
  <c r="AA41" i="19"/>
  <c r="AA40" i="19"/>
  <c r="AA48" i="19"/>
  <c r="AA47" i="19"/>
  <c r="AA38" i="19"/>
  <c r="AA42" i="19"/>
  <c r="AA24" i="19"/>
  <c r="AA45" i="19"/>
  <c r="AA32" i="19"/>
  <c r="AA30" i="19"/>
  <c r="AA29" i="19"/>
  <c r="AA28" i="19"/>
  <c r="AA22" i="19"/>
  <c r="AA26" i="19"/>
  <c r="AA46" i="19"/>
  <c r="AA25" i="19"/>
  <c r="Q46" i="19"/>
  <c r="Q38" i="19"/>
  <c r="Q41" i="19"/>
  <c r="Q47" i="19"/>
  <c r="Q43" i="19"/>
  <c r="Q40" i="19"/>
  <c r="Q48" i="19"/>
  <c r="Q44" i="19"/>
  <c r="Q25" i="19"/>
  <c r="Q42" i="19"/>
  <c r="Q24" i="19"/>
  <c r="Q32" i="19"/>
  <c r="Q31" i="19"/>
  <c r="Q30" i="19"/>
  <c r="Q28" i="19"/>
  <c r="Q27" i="19"/>
  <c r="Q23" i="19"/>
  <c r="Q45" i="19"/>
  <c r="Q39" i="19"/>
  <c r="Q22" i="19"/>
  <c r="Q26" i="19"/>
  <c r="Q29" i="19"/>
  <c r="AA6" i="19"/>
  <c r="L10" i="19"/>
  <c r="Z40" i="19"/>
  <c r="Z42" i="19"/>
  <c r="Z45" i="19"/>
  <c r="Z46" i="19"/>
  <c r="Z30" i="19"/>
  <c r="Z38" i="19"/>
  <c r="Z39" i="19"/>
  <c r="Z29" i="19"/>
  <c r="Z48" i="19"/>
  <c r="Z27" i="19"/>
  <c r="Z31" i="19"/>
  <c r="Z44" i="19"/>
  <c r="Z28" i="19"/>
  <c r="Z23" i="19"/>
  <c r="Z41" i="19"/>
  <c r="Z47" i="19"/>
  <c r="Z26" i="19"/>
  <c r="Z24" i="19"/>
  <c r="Z32" i="19"/>
  <c r="Z43" i="19"/>
  <c r="Z25" i="19"/>
  <c r="Z22" i="19"/>
  <c r="P45" i="19"/>
  <c r="P48" i="19"/>
  <c r="P39" i="19"/>
  <c r="P47" i="19"/>
  <c r="P24" i="19"/>
  <c r="P43" i="19"/>
  <c r="P46" i="19"/>
  <c r="P31" i="19"/>
  <c r="P23" i="19"/>
  <c r="P27" i="19"/>
  <c r="P32" i="19"/>
  <c r="P28" i="19"/>
  <c r="P25" i="19"/>
  <c r="P41" i="19"/>
  <c r="P40" i="19"/>
  <c r="P26" i="19"/>
  <c r="P44" i="19"/>
  <c r="P22" i="19"/>
  <c r="P30" i="19"/>
  <c r="P29" i="19"/>
  <c r="P42" i="19"/>
  <c r="P38" i="19"/>
  <c r="N6" i="19"/>
  <c r="BG7" i="19"/>
  <c r="P114" i="19"/>
  <c r="A93" i="19"/>
  <c r="T12" i="19"/>
  <c r="E16" i="19"/>
  <c r="BF10" i="19"/>
  <c r="S11" i="19"/>
  <c r="G15" i="19"/>
  <c r="BE14" i="19"/>
  <c r="AV8" i="19"/>
  <c r="W11" i="19"/>
  <c r="AU15" i="19"/>
  <c r="P14" i="19"/>
  <c r="J8" i="19"/>
  <c r="E10" i="19"/>
  <c r="X14" i="19"/>
  <c r="L16" i="19"/>
  <c r="AT15" i="19"/>
  <c r="AV14" i="19"/>
  <c r="BG12" i="19"/>
  <c r="K10" i="19"/>
  <c r="M9" i="19"/>
  <c r="AU8" i="19"/>
  <c r="BF7" i="19"/>
  <c r="H11" i="19"/>
  <c r="G16" i="19"/>
  <c r="M15" i="19"/>
  <c r="G11" i="19"/>
  <c r="J10" i="19"/>
  <c r="L9" i="19"/>
  <c r="AT8" i="19"/>
  <c r="BE7" i="19"/>
  <c r="E12" i="19"/>
  <c r="M12" i="19"/>
  <c r="BG13" i="19"/>
  <c r="BE16" i="19"/>
  <c r="F16" i="19"/>
  <c r="L15" i="19"/>
  <c r="BG10" i="19"/>
  <c r="I10" i="19"/>
  <c r="G9" i="19"/>
  <c r="F9" i="19"/>
  <c r="I14" i="19"/>
  <c r="R11" i="19"/>
  <c r="BE11" i="19"/>
  <c r="AU16" i="19"/>
  <c r="D16" i="19"/>
  <c r="N14" i="19"/>
  <c r="L12" i="19"/>
  <c r="BE10" i="19"/>
  <c r="C10" i="19"/>
  <c r="I8" i="19"/>
  <c r="I7" i="19"/>
  <c r="H9" i="19"/>
  <c r="C7" i="19"/>
  <c r="H15" i="19"/>
  <c r="AA14" i="19"/>
  <c r="Q14" i="19"/>
  <c r="BE15" i="19"/>
  <c r="E15" i="19"/>
  <c r="H14" i="19"/>
  <c r="D12" i="19"/>
  <c r="AV10" i="19"/>
  <c r="AT9" i="19"/>
  <c r="D9" i="19"/>
  <c r="H7" i="19"/>
  <c r="C8" i="19"/>
  <c r="H16" i="19"/>
  <c r="Z14" i="19"/>
  <c r="P15" i="19"/>
  <c r="U16" i="19"/>
  <c r="AV15" i="19"/>
  <c r="D15" i="19"/>
  <c r="G14" i="19"/>
  <c r="AT11" i="19"/>
  <c r="W10" i="19"/>
  <c r="AS9" i="19"/>
  <c r="BE8" i="19"/>
  <c r="G8" i="19"/>
  <c r="G7" i="19"/>
  <c r="J13" i="19"/>
  <c r="R13" i="19"/>
  <c r="BE13" i="19"/>
  <c r="C13" i="19"/>
  <c r="K13" i="19"/>
  <c r="S13" i="19"/>
  <c r="BF13" i="19"/>
  <c r="D13" i="19"/>
  <c r="L13" i="19"/>
  <c r="I13" i="19"/>
  <c r="Q13" i="19"/>
  <c r="AV13" i="19"/>
  <c r="E13" i="19"/>
  <c r="F13" i="19"/>
  <c r="AS13" i="19"/>
  <c r="G13" i="19"/>
  <c r="AT13" i="19"/>
  <c r="H13" i="19"/>
  <c r="P13" i="19"/>
  <c r="AU13" i="19"/>
  <c r="AQ2" i="19"/>
  <c r="AI7" i="19"/>
  <c r="AP3" i="19"/>
  <c r="AP9" i="19" s="1"/>
  <c r="AH7" i="19"/>
  <c r="AI6" i="19"/>
  <c r="AR3" i="19"/>
  <c r="AC2" i="19"/>
  <c r="U12" i="19"/>
  <c r="U6" i="19"/>
  <c r="U9" i="19"/>
  <c r="U7" i="19"/>
  <c r="U8" i="19"/>
  <c r="U15" i="19"/>
  <c r="U13" i="19"/>
  <c r="U10" i="19"/>
  <c r="U11" i="19"/>
  <c r="U14" i="19"/>
  <c r="BH12" i="19"/>
  <c r="BH6" i="19"/>
  <c r="BH7" i="19"/>
  <c r="BH10" i="19"/>
  <c r="BH9" i="19"/>
  <c r="BH13" i="19"/>
  <c r="BH8" i="19"/>
  <c r="BH14" i="19"/>
  <c r="BH15" i="19"/>
  <c r="BH16" i="19"/>
  <c r="BH11" i="19"/>
  <c r="BF6" i="19"/>
  <c r="AH6" i="19"/>
  <c r="Z6" i="19"/>
  <c r="M6" i="19"/>
  <c r="E6" i="19"/>
  <c r="AB16" i="19"/>
  <c r="T16" i="19"/>
  <c r="AB15" i="19"/>
  <c r="T15" i="19"/>
  <c r="AU14" i="19"/>
  <c r="M14" i="19"/>
  <c r="E14" i="19"/>
  <c r="BF12" i="19"/>
  <c r="S12" i="19"/>
  <c r="K12" i="19"/>
  <c r="C12" i="19"/>
  <c r="AS11" i="19"/>
  <c r="V11" i="19"/>
  <c r="N11" i="19"/>
  <c r="F11" i="19"/>
  <c r="V10" i="19"/>
  <c r="BG9" i="19"/>
  <c r="O8" i="19"/>
  <c r="O7" i="19"/>
  <c r="AG2" i="19"/>
  <c r="BE6" i="19"/>
  <c r="Y6" i="19"/>
  <c r="L6" i="19"/>
  <c r="D6" i="19"/>
  <c r="AS16" i="19"/>
  <c r="AA16" i="19"/>
  <c r="S16" i="19"/>
  <c r="K16" i="19"/>
  <c r="C16" i="19"/>
  <c r="AS15" i="19"/>
  <c r="AA15" i="19"/>
  <c r="S15" i="19"/>
  <c r="K15" i="19"/>
  <c r="C15" i="19"/>
  <c r="AT14" i="19"/>
  <c r="AB14" i="19"/>
  <c r="T14" i="19"/>
  <c r="L14" i="19"/>
  <c r="D14" i="19"/>
  <c r="W13" i="19"/>
  <c r="O13" i="19"/>
  <c r="BE12" i="19"/>
  <c r="R12" i="19"/>
  <c r="J12" i="19"/>
  <c r="M11" i="19"/>
  <c r="E11" i="19"/>
  <c r="AU10" i="19"/>
  <c r="H10" i="19"/>
  <c r="BF9" i="19"/>
  <c r="K9" i="19"/>
  <c r="C9" i="19"/>
  <c r="AS8" i="19"/>
  <c r="N8" i="19"/>
  <c r="F8" i="19"/>
  <c r="AV7" i="19"/>
  <c r="N7" i="19"/>
  <c r="F7" i="19"/>
  <c r="AF2" i="19"/>
  <c r="AV6" i="19"/>
  <c r="X6" i="19"/>
  <c r="K6" i="19"/>
  <c r="Z16" i="19"/>
  <c r="R16" i="19"/>
  <c r="J16" i="19"/>
  <c r="Z15" i="19"/>
  <c r="R15" i="19"/>
  <c r="J15" i="19"/>
  <c r="AS14" i="19"/>
  <c r="S14" i="19"/>
  <c r="K14" i="19"/>
  <c r="C14" i="19"/>
  <c r="V13" i="19"/>
  <c r="N13" i="19"/>
  <c r="AV12" i="19"/>
  <c r="Q12" i="19"/>
  <c r="I12" i="19"/>
  <c r="BG11" i="19"/>
  <c r="T11" i="19"/>
  <c r="L11" i="19"/>
  <c r="D11" i="19"/>
  <c r="AT10" i="19"/>
  <c r="O10" i="19"/>
  <c r="G10" i="19"/>
  <c r="BE9" i="19"/>
  <c r="W9" i="19"/>
  <c r="J9" i="19"/>
  <c r="M8" i="19"/>
  <c r="E8" i="19"/>
  <c r="AU7" i="19"/>
  <c r="M7" i="19"/>
  <c r="E7" i="19"/>
  <c r="AU6" i="19"/>
  <c r="W6" i="19"/>
  <c r="J6" i="19"/>
  <c r="BG16" i="19"/>
  <c r="Y16" i="19"/>
  <c r="Q16" i="19"/>
  <c r="I16" i="19"/>
  <c r="BG15" i="19"/>
  <c r="Y15" i="19"/>
  <c r="Q15" i="19"/>
  <c r="I15" i="19"/>
  <c r="BG14" i="19"/>
  <c r="R14" i="19"/>
  <c r="J14" i="19"/>
  <c r="M13" i="19"/>
  <c r="AU12" i="19"/>
  <c r="P12" i="19"/>
  <c r="H12" i="19"/>
  <c r="BF11" i="19"/>
  <c r="K11" i="19"/>
  <c r="C11" i="19"/>
  <c r="AS10" i="19"/>
  <c r="N10" i="19"/>
  <c r="F10" i="19"/>
  <c r="AV9" i="19"/>
  <c r="V9" i="19"/>
  <c r="I9" i="19"/>
  <c r="BG8" i="19"/>
  <c r="L8" i="19"/>
  <c r="D8" i="19"/>
  <c r="AT7" i="19"/>
  <c r="L7" i="19"/>
  <c r="D7" i="19"/>
  <c r="BB2" i="19"/>
  <c r="AT6" i="19"/>
  <c r="V6" i="19"/>
  <c r="BF16" i="19"/>
  <c r="X16" i="19"/>
  <c r="P16" i="19"/>
  <c r="BF15" i="19"/>
  <c r="X15" i="19"/>
  <c r="BF14" i="19"/>
  <c r="T13" i="19"/>
  <c r="AT12" i="19"/>
  <c r="W12" i="19"/>
  <c r="O12" i="19"/>
  <c r="G12" i="19"/>
  <c r="J11" i="19"/>
  <c r="M10" i="19"/>
  <c r="AU9" i="19"/>
  <c r="K8" i="19"/>
  <c r="AS7" i="19"/>
  <c r="K7" i="19"/>
  <c r="W16" i="19"/>
  <c r="O16" i="19"/>
  <c r="W15" i="19"/>
  <c r="O15" i="19"/>
  <c r="AS12" i="19"/>
  <c r="V12" i="19"/>
  <c r="N12" i="19"/>
  <c r="F12" i="19"/>
  <c r="AV11" i="19"/>
  <c r="Q11" i="19"/>
  <c r="I11" i="19"/>
  <c r="O9" i="19"/>
  <c r="W8" i="19"/>
  <c r="W7" i="19"/>
  <c r="O6" i="19"/>
  <c r="V16" i="19"/>
  <c r="N16" i="19"/>
  <c r="V15" i="19"/>
  <c r="N15" i="19"/>
  <c r="W14" i="19"/>
  <c r="O14" i="19"/>
  <c r="AU11" i="19"/>
  <c r="P11" i="19"/>
  <c r="N9" i="19"/>
  <c r="V8" i="19"/>
  <c r="V7" i="19"/>
  <c r="P113" i="19"/>
  <c r="R107" i="19"/>
  <c r="P106" i="19"/>
  <c r="P112" i="19"/>
  <c r="P111" i="19"/>
  <c r="P110" i="19"/>
  <c r="P109" i="19"/>
  <c r="P108" i="19"/>
  <c r="P115" i="19"/>
  <c r="C5" i="18"/>
  <c r="D5" i="18"/>
  <c r="E5" i="18"/>
  <c r="C6" i="18"/>
  <c r="D6" i="18"/>
  <c r="E6" i="18"/>
  <c r="C7" i="18"/>
  <c r="D7" i="18"/>
  <c r="E7" i="18"/>
  <c r="C8" i="18"/>
  <c r="D8" i="18"/>
  <c r="E8" i="18"/>
  <c r="C9" i="18"/>
  <c r="D9" i="18"/>
  <c r="E9" i="18"/>
  <c r="C10" i="18"/>
  <c r="D10" i="18"/>
  <c r="E10" i="18"/>
  <c r="C11" i="18"/>
  <c r="D11" i="18"/>
  <c r="E11" i="18"/>
  <c r="C12" i="18"/>
  <c r="D12" i="18"/>
  <c r="E12" i="18"/>
  <c r="C13" i="18"/>
  <c r="D13" i="18"/>
  <c r="E13" i="18"/>
  <c r="C14" i="18"/>
  <c r="D14" i="18"/>
  <c r="E14" i="18"/>
  <c r="D4" i="18"/>
  <c r="E4" i="18"/>
  <c r="C4" i="18"/>
  <c r="AP8" i="19" l="1"/>
  <c r="AP6" i="19"/>
  <c r="AC24" i="19"/>
  <c r="AC42" i="19"/>
  <c r="AC48" i="19"/>
  <c r="AC28" i="19"/>
  <c r="AC45" i="19"/>
  <c r="AC39" i="19"/>
  <c r="AC32" i="19"/>
  <c r="AC46" i="19"/>
  <c r="AC44" i="19"/>
  <c r="AC41" i="19"/>
  <c r="AC22" i="19"/>
  <c r="AC40" i="19"/>
  <c r="AC26" i="19"/>
  <c r="AC47" i="19"/>
  <c r="AC30" i="19"/>
  <c r="AC29" i="19"/>
  <c r="AC23" i="19"/>
  <c r="AC38" i="19"/>
  <c r="AC31" i="19"/>
  <c r="AC43" i="19"/>
  <c r="AC25" i="19"/>
  <c r="AC27" i="19"/>
  <c r="AF47" i="19"/>
  <c r="AF43" i="19"/>
  <c r="AF39" i="19"/>
  <c r="AF25" i="19"/>
  <c r="AF38" i="19"/>
  <c r="AF23" i="19"/>
  <c r="AF27" i="19"/>
  <c r="AF28" i="19"/>
  <c r="AF24" i="19"/>
  <c r="AF32" i="19"/>
  <c r="AF40" i="19"/>
  <c r="AF46" i="19"/>
  <c r="AF41" i="19"/>
  <c r="AF44" i="19"/>
  <c r="AF31" i="19"/>
  <c r="AF48" i="19"/>
  <c r="AF29" i="19"/>
  <c r="AF22" i="19"/>
  <c r="AF30" i="19"/>
  <c r="AF45" i="19"/>
  <c r="AF42" i="19"/>
  <c r="AF26" i="19"/>
  <c r="AQ23" i="19"/>
  <c r="AQ39" i="19"/>
  <c r="AQ43" i="19"/>
  <c r="AQ40" i="19"/>
  <c r="AQ27" i="19"/>
  <c r="AQ45" i="19"/>
  <c r="AQ31" i="19"/>
  <c r="AQ38" i="19"/>
  <c r="AQ47" i="19"/>
  <c r="AQ44" i="19"/>
  <c r="AQ26" i="19"/>
  <c r="AQ30" i="19"/>
  <c r="AQ29" i="19"/>
  <c r="AQ24" i="19"/>
  <c r="AQ22" i="19"/>
  <c r="AQ41" i="19"/>
  <c r="AQ25" i="19"/>
  <c r="AQ32" i="19"/>
  <c r="AQ46" i="19"/>
  <c r="AQ28" i="19"/>
  <c r="AQ42" i="19"/>
  <c r="AQ48" i="19"/>
  <c r="AG40" i="19"/>
  <c r="AG46" i="19"/>
  <c r="AG45" i="19"/>
  <c r="AG41" i="19"/>
  <c r="AG39" i="19"/>
  <c r="AG47" i="19"/>
  <c r="AG24" i="19"/>
  <c r="AG29" i="19"/>
  <c r="AG32" i="19"/>
  <c r="AG31" i="19"/>
  <c r="AG43" i="19"/>
  <c r="AG28" i="19"/>
  <c r="AG27" i="19"/>
  <c r="AG30" i="19"/>
  <c r="AG48" i="19"/>
  <c r="AG23" i="19"/>
  <c r="AG42" i="19"/>
  <c r="AG38" i="19"/>
  <c r="AG22" i="19"/>
  <c r="AG25" i="19"/>
  <c r="AG26" i="19"/>
  <c r="AG44" i="19"/>
  <c r="AE2" i="19"/>
  <c r="W39" i="19"/>
  <c r="W45" i="19"/>
  <c r="W43" i="19"/>
  <c r="W40" i="19"/>
  <c r="W25" i="19"/>
  <c r="W42" i="19"/>
  <c r="W48" i="19"/>
  <c r="W22" i="19"/>
  <c r="W24" i="19"/>
  <c r="W31" i="19"/>
  <c r="W32" i="19"/>
  <c r="W30" i="19"/>
  <c r="W23" i="19"/>
  <c r="W27" i="19"/>
  <c r="W26" i="19"/>
  <c r="W28" i="19"/>
  <c r="W41" i="19"/>
  <c r="W38" i="19"/>
  <c r="W47" i="19"/>
  <c r="W29" i="19"/>
  <c r="W46" i="19"/>
  <c r="W44" i="19"/>
  <c r="A95" i="19"/>
  <c r="AD2" i="19"/>
  <c r="V40" i="19"/>
  <c r="V31" i="19"/>
  <c r="V43" i="19"/>
  <c r="V44" i="19"/>
  <c r="V32" i="19"/>
  <c r="V38" i="19"/>
  <c r="V47" i="19"/>
  <c r="V23" i="19"/>
  <c r="V45" i="19"/>
  <c r="V24" i="19"/>
  <c r="V48" i="19"/>
  <c r="V28" i="19"/>
  <c r="V42" i="19"/>
  <c r="V39" i="19"/>
  <c r="V26" i="19"/>
  <c r="V46" i="19"/>
  <c r="V41" i="19"/>
  <c r="V30" i="19"/>
  <c r="V27" i="19"/>
  <c r="V22" i="19"/>
  <c r="V29" i="19"/>
  <c r="V25" i="19"/>
  <c r="AJ2" i="19"/>
  <c r="AB47" i="19"/>
  <c r="AB39" i="19"/>
  <c r="AB38" i="19"/>
  <c r="AB23" i="19"/>
  <c r="AB31" i="19"/>
  <c r="AB46" i="19"/>
  <c r="AB44" i="19"/>
  <c r="AB30" i="19"/>
  <c r="AB27" i="19"/>
  <c r="AB40" i="19"/>
  <c r="AB42" i="19"/>
  <c r="AB43" i="19"/>
  <c r="AB24" i="19"/>
  <c r="AB22" i="19"/>
  <c r="AB28" i="19"/>
  <c r="AB41" i="19"/>
  <c r="AB48" i="19"/>
  <c r="AB26" i="19"/>
  <c r="AB32" i="19"/>
  <c r="AB29" i="19"/>
  <c r="AB45" i="19"/>
  <c r="AB25" i="19"/>
  <c r="AB6" i="19"/>
  <c r="AP46" i="19"/>
  <c r="AP40" i="19"/>
  <c r="AP45" i="19"/>
  <c r="AP42" i="19"/>
  <c r="AP41" i="19"/>
  <c r="AP30" i="19"/>
  <c r="AP47" i="19"/>
  <c r="AP29" i="19"/>
  <c r="AP38" i="19"/>
  <c r="AP43" i="19"/>
  <c r="AP26" i="19"/>
  <c r="AP44" i="19"/>
  <c r="AP22" i="19"/>
  <c r="AP31" i="19"/>
  <c r="AP48" i="19"/>
  <c r="AP39" i="19"/>
  <c r="AP27" i="19"/>
  <c r="AP28" i="19"/>
  <c r="AP23" i="19"/>
  <c r="AP24" i="19"/>
  <c r="AP32" i="19"/>
  <c r="AP25" i="19"/>
  <c r="AN2" i="19"/>
  <c r="AF6" i="19"/>
  <c r="AF7" i="19"/>
  <c r="BD3" i="19"/>
  <c r="BC2" i="19"/>
  <c r="AQ7" i="19"/>
  <c r="AQ10" i="19"/>
  <c r="AQ8" i="19"/>
  <c r="AQ9" i="19"/>
  <c r="AQ6" i="19"/>
  <c r="AK2" i="19"/>
  <c r="AC10" i="19"/>
  <c r="AC11" i="19"/>
  <c r="AC6" i="19"/>
  <c r="AC7" i="19"/>
  <c r="AC8" i="19"/>
  <c r="AC12" i="19"/>
  <c r="AC9" i="19"/>
  <c r="AC13" i="19"/>
  <c r="AC14" i="19"/>
  <c r="AC16" i="19"/>
  <c r="AC15" i="19"/>
  <c r="AO2" i="19"/>
  <c r="AG6" i="19"/>
  <c r="AG7" i="19"/>
  <c r="AP10" i="19"/>
  <c r="AP7" i="19"/>
  <c r="BB3" i="19"/>
  <c r="BB11" i="19" s="1"/>
  <c r="B47" i="12"/>
  <c r="G47" i="12" s="1"/>
  <c r="D47" i="12"/>
  <c r="L47" i="12"/>
  <c r="D46" i="12"/>
  <c r="O53" i="18"/>
  <c r="G78" i="18"/>
  <c r="H78" i="18" s="1"/>
  <c r="H77" i="18"/>
  <c r="G77" i="18"/>
  <c r="G76" i="18"/>
  <c r="H76" i="18" s="1"/>
  <c r="G75" i="18"/>
  <c r="H75" i="18" s="1"/>
  <c r="G74" i="18"/>
  <c r="H74" i="18" s="1"/>
  <c r="H73" i="18"/>
  <c r="G73" i="18"/>
  <c r="G72" i="18"/>
  <c r="H72" i="18" s="1"/>
  <c r="G71" i="18"/>
  <c r="H71" i="18" s="1"/>
  <c r="G70" i="18"/>
  <c r="H70" i="18" s="1"/>
  <c r="G69" i="18"/>
  <c r="H69" i="18" s="1"/>
  <c r="G68" i="18"/>
  <c r="H68" i="18" s="1"/>
  <c r="G62" i="18"/>
  <c r="H62" i="18" s="1"/>
  <c r="H61" i="18"/>
  <c r="G61" i="18"/>
  <c r="G60" i="18"/>
  <c r="H60" i="18" s="1"/>
  <c r="G59" i="18"/>
  <c r="H59" i="18" s="1"/>
  <c r="G58" i="18"/>
  <c r="H58" i="18" s="1"/>
  <c r="H57" i="18"/>
  <c r="G57" i="18"/>
  <c r="G56" i="18"/>
  <c r="H56" i="18" s="1"/>
  <c r="G55" i="18"/>
  <c r="H55" i="18" s="1"/>
  <c r="G54" i="18"/>
  <c r="H54" i="18" s="1"/>
  <c r="G53" i="18"/>
  <c r="H53" i="18" s="1"/>
  <c r="G52" i="18"/>
  <c r="H52" i="18" s="1"/>
  <c r="G46" i="18"/>
  <c r="H46" i="18" s="1"/>
  <c r="H45" i="18"/>
  <c r="G45" i="18"/>
  <c r="G44" i="18"/>
  <c r="H44" i="18" s="1"/>
  <c r="G43" i="18"/>
  <c r="H43" i="18" s="1"/>
  <c r="G42" i="18"/>
  <c r="H42" i="18" s="1"/>
  <c r="H41" i="18"/>
  <c r="G41" i="18"/>
  <c r="G40" i="18"/>
  <c r="H40" i="18" s="1"/>
  <c r="G39" i="18"/>
  <c r="H39" i="18" s="1"/>
  <c r="G38" i="18"/>
  <c r="H38" i="18" s="1"/>
  <c r="G37" i="18"/>
  <c r="H37" i="18" s="1"/>
  <c r="G36" i="18"/>
  <c r="H36" i="18" s="1"/>
  <c r="G30" i="18"/>
  <c r="H30" i="18" s="1"/>
  <c r="G29" i="18"/>
  <c r="H29" i="18" s="1"/>
  <c r="G28" i="18"/>
  <c r="H28" i="18" s="1"/>
  <c r="G27" i="18"/>
  <c r="H27" i="18" s="1"/>
  <c r="G26" i="18"/>
  <c r="H26" i="18" s="1"/>
  <c r="G25" i="18"/>
  <c r="H25" i="18" s="1"/>
  <c r="G24" i="18"/>
  <c r="H24" i="18" s="1"/>
  <c r="G23" i="18"/>
  <c r="H23" i="18" s="1"/>
  <c r="G22" i="18"/>
  <c r="H22" i="18" s="1"/>
  <c r="G21" i="18"/>
  <c r="H21" i="18" s="1"/>
  <c r="G20" i="18"/>
  <c r="H20" i="18" s="1"/>
  <c r="BH77" i="18"/>
  <c r="BE77" i="18"/>
  <c r="BB77" i="18"/>
  <c r="BA77" i="18"/>
  <c r="AZ77" i="18"/>
  <c r="AY77" i="18"/>
  <c r="AX77" i="18"/>
  <c r="AW77" i="18"/>
  <c r="AV77" i="18"/>
  <c r="AS77" i="18"/>
  <c r="BH76" i="18"/>
  <c r="BB76" i="18"/>
  <c r="BA76" i="18"/>
  <c r="AZ76" i="18"/>
  <c r="AY76" i="18"/>
  <c r="AX76" i="18"/>
  <c r="AW76" i="18"/>
  <c r="AV76" i="18"/>
  <c r="AS76" i="18"/>
  <c r="BH75" i="18"/>
  <c r="BB75" i="18"/>
  <c r="AY75" i="18"/>
  <c r="AX75" i="18"/>
  <c r="AW75" i="18"/>
  <c r="AV75" i="18"/>
  <c r="AS75" i="18"/>
  <c r="BJ74" i="18"/>
  <c r="BI74" i="18"/>
  <c r="BH74" i="18"/>
  <c r="BE74" i="18"/>
  <c r="BB74" i="18"/>
  <c r="AY74" i="18"/>
  <c r="AX74" i="18"/>
  <c r="AW74" i="18"/>
  <c r="AV74" i="18"/>
  <c r="AS74" i="18"/>
  <c r="BJ73" i="18"/>
  <c r="BI73" i="18"/>
  <c r="BH73" i="18"/>
  <c r="BE73" i="18"/>
  <c r="BB73" i="18"/>
  <c r="AY73" i="18"/>
  <c r="AX73" i="18"/>
  <c r="AW73" i="18"/>
  <c r="AV73" i="18"/>
  <c r="AS73" i="18"/>
  <c r="BJ72" i="18"/>
  <c r="BI72" i="18"/>
  <c r="BH72" i="18"/>
  <c r="BE72" i="18"/>
  <c r="BB72" i="18"/>
  <c r="AY72" i="18"/>
  <c r="AV72" i="18"/>
  <c r="AS72" i="18"/>
  <c r="BJ71" i="18"/>
  <c r="BI71" i="18"/>
  <c r="BH71" i="18"/>
  <c r="BG71" i="18"/>
  <c r="BF71" i="18"/>
  <c r="BE71" i="18"/>
  <c r="BB71" i="18"/>
  <c r="AY71" i="18"/>
  <c r="AV71" i="18"/>
  <c r="AS71" i="18"/>
  <c r="BJ70" i="18"/>
  <c r="BI70" i="18"/>
  <c r="BH70" i="18"/>
  <c r="BG70" i="18"/>
  <c r="BF70" i="18"/>
  <c r="BE70" i="18"/>
  <c r="BJ69" i="18"/>
  <c r="BI69" i="18"/>
  <c r="BH69" i="18"/>
  <c r="BG69" i="18"/>
  <c r="BF69" i="18"/>
  <c r="BE69" i="18"/>
  <c r="BJ68" i="18"/>
  <c r="BI68" i="18"/>
  <c r="BH68" i="18"/>
  <c r="BG68" i="18"/>
  <c r="BF68" i="18"/>
  <c r="BE68" i="18"/>
  <c r="BD68" i="18"/>
  <c r="BC68" i="18"/>
  <c r="BB68" i="18"/>
  <c r="BH61" i="18"/>
  <c r="BE61" i="18"/>
  <c r="BB61" i="18"/>
  <c r="BA61" i="18"/>
  <c r="AZ61" i="18"/>
  <c r="AY61" i="18"/>
  <c r="AX61" i="18"/>
  <c r="AW61" i="18"/>
  <c r="AV61" i="18"/>
  <c r="AS61" i="18"/>
  <c r="BH60" i="18"/>
  <c r="BB60" i="18"/>
  <c r="BA60" i="18"/>
  <c r="AZ60" i="18"/>
  <c r="AY60" i="18"/>
  <c r="AX60" i="18"/>
  <c r="AW60" i="18"/>
  <c r="AV60" i="18"/>
  <c r="AS60" i="18"/>
  <c r="BH59" i="18"/>
  <c r="BB59" i="18"/>
  <c r="AY59" i="18"/>
  <c r="AX59" i="18"/>
  <c r="AW59" i="18"/>
  <c r="AV59" i="18"/>
  <c r="AS59" i="18"/>
  <c r="BJ58" i="18"/>
  <c r="BI58" i="18"/>
  <c r="BH58" i="18"/>
  <c r="BE58" i="18"/>
  <c r="BB58" i="18"/>
  <c r="AY58" i="18"/>
  <c r="AX58" i="18"/>
  <c r="AW58" i="18"/>
  <c r="AV58" i="18"/>
  <c r="AS58" i="18"/>
  <c r="BJ57" i="18"/>
  <c r="BI57" i="18"/>
  <c r="BH57" i="18"/>
  <c r="BE57" i="18"/>
  <c r="BB57" i="18"/>
  <c r="AY57" i="18"/>
  <c r="AX57" i="18"/>
  <c r="AW57" i="18"/>
  <c r="AV57" i="18"/>
  <c r="AS57" i="18"/>
  <c r="BJ56" i="18"/>
  <c r="BI56" i="18"/>
  <c r="BH56" i="18"/>
  <c r="BE56" i="18"/>
  <c r="BB56" i="18"/>
  <c r="AY56" i="18"/>
  <c r="AV56" i="18"/>
  <c r="AS56" i="18"/>
  <c r="BJ55" i="18"/>
  <c r="BI55" i="18"/>
  <c r="BH55" i="18"/>
  <c r="BG55" i="18"/>
  <c r="BF55" i="18"/>
  <c r="BE55" i="18"/>
  <c r="BB55" i="18"/>
  <c r="AY55" i="18"/>
  <c r="AV55" i="18"/>
  <c r="AS55" i="18"/>
  <c r="BJ54" i="18"/>
  <c r="BI54" i="18"/>
  <c r="BH54" i="18"/>
  <c r="BG54" i="18"/>
  <c r="BF54" i="18"/>
  <c r="BE54" i="18"/>
  <c r="BJ53" i="18"/>
  <c r="BI53" i="18"/>
  <c r="BH53" i="18"/>
  <c r="BG53" i="18"/>
  <c r="BF53" i="18"/>
  <c r="BE53" i="18"/>
  <c r="BJ52" i="18"/>
  <c r="BI52" i="18"/>
  <c r="BH52" i="18"/>
  <c r="BG52" i="18"/>
  <c r="BF52" i="18"/>
  <c r="BE52" i="18"/>
  <c r="BD52" i="18"/>
  <c r="BC52" i="18"/>
  <c r="BB52" i="18"/>
  <c r="BH45" i="18"/>
  <c r="BE45" i="18"/>
  <c r="BB45" i="18"/>
  <c r="BA45" i="18"/>
  <c r="AZ45" i="18"/>
  <c r="AY45" i="18"/>
  <c r="AX45" i="18"/>
  <c r="AW45" i="18"/>
  <c r="AV45" i="18"/>
  <c r="AS45" i="18"/>
  <c r="BH44" i="18"/>
  <c r="BB44" i="18"/>
  <c r="BA44" i="18"/>
  <c r="AZ44" i="18"/>
  <c r="AY44" i="18"/>
  <c r="AX44" i="18"/>
  <c r="AW44" i="18"/>
  <c r="AV44" i="18"/>
  <c r="AS44" i="18"/>
  <c r="BH43" i="18"/>
  <c r="BB43" i="18"/>
  <c r="AY43" i="18"/>
  <c r="AX43" i="18"/>
  <c r="AW43" i="18"/>
  <c r="AV43" i="18"/>
  <c r="AS43" i="18"/>
  <c r="BJ42" i="18"/>
  <c r="BI42" i="18"/>
  <c r="BH42" i="18"/>
  <c r="BE42" i="18"/>
  <c r="BB42" i="18"/>
  <c r="AY42" i="18"/>
  <c r="AX42" i="18"/>
  <c r="AW42" i="18"/>
  <c r="AV42" i="18"/>
  <c r="AS42" i="18"/>
  <c r="BJ41" i="18"/>
  <c r="BI41" i="18"/>
  <c r="BH41" i="18"/>
  <c r="BE41" i="18"/>
  <c r="BB41" i="18"/>
  <c r="AY41" i="18"/>
  <c r="AX41" i="18"/>
  <c r="AW41" i="18"/>
  <c r="AV41" i="18"/>
  <c r="AS41" i="18"/>
  <c r="BJ40" i="18"/>
  <c r="BI40" i="18"/>
  <c r="BH40" i="18"/>
  <c r="BE40" i="18"/>
  <c r="BB40" i="18"/>
  <c r="AY40" i="18"/>
  <c r="AV40" i="18"/>
  <c r="AS40" i="18"/>
  <c r="BJ39" i="18"/>
  <c r="BI39" i="18"/>
  <c r="BH39" i="18"/>
  <c r="BG39" i="18"/>
  <c r="BF39" i="18"/>
  <c r="BE39" i="18"/>
  <c r="BB39" i="18"/>
  <c r="AY39" i="18"/>
  <c r="AV39" i="18"/>
  <c r="AS39" i="18"/>
  <c r="BJ38" i="18"/>
  <c r="BI38" i="18"/>
  <c r="BH38" i="18"/>
  <c r="BG38" i="18"/>
  <c r="BF38" i="18"/>
  <c r="BE38" i="18"/>
  <c r="BB38" i="18"/>
  <c r="AY38" i="18"/>
  <c r="AV38" i="18"/>
  <c r="AS38" i="18"/>
  <c r="BJ37" i="18"/>
  <c r="BI37" i="18"/>
  <c r="BH37" i="18"/>
  <c r="BG37" i="18"/>
  <c r="BF37" i="18"/>
  <c r="BE37" i="18"/>
  <c r="BB37" i="18"/>
  <c r="BJ36" i="18"/>
  <c r="BI36" i="18"/>
  <c r="BH36" i="18"/>
  <c r="BG36" i="18"/>
  <c r="BF36" i="18"/>
  <c r="BE36" i="18"/>
  <c r="BD36" i="18"/>
  <c r="BC36" i="18"/>
  <c r="BB36" i="18"/>
  <c r="BH29" i="18"/>
  <c r="BE29" i="18"/>
  <c r="BB29" i="18"/>
  <c r="BA29" i="18"/>
  <c r="AZ29" i="18"/>
  <c r="AY29" i="18"/>
  <c r="AX29" i="18"/>
  <c r="AW29" i="18"/>
  <c r="AV29" i="18"/>
  <c r="AS29" i="18"/>
  <c r="BH28" i="18"/>
  <c r="BB28" i="18"/>
  <c r="BA28" i="18"/>
  <c r="AZ28" i="18"/>
  <c r="AY28" i="18"/>
  <c r="AX28" i="18"/>
  <c r="AW28" i="18"/>
  <c r="AV28" i="18"/>
  <c r="AS28" i="18"/>
  <c r="BH27" i="18"/>
  <c r="BB27" i="18"/>
  <c r="AY27" i="18"/>
  <c r="AX27" i="18"/>
  <c r="AW27" i="18"/>
  <c r="AV27" i="18"/>
  <c r="AS27" i="18"/>
  <c r="BJ26" i="18"/>
  <c r="BI26" i="18"/>
  <c r="BH26" i="18"/>
  <c r="BE26" i="18"/>
  <c r="BB26" i="18"/>
  <c r="AY26" i="18"/>
  <c r="AX26" i="18"/>
  <c r="AW26" i="18"/>
  <c r="AV26" i="18"/>
  <c r="AS26" i="18"/>
  <c r="BJ25" i="18"/>
  <c r="BI25" i="18"/>
  <c r="BH25" i="18"/>
  <c r="BE25" i="18"/>
  <c r="BB25" i="18"/>
  <c r="AY25" i="18"/>
  <c r="AX25" i="18"/>
  <c r="AW25" i="18"/>
  <c r="AV25" i="18"/>
  <c r="AS25" i="18"/>
  <c r="BJ24" i="18"/>
  <c r="BI24" i="18"/>
  <c r="BH24" i="18"/>
  <c r="BE24" i="18"/>
  <c r="BB24" i="18"/>
  <c r="AY24" i="18"/>
  <c r="AV24" i="18"/>
  <c r="AS24" i="18"/>
  <c r="BJ23" i="18"/>
  <c r="BI23" i="18"/>
  <c r="BH23" i="18"/>
  <c r="BG23" i="18"/>
  <c r="BF23" i="18"/>
  <c r="BE23" i="18"/>
  <c r="BB23" i="18"/>
  <c r="AY23" i="18"/>
  <c r="AV23" i="18"/>
  <c r="AS23" i="18"/>
  <c r="BJ22" i="18"/>
  <c r="BI22" i="18"/>
  <c r="BH22" i="18"/>
  <c r="BG22" i="18"/>
  <c r="BF22" i="18"/>
  <c r="BE22" i="18"/>
  <c r="BJ21" i="18"/>
  <c r="BI21" i="18"/>
  <c r="BH21" i="18"/>
  <c r="BG21" i="18"/>
  <c r="BF21" i="18"/>
  <c r="BE21" i="18"/>
  <c r="BJ20" i="18"/>
  <c r="BI20" i="18"/>
  <c r="BH20" i="18"/>
  <c r="BG20" i="18"/>
  <c r="BF20" i="18"/>
  <c r="BE20" i="18"/>
  <c r="BD20" i="18"/>
  <c r="BC20" i="18"/>
  <c r="BB20" i="18"/>
  <c r="AV9" i="18"/>
  <c r="AW9" i="18"/>
  <c r="AX9" i="18"/>
  <c r="AV10" i="18"/>
  <c r="AW10" i="18"/>
  <c r="AX10" i="18"/>
  <c r="AV11" i="18"/>
  <c r="AW11" i="18"/>
  <c r="AX11" i="18"/>
  <c r="AV12" i="18"/>
  <c r="AW12" i="18"/>
  <c r="AX12" i="18"/>
  <c r="AY12" i="18"/>
  <c r="AZ12" i="18"/>
  <c r="BA12" i="18"/>
  <c r="AV13" i="18"/>
  <c r="AW13" i="18"/>
  <c r="AX13" i="18"/>
  <c r="AY13" i="18"/>
  <c r="AZ13" i="18"/>
  <c r="BA13" i="18"/>
  <c r="BB4" i="18"/>
  <c r="BC4" i="18"/>
  <c r="BD4" i="18"/>
  <c r="AW1" i="18"/>
  <c r="AZ1" i="18" s="1"/>
  <c r="BC1" i="18" s="1"/>
  <c r="BF1" i="18" s="1"/>
  <c r="AX1" i="18"/>
  <c r="BA1" i="18" s="1"/>
  <c r="BD1" i="18" s="1"/>
  <c r="BG1" i="18" s="1"/>
  <c r="AY1" i="18"/>
  <c r="BB1" i="18"/>
  <c r="BE1" i="18" s="1"/>
  <c r="AV1" i="18"/>
  <c r="EN3" i="17"/>
  <c r="ES3" i="17" s="1"/>
  <c r="EX3" i="17" s="1"/>
  <c r="EO3" i="17"/>
  <c r="ET3" i="17" s="1"/>
  <c r="EY3" i="17" s="1"/>
  <c r="EP3" i="17"/>
  <c r="EU3" i="17" s="1"/>
  <c r="EZ3" i="17" s="1"/>
  <c r="EQ3" i="17"/>
  <c r="EV3" i="17" s="1"/>
  <c r="FA3" i="17" s="1"/>
  <c r="EM3" i="17"/>
  <c r="ER3" i="17" s="1"/>
  <c r="EW3" i="17" s="1"/>
  <c r="DP80" i="17"/>
  <c r="CS80" i="17"/>
  <c r="BV80" i="17"/>
  <c r="M80" i="17"/>
  <c r="I80" i="17"/>
  <c r="N80" i="17" s="1"/>
  <c r="DP79" i="17"/>
  <c r="CS79" i="17"/>
  <c r="BV79" i="17"/>
  <c r="M79" i="17"/>
  <c r="I79" i="17"/>
  <c r="J79" i="17" s="1"/>
  <c r="DP78" i="17"/>
  <c r="CS78" i="17"/>
  <c r="BV78" i="17"/>
  <c r="M78" i="17"/>
  <c r="I78" i="17"/>
  <c r="J78" i="17" s="1"/>
  <c r="O78" i="17" s="1"/>
  <c r="CS77" i="17"/>
  <c r="BV77" i="17"/>
  <c r="AY77" i="17"/>
  <c r="M77" i="17"/>
  <c r="I77" i="17"/>
  <c r="CS76" i="17"/>
  <c r="BV76" i="17"/>
  <c r="AY76" i="17"/>
  <c r="M76" i="17"/>
  <c r="I76" i="17"/>
  <c r="CS75" i="17"/>
  <c r="BV75" i="17"/>
  <c r="AY75" i="17"/>
  <c r="O75" i="17"/>
  <c r="M75" i="17"/>
  <c r="I75" i="17"/>
  <c r="J75" i="17" s="1"/>
  <c r="K75" i="17" s="1"/>
  <c r="BV74" i="17"/>
  <c r="AY74" i="17"/>
  <c r="AB74" i="17"/>
  <c r="N74" i="17"/>
  <c r="M74" i="17"/>
  <c r="I74" i="17"/>
  <c r="J74" i="17" s="1"/>
  <c r="O74" i="17" s="1"/>
  <c r="BV73" i="17"/>
  <c r="AY73" i="17"/>
  <c r="AB73" i="17"/>
  <c r="M73" i="17"/>
  <c r="I73" i="17"/>
  <c r="BV72" i="17"/>
  <c r="AY72" i="17"/>
  <c r="AB72" i="17"/>
  <c r="M72" i="17"/>
  <c r="I72" i="17"/>
  <c r="AY71" i="17"/>
  <c r="AB71" i="17"/>
  <c r="M71" i="17"/>
  <c r="I71" i="17"/>
  <c r="J71" i="17" s="1"/>
  <c r="AB70" i="17"/>
  <c r="DO64" i="17"/>
  <c r="CR64" i="17"/>
  <c r="BU64" i="17"/>
  <c r="M64" i="17"/>
  <c r="I64" i="17"/>
  <c r="N64" i="17" s="1"/>
  <c r="DO63" i="17"/>
  <c r="CR63" i="17"/>
  <c r="BU63" i="17"/>
  <c r="N63" i="17"/>
  <c r="M63" i="17"/>
  <c r="I63" i="17"/>
  <c r="J63" i="17" s="1"/>
  <c r="DO62" i="17"/>
  <c r="CR62" i="17"/>
  <c r="BU62" i="17"/>
  <c r="M62" i="17"/>
  <c r="I62" i="17"/>
  <c r="J62" i="17" s="1"/>
  <c r="O62" i="17" s="1"/>
  <c r="CR61" i="17"/>
  <c r="BU61" i="17"/>
  <c r="AX61" i="17"/>
  <c r="M61" i="17"/>
  <c r="I61" i="17"/>
  <c r="CR60" i="17"/>
  <c r="BU60" i="17"/>
  <c r="AX60" i="17"/>
  <c r="M60" i="17"/>
  <c r="I60" i="17"/>
  <c r="CR59" i="17"/>
  <c r="BU59" i="17"/>
  <c r="AX59" i="17"/>
  <c r="M59" i="17"/>
  <c r="I59" i="17"/>
  <c r="N59" i="17" s="1"/>
  <c r="BU58" i="17"/>
  <c r="AX58" i="17"/>
  <c r="AA58" i="17"/>
  <c r="M58" i="17"/>
  <c r="I58" i="17"/>
  <c r="J58" i="17" s="1"/>
  <c r="O58" i="17" s="1"/>
  <c r="BU57" i="17"/>
  <c r="AX57" i="17"/>
  <c r="AA57" i="17"/>
  <c r="M57" i="17"/>
  <c r="I57" i="17"/>
  <c r="N57" i="17" s="1"/>
  <c r="BU56" i="17"/>
  <c r="AX56" i="17"/>
  <c r="AA56" i="17"/>
  <c r="M56" i="17"/>
  <c r="I56" i="17"/>
  <c r="AX55" i="17"/>
  <c r="AA55" i="17"/>
  <c r="M55" i="17"/>
  <c r="I55" i="17"/>
  <c r="J55" i="17" s="1"/>
  <c r="K55" i="17" s="1"/>
  <c r="L55" i="17" s="1"/>
  <c r="Q55" i="17" s="1"/>
  <c r="AA54" i="17"/>
  <c r="M48" i="17"/>
  <c r="J48" i="17"/>
  <c r="K48" i="17" s="1"/>
  <c r="I48" i="17"/>
  <c r="N48" i="17" s="1"/>
  <c r="N47" i="17"/>
  <c r="M47" i="17"/>
  <c r="I47" i="17"/>
  <c r="J47" i="17" s="1"/>
  <c r="M46" i="17"/>
  <c r="I46" i="17"/>
  <c r="J46" i="17" s="1"/>
  <c r="O46" i="17" s="1"/>
  <c r="M45" i="17"/>
  <c r="I45" i="17"/>
  <c r="M44" i="17"/>
  <c r="I44" i="17"/>
  <c r="N44" i="17" s="1"/>
  <c r="M43" i="17"/>
  <c r="I43" i="17"/>
  <c r="J43" i="17" s="1"/>
  <c r="M42" i="17"/>
  <c r="I42" i="17"/>
  <c r="J42" i="17" s="1"/>
  <c r="M41" i="17"/>
  <c r="I41" i="17"/>
  <c r="M40" i="17"/>
  <c r="I40" i="17"/>
  <c r="N40" i="17" s="1"/>
  <c r="N39" i="17"/>
  <c r="M39" i="17"/>
  <c r="I39" i="17"/>
  <c r="J39" i="17" s="1"/>
  <c r="K39" i="17" s="1"/>
  <c r="DP32" i="17"/>
  <c r="CS32" i="17"/>
  <c r="BV32" i="17"/>
  <c r="M32" i="17"/>
  <c r="I32" i="17"/>
  <c r="N32" i="17" s="1"/>
  <c r="DP31" i="17"/>
  <c r="CS31" i="17"/>
  <c r="BV31" i="17"/>
  <c r="M31" i="17"/>
  <c r="I31" i="17"/>
  <c r="N31" i="17" s="1"/>
  <c r="DP30" i="17"/>
  <c r="CS30" i="17"/>
  <c r="BV30" i="17"/>
  <c r="N30" i="17"/>
  <c r="M30" i="17"/>
  <c r="I30" i="17"/>
  <c r="J30" i="17" s="1"/>
  <c r="CS29" i="17"/>
  <c r="BV29" i="17"/>
  <c r="AY29" i="17"/>
  <c r="M29" i="17"/>
  <c r="I29" i="17"/>
  <c r="N29" i="17" s="1"/>
  <c r="CS28" i="17"/>
  <c r="BV28" i="17"/>
  <c r="AY28" i="17"/>
  <c r="M28" i="17"/>
  <c r="J28" i="17"/>
  <c r="K28" i="17" s="1"/>
  <c r="I28" i="17"/>
  <c r="N28" i="17" s="1"/>
  <c r="CS27" i="17"/>
  <c r="BV27" i="17"/>
  <c r="AY27" i="17"/>
  <c r="M27" i="17"/>
  <c r="I27" i="17"/>
  <c r="N27" i="17" s="1"/>
  <c r="BV26" i="17"/>
  <c r="AY26" i="17"/>
  <c r="AB26" i="17"/>
  <c r="N26" i="17"/>
  <c r="M26" i="17"/>
  <c r="I26" i="17"/>
  <c r="J26" i="17" s="1"/>
  <c r="BV25" i="17"/>
  <c r="AY25" i="17"/>
  <c r="AB25" i="17"/>
  <c r="M25" i="17"/>
  <c r="I25" i="17"/>
  <c r="N25" i="17" s="1"/>
  <c r="BV24" i="17"/>
  <c r="AY24" i="17"/>
  <c r="AB24" i="17"/>
  <c r="M24" i="17"/>
  <c r="J24" i="17"/>
  <c r="K24" i="17" s="1"/>
  <c r="I24" i="17"/>
  <c r="N24" i="17" s="1"/>
  <c r="AY23" i="17"/>
  <c r="AB23" i="17"/>
  <c r="M23" i="17"/>
  <c r="I23" i="17"/>
  <c r="J23" i="17" s="1"/>
  <c r="AB22" i="17"/>
  <c r="BB12" i="19" l="1"/>
  <c r="BB8" i="19"/>
  <c r="BB6" i="19"/>
  <c r="BB48" i="19"/>
  <c r="BB28" i="19"/>
  <c r="BB25" i="19"/>
  <c r="BB42" i="19"/>
  <c r="BB47" i="19"/>
  <c r="BB30" i="19"/>
  <c r="BB27" i="19"/>
  <c r="BB23" i="19"/>
  <c r="BB44" i="19"/>
  <c r="BB31" i="19"/>
  <c r="BB43" i="19"/>
  <c r="BB45" i="19"/>
  <c r="BB46" i="19"/>
  <c r="BB32" i="19"/>
  <c r="BB24" i="19"/>
  <c r="BB41" i="19"/>
  <c r="BB29" i="19"/>
  <c r="BB26" i="19"/>
  <c r="BB38" i="19"/>
  <c r="BB39" i="19"/>
  <c r="BB22" i="19"/>
  <c r="BB40" i="19"/>
  <c r="AO46" i="19"/>
  <c r="AO30" i="19"/>
  <c r="AO40" i="19"/>
  <c r="AO42" i="19"/>
  <c r="AO38" i="19"/>
  <c r="AO44" i="19"/>
  <c r="AO43" i="19"/>
  <c r="AO22" i="19"/>
  <c r="AO39" i="19"/>
  <c r="AO47" i="19"/>
  <c r="AO26" i="19"/>
  <c r="AO29" i="19"/>
  <c r="AO45" i="19"/>
  <c r="AO32" i="19"/>
  <c r="AO31" i="19"/>
  <c r="AO25" i="19"/>
  <c r="AO28" i="19"/>
  <c r="AO27" i="19"/>
  <c r="AO24" i="19"/>
  <c r="AO41" i="19"/>
  <c r="AO48" i="19"/>
  <c r="AO23" i="19"/>
  <c r="AN23" i="19"/>
  <c r="AN39" i="19"/>
  <c r="AN28" i="19"/>
  <c r="AN45" i="19"/>
  <c r="AN27" i="19"/>
  <c r="AN47" i="19"/>
  <c r="AN43" i="19"/>
  <c r="AN38" i="19"/>
  <c r="AN44" i="19"/>
  <c r="AN48" i="19"/>
  <c r="AN40" i="19"/>
  <c r="AN24" i="19"/>
  <c r="AN32" i="19"/>
  <c r="AN26" i="19"/>
  <c r="AN31" i="19"/>
  <c r="AN41" i="19"/>
  <c r="AN25" i="19"/>
  <c r="AN22" i="19"/>
  <c r="AN30" i="19"/>
  <c r="AN46" i="19"/>
  <c r="AN42" i="19"/>
  <c r="AN29" i="19"/>
  <c r="AK40" i="19"/>
  <c r="AK48" i="19"/>
  <c r="AK43" i="19"/>
  <c r="AK42" i="19"/>
  <c r="AK38" i="19"/>
  <c r="AK39" i="19"/>
  <c r="AK32" i="19"/>
  <c r="AK28" i="19"/>
  <c r="AK26" i="19"/>
  <c r="AK23" i="19"/>
  <c r="AK22" i="19"/>
  <c r="AK27" i="19"/>
  <c r="AK44" i="19"/>
  <c r="AK30" i="19"/>
  <c r="AK29" i="19"/>
  <c r="AK47" i="19"/>
  <c r="AK24" i="19"/>
  <c r="AK45" i="19"/>
  <c r="AK25" i="19"/>
  <c r="AK31" i="19"/>
  <c r="AK46" i="19"/>
  <c r="AK41" i="19"/>
  <c r="BC45" i="19"/>
  <c r="BC43" i="19"/>
  <c r="BC39" i="19"/>
  <c r="BC41" i="19"/>
  <c r="BC42" i="19"/>
  <c r="BC48" i="19"/>
  <c r="BC46" i="19"/>
  <c r="BC38" i="19"/>
  <c r="BC47" i="19"/>
  <c r="BC24" i="19"/>
  <c r="BC29" i="19"/>
  <c r="BC28" i="19"/>
  <c r="BC25" i="19"/>
  <c r="BC27" i="19"/>
  <c r="BC26" i="19"/>
  <c r="BC44" i="19"/>
  <c r="BC30" i="19"/>
  <c r="BC23" i="19"/>
  <c r="BC22" i="19"/>
  <c r="BC40" i="19"/>
  <c r="BC31" i="19"/>
  <c r="BC32" i="19"/>
  <c r="AR2" i="19"/>
  <c r="AJ39" i="19"/>
  <c r="AJ46" i="19"/>
  <c r="AJ23" i="19"/>
  <c r="AJ42" i="19"/>
  <c r="AJ31" i="19"/>
  <c r="AJ43" i="19"/>
  <c r="AJ47" i="19"/>
  <c r="AJ27" i="19"/>
  <c r="AJ45" i="19"/>
  <c r="AJ25" i="19"/>
  <c r="AJ32" i="19"/>
  <c r="AJ28" i="19"/>
  <c r="AJ40" i="19"/>
  <c r="AJ41" i="19"/>
  <c r="AJ48" i="19"/>
  <c r="AJ22" i="19"/>
  <c r="AJ29" i="19"/>
  <c r="AJ44" i="19"/>
  <c r="AJ24" i="19"/>
  <c r="AJ30" i="19"/>
  <c r="AJ38" i="19"/>
  <c r="AJ26" i="19"/>
  <c r="AJ6" i="19"/>
  <c r="AJ7" i="19"/>
  <c r="AL2" i="19"/>
  <c r="AD27" i="19"/>
  <c r="AD43" i="19"/>
  <c r="AD39" i="19"/>
  <c r="AD44" i="19"/>
  <c r="AD24" i="19"/>
  <c r="AD23" i="19"/>
  <c r="AD40" i="19"/>
  <c r="AD31" i="19"/>
  <c r="AD32" i="19"/>
  <c r="AD42" i="19"/>
  <c r="AD47" i="19"/>
  <c r="AD45" i="19"/>
  <c r="AD28" i="19"/>
  <c r="AD38" i="19"/>
  <c r="AD46" i="19"/>
  <c r="AD41" i="19"/>
  <c r="AD48" i="19"/>
  <c r="AD30" i="19"/>
  <c r="AD26" i="19"/>
  <c r="AD29" i="19"/>
  <c r="AD22" i="19"/>
  <c r="AD25" i="19"/>
  <c r="AD14" i="19"/>
  <c r="AD11" i="19"/>
  <c r="AD13" i="19"/>
  <c r="AD6" i="19"/>
  <c r="AD16" i="19"/>
  <c r="AD12" i="19"/>
  <c r="AD7" i="19"/>
  <c r="AD10" i="19"/>
  <c r="AD15" i="19"/>
  <c r="AD9" i="19"/>
  <c r="AD8" i="19"/>
  <c r="AM2" i="19"/>
  <c r="AE43" i="19"/>
  <c r="AE39" i="19"/>
  <c r="AE44" i="19"/>
  <c r="AE40" i="19"/>
  <c r="AE45" i="19"/>
  <c r="AE41" i="19"/>
  <c r="AE29" i="19"/>
  <c r="AE46" i="19"/>
  <c r="AE38" i="19"/>
  <c r="AE24" i="19"/>
  <c r="AE22" i="19"/>
  <c r="AE30" i="19"/>
  <c r="AE25" i="19"/>
  <c r="AE42" i="19"/>
  <c r="AE26" i="19"/>
  <c r="AE31" i="19"/>
  <c r="AE32" i="19"/>
  <c r="AE47" i="19"/>
  <c r="AE23" i="19"/>
  <c r="AE27" i="19"/>
  <c r="AE48" i="19"/>
  <c r="AE28" i="19"/>
  <c r="AE9" i="19"/>
  <c r="AE12" i="19"/>
  <c r="AE8" i="19"/>
  <c r="AE14" i="19"/>
  <c r="AE13" i="19"/>
  <c r="AE15" i="19"/>
  <c r="AE11" i="19"/>
  <c r="AE6" i="19"/>
  <c r="AE10" i="19"/>
  <c r="AE16" i="19"/>
  <c r="AE7" i="19"/>
  <c r="A97" i="19"/>
  <c r="AW2" i="19"/>
  <c r="AK9" i="19"/>
  <c r="AK13" i="19"/>
  <c r="AK14" i="19"/>
  <c r="AK6" i="19"/>
  <c r="AK7" i="19"/>
  <c r="AK15" i="19"/>
  <c r="AK16" i="19"/>
  <c r="AK10" i="19"/>
  <c r="AK11" i="19"/>
  <c r="AK8" i="19"/>
  <c r="AK12" i="19"/>
  <c r="BC11" i="19"/>
  <c r="BC9" i="19"/>
  <c r="BC8" i="19"/>
  <c r="BC12" i="19"/>
  <c r="BC6" i="19"/>
  <c r="BC7" i="19"/>
  <c r="BC10" i="19"/>
  <c r="BC13" i="19"/>
  <c r="BB9" i="19"/>
  <c r="BB13" i="19"/>
  <c r="BB10" i="19"/>
  <c r="BA2" i="19"/>
  <c r="AO8" i="19"/>
  <c r="AO10" i="19"/>
  <c r="AO9" i="19"/>
  <c r="AO6" i="19"/>
  <c r="AO7" i="19"/>
  <c r="BB7" i="19"/>
  <c r="AZ2" i="19"/>
  <c r="AN8" i="19"/>
  <c r="AN9" i="19"/>
  <c r="AN6" i="19"/>
  <c r="AN7" i="19"/>
  <c r="AN10" i="19"/>
  <c r="O26" i="17"/>
  <c r="K26" i="17"/>
  <c r="P26" i="17" s="1"/>
  <c r="O42" i="17"/>
  <c r="K42" i="17"/>
  <c r="J32" i="17"/>
  <c r="N23" i="17"/>
  <c r="O28" i="17"/>
  <c r="O39" i="17"/>
  <c r="O48" i="17"/>
  <c r="O24" i="17"/>
  <c r="J31" i="17"/>
  <c r="J59" i="17"/>
  <c r="J27" i="17"/>
  <c r="K27" i="17" s="1"/>
  <c r="N42" i="17"/>
  <c r="J57" i="17"/>
  <c r="O57" i="17" s="1"/>
  <c r="J40" i="17"/>
  <c r="N43" i="17"/>
  <c r="J44" i="17"/>
  <c r="N55" i="17"/>
  <c r="K62" i="17"/>
  <c r="N71" i="17"/>
  <c r="O79" i="17"/>
  <c r="K79" i="17"/>
  <c r="K71" i="17"/>
  <c r="O71" i="17"/>
  <c r="N77" i="17"/>
  <c r="J77" i="17"/>
  <c r="K78" i="17"/>
  <c r="N72" i="17"/>
  <c r="J72" i="17"/>
  <c r="N73" i="17"/>
  <c r="J73" i="17"/>
  <c r="N76" i="17"/>
  <c r="J76" i="17"/>
  <c r="K74" i="17"/>
  <c r="L75" i="17"/>
  <c r="Q75" i="17" s="1"/>
  <c r="P75" i="17"/>
  <c r="N75" i="17"/>
  <c r="N79" i="17"/>
  <c r="N78" i="17"/>
  <c r="J80" i="17"/>
  <c r="P62" i="17"/>
  <c r="L62" i="17"/>
  <c r="Q62" i="17" s="1"/>
  <c r="O55" i="17"/>
  <c r="N56" i="17"/>
  <c r="J56" i="17"/>
  <c r="K58" i="17"/>
  <c r="P55" i="17"/>
  <c r="K57" i="17"/>
  <c r="N61" i="17"/>
  <c r="J61" i="17"/>
  <c r="N60" i="17"/>
  <c r="J60" i="17"/>
  <c r="K63" i="17"/>
  <c r="O63" i="17"/>
  <c r="N58" i="17"/>
  <c r="N62" i="17"/>
  <c r="J64" i="17"/>
  <c r="N41" i="17"/>
  <c r="J41" i="17"/>
  <c r="P42" i="17"/>
  <c r="L42" i="17"/>
  <c r="Q42" i="17" s="1"/>
  <c r="K43" i="17"/>
  <c r="O43" i="17"/>
  <c r="N45" i="17"/>
  <c r="J45" i="17"/>
  <c r="L39" i="17"/>
  <c r="Q39" i="17" s="1"/>
  <c r="P39" i="17"/>
  <c r="K46" i="17"/>
  <c r="K47" i="17"/>
  <c r="O47" i="17"/>
  <c r="L48" i="17"/>
  <c r="Q48" i="17" s="1"/>
  <c r="P48" i="17"/>
  <c r="N46" i="17"/>
  <c r="K23" i="17"/>
  <c r="O23" i="17"/>
  <c r="L24" i="17"/>
  <c r="Q24" i="17" s="1"/>
  <c r="P24" i="17"/>
  <c r="L27" i="17"/>
  <c r="Q27" i="17" s="1"/>
  <c r="P27" i="17"/>
  <c r="L28" i="17"/>
  <c r="Q28" i="17" s="1"/>
  <c r="P28" i="17"/>
  <c r="K30" i="17"/>
  <c r="O30" i="17"/>
  <c r="J25" i="17"/>
  <c r="L26" i="17"/>
  <c r="Q26" i="17" s="1"/>
  <c r="J29" i="17"/>
  <c r="O27" i="17"/>
  <c r="BY9" i="17"/>
  <c r="BZ9" i="17" s="1"/>
  <c r="CA9" i="17" s="1"/>
  <c r="CB9" i="17" s="1"/>
  <c r="CC9" i="17" s="1"/>
  <c r="AE9" i="17"/>
  <c r="AF9" i="17" s="1"/>
  <c r="AG9" i="17" s="1"/>
  <c r="AH9" i="17" s="1"/>
  <c r="AI9" i="17" s="1"/>
  <c r="M8" i="17"/>
  <c r="M9" i="17"/>
  <c r="M10" i="17"/>
  <c r="M11" i="17"/>
  <c r="M12" i="17"/>
  <c r="N12" i="17"/>
  <c r="M13" i="17"/>
  <c r="O13" i="17"/>
  <c r="M14" i="17"/>
  <c r="N14" i="17"/>
  <c r="M15" i="17"/>
  <c r="M16" i="17"/>
  <c r="M7" i="17"/>
  <c r="I8" i="17"/>
  <c r="N8" i="17" s="1"/>
  <c r="I9" i="17"/>
  <c r="N9" i="17" s="1"/>
  <c r="I10" i="17"/>
  <c r="N10" i="17" s="1"/>
  <c r="J10" i="17"/>
  <c r="K10" i="17" s="1"/>
  <c r="L10" i="17" s="1"/>
  <c r="Q10" i="17" s="1"/>
  <c r="I11" i="17"/>
  <c r="J11" i="17" s="1"/>
  <c r="I12" i="17"/>
  <c r="J12" i="17" s="1"/>
  <c r="I13" i="17"/>
  <c r="N13" i="17" s="1"/>
  <c r="Q13" i="17"/>
  <c r="I14" i="17"/>
  <c r="J14" i="17"/>
  <c r="K14" i="17" s="1"/>
  <c r="L14" i="17" s="1"/>
  <c r="Q14" i="17" s="1"/>
  <c r="I15" i="17"/>
  <c r="J15" i="17" s="1"/>
  <c r="I16" i="17"/>
  <c r="N16" i="17" s="1"/>
  <c r="I7" i="17"/>
  <c r="J7" i="17" s="1"/>
  <c r="AP78" i="18"/>
  <c r="AK78" i="18"/>
  <c r="AG78" i="18"/>
  <c r="AE78" i="18"/>
  <c r="AF78" i="18" s="1"/>
  <c r="AI78" i="18" s="1"/>
  <c r="AA78" i="18"/>
  <c r="Z78" i="18"/>
  <c r="Y78" i="18"/>
  <c r="AP77" i="18"/>
  <c r="AL77" i="18"/>
  <c r="AK77" i="18"/>
  <c r="AG77" i="18"/>
  <c r="AF77" i="18"/>
  <c r="AE77" i="18"/>
  <c r="AA77" i="18"/>
  <c r="Y77" i="18"/>
  <c r="AP76" i="18"/>
  <c r="AK76" i="18"/>
  <c r="AL76" i="18" s="1"/>
  <c r="AR76" i="18" s="1"/>
  <c r="AG76" i="18"/>
  <c r="AE76" i="18"/>
  <c r="AA76" i="18"/>
  <c r="Y76" i="18"/>
  <c r="AR75" i="18"/>
  <c r="AQ75" i="18"/>
  <c r="AP75" i="18"/>
  <c r="AG75" i="18"/>
  <c r="AE75" i="18"/>
  <c r="AA75" i="18"/>
  <c r="Y75" i="18"/>
  <c r="Z75" i="18" s="1"/>
  <c r="U75" i="18"/>
  <c r="T75" i="18"/>
  <c r="S75" i="18"/>
  <c r="AR74" i="18"/>
  <c r="AQ74" i="18"/>
  <c r="AP74" i="18"/>
  <c r="AG74" i="18"/>
  <c r="AF74" i="18"/>
  <c r="AE74" i="18"/>
  <c r="AA74" i="18"/>
  <c r="Z74" i="18"/>
  <c r="Y74" i="18"/>
  <c r="U74" i="18"/>
  <c r="T74" i="18"/>
  <c r="S74" i="18"/>
  <c r="AR73" i="18"/>
  <c r="AQ73" i="18"/>
  <c r="AP73" i="18"/>
  <c r="AG73" i="18"/>
  <c r="AF73" i="18"/>
  <c r="AE73" i="18"/>
  <c r="AA73" i="18"/>
  <c r="Y73" i="18"/>
  <c r="U73" i="18"/>
  <c r="S73" i="18"/>
  <c r="T73" i="18" s="1"/>
  <c r="AR72" i="18"/>
  <c r="AQ72" i="18"/>
  <c r="AP72" i="18"/>
  <c r="AI72" i="18"/>
  <c r="AH72" i="18"/>
  <c r="AG72" i="18"/>
  <c r="AA72" i="18"/>
  <c r="Y72" i="18"/>
  <c r="U72" i="18"/>
  <c r="S72" i="18"/>
  <c r="T72" i="18" s="1"/>
  <c r="O72" i="18"/>
  <c r="M72" i="18"/>
  <c r="AR71" i="18"/>
  <c r="AQ71" i="18"/>
  <c r="AP71" i="18"/>
  <c r="AI71" i="18"/>
  <c r="AH71" i="18"/>
  <c r="AG71" i="18"/>
  <c r="AA71" i="18"/>
  <c r="Y71" i="18"/>
  <c r="Z71" i="18" s="1"/>
  <c r="U71" i="18"/>
  <c r="S71" i="18"/>
  <c r="O71" i="18"/>
  <c r="M71" i="18"/>
  <c r="AR70" i="18"/>
  <c r="AQ70" i="18"/>
  <c r="AP70" i="18"/>
  <c r="AI70" i="18"/>
  <c r="AH70" i="18"/>
  <c r="AG70" i="18"/>
  <c r="Y70" i="18"/>
  <c r="S70" i="18"/>
  <c r="N70" i="18"/>
  <c r="M70" i="18"/>
  <c r="AR69" i="18"/>
  <c r="AQ69" i="18"/>
  <c r="AP69" i="18"/>
  <c r="AI69" i="18"/>
  <c r="AH69" i="18"/>
  <c r="AG69" i="18"/>
  <c r="S69" i="18"/>
  <c r="M69" i="18"/>
  <c r="N69" i="18" s="1"/>
  <c r="AR68" i="18"/>
  <c r="AQ68" i="18"/>
  <c r="AP68" i="18"/>
  <c r="AI68" i="18"/>
  <c r="AH68" i="18"/>
  <c r="AG68" i="18"/>
  <c r="O68" i="18"/>
  <c r="M68" i="18"/>
  <c r="AP62" i="18"/>
  <c r="AL62" i="18"/>
  <c r="AK62" i="18"/>
  <c r="AG62" i="18"/>
  <c r="AE62" i="18"/>
  <c r="AF62" i="18" s="1"/>
  <c r="AI62" i="18" s="1"/>
  <c r="AA62" i="18"/>
  <c r="Y62" i="18"/>
  <c r="Z62" i="18" s="1"/>
  <c r="AP61" i="18"/>
  <c r="AK61" i="18"/>
  <c r="AG61" i="18"/>
  <c r="AF61" i="18"/>
  <c r="AI61" i="18" s="1"/>
  <c r="BG61" i="18" s="1"/>
  <c r="AE61" i="18"/>
  <c r="AA61" i="18"/>
  <c r="Y61" i="18"/>
  <c r="AP60" i="18"/>
  <c r="AL60" i="18"/>
  <c r="AK60" i="18"/>
  <c r="AG60" i="18"/>
  <c r="AE60" i="18"/>
  <c r="AA60" i="18"/>
  <c r="Z60" i="18"/>
  <c r="AC60" i="18" s="1"/>
  <c r="Y60" i="18"/>
  <c r="AR59" i="18"/>
  <c r="AQ59" i="18"/>
  <c r="AP59" i="18"/>
  <c r="AG59" i="18"/>
  <c r="AF59" i="18"/>
  <c r="AE59" i="18"/>
  <c r="AA59" i="18"/>
  <c r="Y59" i="18"/>
  <c r="Z59" i="18" s="1"/>
  <c r="U59" i="18"/>
  <c r="S59" i="18"/>
  <c r="V59" i="18" s="1"/>
  <c r="AZ59" i="18" s="1"/>
  <c r="AR58" i="18"/>
  <c r="AQ58" i="18"/>
  <c r="AP58" i="18"/>
  <c r="AG58" i="18"/>
  <c r="AF58" i="18"/>
  <c r="AE58" i="18"/>
  <c r="AA58" i="18"/>
  <c r="Y58" i="18"/>
  <c r="V58" i="18"/>
  <c r="AZ58" i="18" s="1"/>
  <c r="U58" i="18"/>
  <c r="T58" i="18"/>
  <c r="W58" i="18" s="1"/>
  <c r="S58" i="18"/>
  <c r="AR57" i="18"/>
  <c r="AQ57" i="18"/>
  <c r="AP57" i="18"/>
  <c r="AG57" i="18"/>
  <c r="AF57" i="18"/>
  <c r="AE57" i="18"/>
  <c r="AA57" i="18"/>
  <c r="Y57" i="18"/>
  <c r="U57" i="18"/>
  <c r="S57" i="18"/>
  <c r="V57" i="18" s="1"/>
  <c r="AR56" i="18"/>
  <c r="AQ56" i="18"/>
  <c r="AP56" i="18"/>
  <c r="AI56" i="18"/>
  <c r="AH56" i="18"/>
  <c r="AG56" i="18"/>
  <c r="AA56" i="18"/>
  <c r="Y56" i="18"/>
  <c r="AB56" i="18" s="1"/>
  <c r="U56" i="18"/>
  <c r="S56" i="18"/>
  <c r="T56" i="18" s="1"/>
  <c r="W56" i="18" s="1"/>
  <c r="O56" i="18"/>
  <c r="M56" i="18"/>
  <c r="P56" i="18" s="1"/>
  <c r="AW56" i="18" s="1"/>
  <c r="AR55" i="18"/>
  <c r="AQ55" i="18"/>
  <c r="AP55" i="18"/>
  <c r="AI55" i="18"/>
  <c r="AH55" i="18"/>
  <c r="AG55" i="18"/>
  <c r="AA55" i="18"/>
  <c r="Z55" i="18"/>
  <c r="Y55" i="18"/>
  <c r="U55" i="18"/>
  <c r="S55" i="18"/>
  <c r="V55" i="18" s="1"/>
  <c r="O55" i="18"/>
  <c r="N55" i="18"/>
  <c r="M55" i="18"/>
  <c r="AR54" i="18"/>
  <c r="AQ54" i="18"/>
  <c r="AP54" i="18"/>
  <c r="AI54" i="18"/>
  <c r="AH54" i="18"/>
  <c r="AG54" i="18"/>
  <c r="Y54" i="18"/>
  <c r="S54" i="18"/>
  <c r="M54" i="18"/>
  <c r="N54" i="18" s="1"/>
  <c r="AR53" i="18"/>
  <c r="AQ53" i="18"/>
  <c r="AP53" i="18"/>
  <c r="AI53" i="18"/>
  <c r="AH53" i="18"/>
  <c r="AG53" i="18"/>
  <c r="S53" i="18"/>
  <c r="M53" i="18"/>
  <c r="N53" i="18" s="1"/>
  <c r="AR52" i="18"/>
  <c r="AQ52" i="18"/>
  <c r="AP52" i="18"/>
  <c r="AI52" i="18"/>
  <c r="AH52" i="18"/>
  <c r="AG52" i="18"/>
  <c r="O52" i="18"/>
  <c r="N52" i="18"/>
  <c r="M52" i="18"/>
  <c r="AP46" i="18"/>
  <c r="AL46" i="18"/>
  <c r="AK46" i="18"/>
  <c r="AG46" i="18"/>
  <c r="AF46" i="18"/>
  <c r="AE46" i="18"/>
  <c r="AA46" i="18"/>
  <c r="Z46" i="18"/>
  <c r="Y46" i="18"/>
  <c r="AP45" i="18"/>
  <c r="AK45" i="18"/>
  <c r="AG45" i="18"/>
  <c r="AF45" i="18"/>
  <c r="AE45" i="18"/>
  <c r="AA45" i="18"/>
  <c r="Y45" i="18"/>
  <c r="AP44" i="18"/>
  <c r="AK44" i="18"/>
  <c r="AL44" i="18" s="1"/>
  <c r="AR44" i="18" s="1"/>
  <c r="AG44" i="18"/>
  <c r="AE44" i="18"/>
  <c r="AA44" i="18"/>
  <c r="Z44" i="18"/>
  <c r="Y44" i="18"/>
  <c r="AR43" i="18"/>
  <c r="AQ43" i="18"/>
  <c r="AP43" i="18"/>
  <c r="AG43" i="18"/>
  <c r="AF43" i="18"/>
  <c r="AE43" i="18"/>
  <c r="AH43" i="18" s="1"/>
  <c r="AB43" i="18"/>
  <c r="AA43" i="18"/>
  <c r="Z43" i="18"/>
  <c r="Y43" i="18"/>
  <c r="U43" i="18"/>
  <c r="S43" i="18"/>
  <c r="AR42" i="18"/>
  <c r="AQ42" i="18"/>
  <c r="AP42" i="18"/>
  <c r="AG42" i="18"/>
  <c r="AF42" i="18"/>
  <c r="AE42" i="18"/>
  <c r="AA42" i="18"/>
  <c r="Y42" i="18"/>
  <c r="AB42" i="18" s="1"/>
  <c r="BC42" i="18" s="1"/>
  <c r="U42" i="18"/>
  <c r="T42" i="18"/>
  <c r="S42" i="18"/>
  <c r="AR41" i="18"/>
  <c r="AQ41" i="18"/>
  <c r="AP41" i="18"/>
  <c r="AH41" i="18"/>
  <c r="AG41" i="18"/>
  <c r="AF41" i="18"/>
  <c r="AE41" i="18"/>
  <c r="AA41" i="18"/>
  <c r="Y41" i="18"/>
  <c r="AB41" i="18" s="1"/>
  <c r="U41" i="18"/>
  <c r="S41" i="18"/>
  <c r="T41" i="18" s="1"/>
  <c r="AR40" i="18"/>
  <c r="AQ40" i="18"/>
  <c r="AP40" i="18"/>
  <c r="AI40" i="18"/>
  <c r="AH40" i="18"/>
  <c r="AG40" i="18"/>
  <c r="AA40" i="18"/>
  <c r="Y40" i="18"/>
  <c r="U40" i="18"/>
  <c r="S40" i="18"/>
  <c r="T40" i="18" s="1"/>
  <c r="O40" i="18"/>
  <c r="M40" i="18"/>
  <c r="AR39" i="18"/>
  <c r="AQ39" i="18"/>
  <c r="AP39" i="18"/>
  <c r="AI39" i="18"/>
  <c r="AH39" i="18"/>
  <c r="AG39" i="18"/>
  <c r="AB39" i="18"/>
  <c r="AA39" i="18"/>
  <c r="Y39" i="18"/>
  <c r="Z39" i="18" s="1"/>
  <c r="AC39" i="18" s="1"/>
  <c r="U39" i="18"/>
  <c r="S39" i="18"/>
  <c r="O39" i="18"/>
  <c r="N39" i="18"/>
  <c r="Q39" i="18" s="1"/>
  <c r="M39" i="18"/>
  <c r="AR38" i="18"/>
  <c r="AQ38" i="18"/>
  <c r="AP38" i="18"/>
  <c r="AI38" i="18"/>
  <c r="AH38" i="18"/>
  <c r="AG38" i="18"/>
  <c r="AA38" i="18"/>
  <c r="Y38" i="18"/>
  <c r="U38" i="18"/>
  <c r="T38" i="18"/>
  <c r="S38" i="18"/>
  <c r="Q38" i="18"/>
  <c r="O38" i="18"/>
  <c r="N38" i="18"/>
  <c r="M38" i="18"/>
  <c r="AR37" i="18"/>
  <c r="AQ37" i="18"/>
  <c r="AP37" i="18"/>
  <c r="AI37" i="18"/>
  <c r="AH37" i="18"/>
  <c r="AG37" i="18"/>
  <c r="T37" i="18"/>
  <c r="S37" i="18"/>
  <c r="M37" i="18"/>
  <c r="N37" i="18" s="1"/>
  <c r="AR36" i="18"/>
  <c r="AQ36" i="18"/>
  <c r="AP36" i="18"/>
  <c r="AI36" i="18"/>
  <c r="AH36" i="18"/>
  <c r="AG36" i="18"/>
  <c r="O36" i="18"/>
  <c r="N36" i="18"/>
  <c r="M36" i="18"/>
  <c r="AP30" i="18"/>
  <c r="AL30" i="18"/>
  <c r="AR30" i="18" s="1"/>
  <c r="AK30" i="18"/>
  <c r="AG30" i="18"/>
  <c r="AE30" i="18"/>
  <c r="AF30" i="18" s="1"/>
  <c r="AI30" i="18" s="1"/>
  <c r="AA30" i="18"/>
  <c r="Y30" i="18"/>
  <c r="Z30" i="18" s="1"/>
  <c r="AC30" i="18" s="1"/>
  <c r="AP29" i="18"/>
  <c r="AK29" i="18"/>
  <c r="AG29" i="18"/>
  <c r="AF29" i="18"/>
  <c r="AE29" i="18"/>
  <c r="AA29" i="18"/>
  <c r="Z29" i="18"/>
  <c r="AC29" i="18" s="1"/>
  <c r="BD29" i="18" s="1"/>
  <c r="Y29" i="18"/>
  <c r="AP28" i="18"/>
  <c r="AL28" i="18"/>
  <c r="AK28" i="18"/>
  <c r="AG28" i="18"/>
  <c r="AE28" i="18"/>
  <c r="AA28" i="18"/>
  <c r="Y28" i="18"/>
  <c r="AR27" i="18"/>
  <c r="AQ27" i="18"/>
  <c r="AP27" i="18"/>
  <c r="AG27" i="18"/>
  <c r="AE27" i="18"/>
  <c r="AH27" i="18" s="1"/>
  <c r="AA27" i="18"/>
  <c r="Y27" i="18"/>
  <c r="Z27" i="18" s="1"/>
  <c r="U27" i="18"/>
  <c r="S27" i="18"/>
  <c r="T27" i="18" s="1"/>
  <c r="AR26" i="18"/>
  <c r="AQ26" i="18"/>
  <c r="AP26" i="18"/>
  <c r="AG26" i="18"/>
  <c r="AE26" i="18"/>
  <c r="AF26" i="18" s="1"/>
  <c r="AA26" i="18"/>
  <c r="Y26" i="18"/>
  <c r="U26" i="18"/>
  <c r="S26" i="18"/>
  <c r="V26" i="18" s="1"/>
  <c r="AR25" i="18"/>
  <c r="AQ25" i="18"/>
  <c r="AP25" i="18"/>
  <c r="AG25" i="18"/>
  <c r="AF25" i="18"/>
  <c r="AE25" i="18"/>
  <c r="AA25" i="18"/>
  <c r="Z25" i="18"/>
  <c r="Y25" i="18"/>
  <c r="U25" i="18"/>
  <c r="S25" i="18"/>
  <c r="AR24" i="18"/>
  <c r="AQ24" i="18"/>
  <c r="AP24" i="18"/>
  <c r="AI24" i="18"/>
  <c r="AH24" i="18"/>
  <c r="AG24" i="18"/>
  <c r="AB24" i="18"/>
  <c r="AA24" i="18"/>
  <c r="Z24" i="18"/>
  <c r="AC24" i="18" s="1"/>
  <c r="Y24" i="18"/>
  <c r="U24" i="18"/>
  <c r="T24" i="18"/>
  <c r="W24" i="18" s="1"/>
  <c r="S24" i="18"/>
  <c r="V24" i="18" s="1"/>
  <c r="O24" i="18"/>
  <c r="M24" i="18"/>
  <c r="P24" i="18" s="1"/>
  <c r="AW24" i="18" s="1"/>
  <c r="AR23" i="18"/>
  <c r="AQ23" i="18"/>
  <c r="AP23" i="18"/>
  <c r="AI23" i="18"/>
  <c r="AH23" i="18"/>
  <c r="AG23" i="18"/>
  <c r="AA23" i="18"/>
  <c r="Z23" i="18"/>
  <c r="Y23" i="18"/>
  <c r="U23" i="18"/>
  <c r="S23" i="18"/>
  <c r="O23" i="18"/>
  <c r="M23" i="18"/>
  <c r="P23" i="18" s="1"/>
  <c r="AW23" i="18" s="1"/>
  <c r="AR22" i="18"/>
  <c r="AQ22" i="18"/>
  <c r="AP22" i="18"/>
  <c r="AI22" i="18"/>
  <c r="AH22" i="18"/>
  <c r="AG22" i="18"/>
  <c r="AA22" i="18"/>
  <c r="Y22" i="18"/>
  <c r="U22" i="18"/>
  <c r="AY22" i="18" s="1"/>
  <c r="S22" i="18"/>
  <c r="M22" i="18"/>
  <c r="N22" i="18" s="1"/>
  <c r="Q22" i="18" s="1"/>
  <c r="AR21" i="18"/>
  <c r="AQ21" i="18"/>
  <c r="AP21" i="18"/>
  <c r="AI21" i="18"/>
  <c r="AH21" i="18"/>
  <c r="AG21" i="18"/>
  <c r="S21" i="18"/>
  <c r="M21" i="18"/>
  <c r="N21" i="18" s="1"/>
  <c r="AR20" i="18"/>
  <c r="AQ20" i="18"/>
  <c r="AP20" i="18"/>
  <c r="AI20" i="18"/>
  <c r="AH20" i="18"/>
  <c r="AG20" i="18"/>
  <c r="O20" i="18"/>
  <c r="M20" i="18"/>
  <c r="P20" i="18" s="1"/>
  <c r="A24" i="18"/>
  <c r="A4" i="18"/>
  <c r="A78" i="18"/>
  <c r="A77" i="18"/>
  <c r="A76" i="18"/>
  <c r="A75" i="18"/>
  <c r="A74" i="18"/>
  <c r="A73" i="18"/>
  <c r="A72" i="18"/>
  <c r="A71" i="18"/>
  <c r="A70" i="18"/>
  <c r="A69" i="18"/>
  <c r="A68" i="18"/>
  <c r="A62" i="18"/>
  <c r="A61" i="18"/>
  <c r="A60" i="18"/>
  <c r="A59" i="18"/>
  <c r="A58" i="18"/>
  <c r="A57" i="18"/>
  <c r="A56" i="18"/>
  <c r="A55" i="18"/>
  <c r="A54" i="18"/>
  <c r="A53" i="18"/>
  <c r="A52" i="18"/>
  <c r="A46" i="18"/>
  <c r="A45" i="18"/>
  <c r="A44" i="18"/>
  <c r="A43" i="18"/>
  <c r="A42" i="18"/>
  <c r="A41" i="18"/>
  <c r="A40" i="18"/>
  <c r="A39" i="18"/>
  <c r="A38" i="18"/>
  <c r="A37" i="18"/>
  <c r="A36" i="18"/>
  <c r="A30" i="18"/>
  <c r="A29" i="18"/>
  <c r="A28" i="18"/>
  <c r="A27" i="18"/>
  <c r="A26" i="18"/>
  <c r="A25" i="18"/>
  <c r="A23" i="18"/>
  <c r="A22" i="18"/>
  <c r="A21" i="18"/>
  <c r="A20" i="18"/>
  <c r="A14" i="18"/>
  <c r="A13" i="18"/>
  <c r="A12" i="18"/>
  <c r="A11" i="18"/>
  <c r="A10" i="18"/>
  <c r="A9" i="18"/>
  <c r="A8" i="18"/>
  <c r="A7" i="18"/>
  <c r="A6" i="18"/>
  <c r="A5" i="18"/>
  <c r="A23" i="17"/>
  <c r="A24" i="17"/>
  <c r="A25" i="17"/>
  <c r="A26" i="17"/>
  <c r="A27" i="17"/>
  <c r="A28" i="17"/>
  <c r="A29" i="17"/>
  <c r="A30" i="17"/>
  <c r="A31" i="17"/>
  <c r="A32" i="17"/>
  <c r="A22" i="17"/>
  <c r="A39" i="17"/>
  <c r="A40" i="17"/>
  <c r="A41" i="17"/>
  <c r="A42" i="17"/>
  <c r="A43" i="17"/>
  <c r="A44" i="17"/>
  <c r="A45" i="17"/>
  <c r="A46" i="17"/>
  <c r="A47" i="17"/>
  <c r="A48" i="17"/>
  <c r="A38" i="17"/>
  <c r="A55" i="17"/>
  <c r="A56" i="17"/>
  <c r="A57" i="17"/>
  <c r="A58" i="17"/>
  <c r="A59" i="17"/>
  <c r="A60" i="17"/>
  <c r="A61" i="17"/>
  <c r="A62" i="17"/>
  <c r="A63" i="17"/>
  <c r="A64" i="17"/>
  <c r="A54" i="17"/>
  <c r="A71" i="17"/>
  <c r="A72" i="17"/>
  <c r="A73" i="17"/>
  <c r="A74" i="17"/>
  <c r="A75" i="17"/>
  <c r="A76" i="17"/>
  <c r="A77" i="17"/>
  <c r="A78" i="17"/>
  <c r="A79" i="17"/>
  <c r="A80" i="17"/>
  <c r="A70" i="17"/>
  <c r="A7" i="17"/>
  <c r="BB7" i="17" s="1"/>
  <c r="BC7" i="17" s="1"/>
  <c r="BD7" i="17" s="1"/>
  <c r="BE7" i="17" s="1"/>
  <c r="BF7" i="17" s="1"/>
  <c r="A8" i="17"/>
  <c r="BB8" i="17" s="1"/>
  <c r="BC8" i="17" s="1"/>
  <c r="BD8" i="17" s="1"/>
  <c r="BE8" i="17" s="1"/>
  <c r="BF8" i="17" s="1"/>
  <c r="A9" i="17"/>
  <c r="A10" i="17"/>
  <c r="BY10" i="17" s="1"/>
  <c r="BZ10" i="17" s="1"/>
  <c r="CA10" i="17" s="1"/>
  <c r="CB10" i="17" s="1"/>
  <c r="CC10" i="17" s="1"/>
  <c r="A11" i="17"/>
  <c r="A12" i="17"/>
  <c r="A13" i="17"/>
  <c r="A14" i="17"/>
  <c r="A15" i="17"/>
  <c r="A16" i="17"/>
  <c r="A6" i="17"/>
  <c r="AQ14" i="18"/>
  <c r="AG13" i="18"/>
  <c r="AK14" i="18"/>
  <c r="AL14" i="18" s="1"/>
  <c r="AK13" i="18"/>
  <c r="AL13" i="18" s="1"/>
  <c r="AL12" i="18"/>
  <c r="AK12" i="18"/>
  <c r="AE14" i="18"/>
  <c r="AF14" i="18" s="1"/>
  <c r="AE13" i="18"/>
  <c r="AF13" i="18" s="1"/>
  <c r="AE12" i="18"/>
  <c r="AF12" i="18" s="1"/>
  <c r="AE11" i="18"/>
  <c r="AF11" i="18" s="1"/>
  <c r="AE10" i="18"/>
  <c r="AF10" i="18" s="1"/>
  <c r="AF9" i="18"/>
  <c r="AE9" i="18"/>
  <c r="Y14" i="18"/>
  <c r="Z14" i="18" s="1"/>
  <c r="Y13" i="18"/>
  <c r="Z13" i="18" s="1"/>
  <c r="AC13" i="18" s="1"/>
  <c r="Y12" i="18"/>
  <c r="Z12" i="18" s="1"/>
  <c r="Y11" i="18"/>
  <c r="Y10" i="18"/>
  <c r="Z10" i="18" s="1"/>
  <c r="Y9" i="18"/>
  <c r="Y8" i="18"/>
  <c r="Y7" i="18"/>
  <c r="Y6" i="18"/>
  <c r="Z6" i="18" s="1"/>
  <c r="M8" i="18"/>
  <c r="N8" i="18" s="1"/>
  <c r="M7" i="18"/>
  <c r="N7" i="18" s="1"/>
  <c r="M6" i="18"/>
  <c r="N6" i="18" s="1"/>
  <c r="M5" i="18"/>
  <c r="N5" i="18" s="1"/>
  <c r="M4" i="18"/>
  <c r="N4" i="18" s="1"/>
  <c r="S11" i="18"/>
  <c r="T11" i="18" s="1"/>
  <c r="S10" i="18"/>
  <c r="T10" i="18" s="1"/>
  <c r="S9" i="18"/>
  <c r="T9" i="18" s="1"/>
  <c r="S8" i="18"/>
  <c r="T8" i="18" s="1"/>
  <c r="S7" i="18"/>
  <c r="T7" i="18" s="1"/>
  <c r="S6" i="18"/>
  <c r="T6" i="18" s="1"/>
  <c r="S5" i="18"/>
  <c r="T5" i="18" s="1"/>
  <c r="AA10" i="18"/>
  <c r="AA12" i="18"/>
  <c r="AB13" i="18"/>
  <c r="K12" i="18"/>
  <c r="O4" i="18"/>
  <c r="G5" i="18"/>
  <c r="H5" i="18" s="1"/>
  <c r="K5" i="18" s="1"/>
  <c r="G6" i="18"/>
  <c r="H6" i="18"/>
  <c r="G7" i="18"/>
  <c r="H7" i="18" s="1"/>
  <c r="K7" i="18" s="1"/>
  <c r="G8" i="18"/>
  <c r="J8" i="18" s="1"/>
  <c r="G9" i="18"/>
  <c r="H9" i="18" s="1"/>
  <c r="K9" i="18" s="1"/>
  <c r="G10" i="18"/>
  <c r="J10" i="18" s="1"/>
  <c r="H10" i="18"/>
  <c r="K10" i="18" s="1"/>
  <c r="G11" i="18"/>
  <c r="H11" i="18" s="1"/>
  <c r="K11" i="18" s="1"/>
  <c r="G12" i="18"/>
  <c r="H12" i="18" s="1"/>
  <c r="G13" i="18"/>
  <c r="H13" i="18" s="1"/>
  <c r="K13" i="18" s="1"/>
  <c r="G14" i="18"/>
  <c r="H14" i="18"/>
  <c r="G4" i="18"/>
  <c r="J4" i="18" s="1"/>
  <c r="K78" i="18"/>
  <c r="J78" i="18"/>
  <c r="AH78" i="18" s="1"/>
  <c r="I78" i="18"/>
  <c r="K77" i="18"/>
  <c r="J77" i="18"/>
  <c r="I77" i="18"/>
  <c r="K76" i="18"/>
  <c r="J76" i="18"/>
  <c r="AQ76" i="18" s="1"/>
  <c r="I76" i="18"/>
  <c r="K75" i="18"/>
  <c r="J75" i="18"/>
  <c r="I75" i="18"/>
  <c r="K74" i="18"/>
  <c r="AC74" i="18" s="1"/>
  <c r="J74" i="18"/>
  <c r="V74" i="18" s="1"/>
  <c r="I74" i="18"/>
  <c r="K73" i="18"/>
  <c r="J73" i="18"/>
  <c r="I73" i="18"/>
  <c r="K72" i="18"/>
  <c r="J72" i="18"/>
  <c r="I72" i="18"/>
  <c r="K71" i="18"/>
  <c r="J71" i="18"/>
  <c r="AB71" i="18" s="1"/>
  <c r="I71" i="18"/>
  <c r="K70" i="18"/>
  <c r="Q70" i="18" s="1"/>
  <c r="J70" i="18"/>
  <c r="P70" i="18" s="1"/>
  <c r="I70" i="18"/>
  <c r="K69" i="18"/>
  <c r="J69" i="18"/>
  <c r="I69" i="18"/>
  <c r="K68" i="18"/>
  <c r="J68" i="18"/>
  <c r="I68" i="18"/>
  <c r="K62" i="18"/>
  <c r="J62" i="18"/>
  <c r="AB62" i="18" s="1"/>
  <c r="I62" i="18"/>
  <c r="K61" i="18"/>
  <c r="J61" i="18"/>
  <c r="I61" i="18"/>
  <c r="K60" i="18"/>
  <c r="J60" i="18"/>
  <c r="AQ60" i="18" s="1"/>
  <c r="I60" i="18"/>
  <c r="K59" i="18"/>
  <c r="J59" i="18"/>
  <c r="AH59" i="18" s="1"/>
  <c r="I59" i="18"/>
  <c r="K58" i="18"/>
  <c r="J58" i="18"/>
  <c r="I58" i="18"/>
  <c r="K57" i="18"/>
  <c r="J57" i="18"/>
  <c r="AH57" i="18" s="1"/>
  <c r="I57" i="18"/>
  <c r="K56" i="18"/>
  <c r="J56" i="18"/>
  <c r="I56" i="18"/>
  <c r="K55" i="18"/>
  <c r="J55" i="18"/>
  <c r="I55" i="18"/>
  <c r="K54" i="18"/>
  <c r="J54" i="18"/>
  <c r="I54" i="18"/>
  <c r="AA54" i="18" s="1"/>
  <c r="K53" i="18"/>
  <c r="J53" i="18"/>
  <c r="I53" i="18"/>
  <c r="U53" i="18" s="1"/>
  <c r="K52" i="18"/>
  <c r="J52" i="18"/>
  <c r="P52" i="18" s="1"/>
  <c r="I52" i="18"/>
  <c r="K46" i="18"/>
  <c r="AI46" i="18" s="1"/>
  <c r="J46" i="18"/>
  <c r="AH46" i="18" s="1"/>
  <c r="I46" i="18"/>
  <c r="K45" i="18"/>
  <c r="J45" i="18"/>
  <c r="AH45" i="18" s="1"/>
  <c r="I45" i="18"/>
  <c r="K44" i="18"/>
  <c r="J44" i="18"/>
  <c r="I44" i="18"/>
  <c r="K43" i="18"/>
  <c r="J43" i="18"/>
  <c r="I43" i="18"/>
  <c r="K42" i="18"/>
  <c r="J42" i="18"/>
  <c r="I42" i="18"/>
  <c r="K41" i="18"/>
  <c r="J41" i="18"/>
  <c r="I41" i="18"/>
  <c r="K40" i="18"/>
  <c r="J40" i="18"/>
  <c r="I40" i="18"/>
  <c r="K39" i="18"/>
  <c r="J39" i="18"/>
  <c r="I39" i="18"/>
  <c r="K38" i="18"/>
  <c r="J38" i="18"/>
  <c r="P38" i="18" s="1"/>
  <c r="I38" i="18"/>
  <c r="K37" i="18"/>
  <c r="J37" i="18"/>
  <c r="I37" i="18"/>
  <c r="K36" i="18"/>
  <c r="J36" i="18"/>
  <c r="I36" i="18"/>
  <c r="K30" i="18"/>
  <c r="J30" i="18"/>
  <c r="AQ30" i="18" s="1"/>
  <c r="I30" i="18"/>
  <c r="K29" i="18"/>
  <c r="J29" i="18"/>
  <c r="I29" i="18"/>
  <c r="K28" i="18"/>
  <c r="J28" i="18"/>
  <c r="AQ28" i="18" s="1"/>
  <c r="I28" i="18"/>
  <c r="K27" i="18"/>
  <c r="J27" i="18"/>
  <c r="I27" i="18"/>
  <c r="K26" i="18"/>
  <c r="J26" i="18"/>
  <c r="AH26" i="18" s="1"/>
  <c r="BF26" i="18" s="1"/>
  <c r="I26" i="18"/>
  <c r="K25" i="18"/>
  <c r="J25" i="18"/>
  <c r="AB25" i="18" s="1"/>
  <c r="I25" i="18"/>
  <c r="K24" i="18"/>
  <c r="J24" i="18"/>
  <c r="I24" i="18"/>
  <c r="K23" i="18"/>
  <c r="J23" i="18"/>
  <c r="I23" i="18"/>
  <c r="K22" i="18"/>
  <c r="J22" i="18"/>
  <c r="I22" i="18"/>
  <c r="K21" i="18"/>
  <c r="J21" i="18"/>
  <c r="I21" i="18"/>
  <c r="U21" i="18" s="1"/>
  <c r="K20" i="18"/>
  <c r="J20" i="18"/>
  <c r="I20" i="18"/>
  <c r="I5" i="18"/>
  <c r="J5" i="18"/>
  <c r="I6" i="18"/>
  <c r="J6" i="18"/>
  <c r="K6" i="18"/>
  <c r="AU6" i="18" s="1"/>
  <c r="I7" i="18"/>
  <c r="J7" i="18"/>
  <c r="AT7" i="18" s="1"/>
  <c r="I8" i="18"/>
  <c r="I9" i="18"/>
  <c r="AG9" i="18" s="1"/>
  <c r="I10" i="18"/>
  <c r="I11" i="18"/>
  <c r="J11" i="18"/>
  <c r="AH11" i="18" s="1"/>
  <c r="I12" i="18"/>
  <c r="AG12" i="18" s="1"/>
  <c r="J12" i="18"/>
  <c r="I13" i="18"/>
  <c r="AA13" i="18" s="1"/>
  <c r="BB13" i="18" s="1"/>
  <c r="J13" i="18"/>
  <c r="AQ13" i="18" s="1"/>
  <c r="I14" i="18"/>
  <c r="AA14" i="18" s="1"/>
  <c r="J14" i="18"/>
  <c r="K14" i="18"/>
  <c r="I4" i="18"/>
  <c r="R6" i="17" s="1"/>
  <c r="BA40" i="19" l="1"/>
  <c r="BA48" i="19"/>
  <c r="BA46" i="19"/>
  <c r="BA41" i="19"/>
  <c r="BA47" i="19"/>
  <c r="BA28" i="19"/>
  <c r="BA38" i="19"/>
  <c r="BA29" i="19"/>
  <c r="BA43" i="19"/>
  <c r="BA39" i="19"/>
  <c r="BA27" i="19"/>
  <c r="BA31" i="19"/>
  <c r="BA32" i="19"/>
  <c r="BA44" i="19"/>
  <c r="BA23" i="19"/>
  <c r="BA45" i="19"/>
  <c r="BA25" i="19"/>
  <c r="BA30" i="19"/>
  <c r="BA24" i="19"/>
  <c r="BA42" i="19"/>
  <c r="BA22" i="19"/>
  <c r="BA26" i="19"/>
  <c r="AZ31" i="19"/>
  <c r="AZ23" i="19"/>
  <c r="AZ27" i="19"/>
  <c r="AZ46" i="19"/>
  <c r="AZ30" i="19"/>
  <c r="AZ39" i="19"/>
  <c r="AZ41" i="19"/>
  <c r="AZ48" i="19"/>
  <c r="AZ24" i="19"/>
  <c r="AZ42" i="19"/>
  <c r="AZ43" i="19"/>
  <c r="AZ38" i="19"/>
  <c r="AZ47" i="19"/>
  <c r="AZ45" i="19"/>
  <c r="AZ29" i="19"/>
  <c r="AZ40" i="19"/>
  <c r="AZ44" i="19"/>
  <c r="AZ32" i="19"/>
  <c r="AZ22" i="19"/>
  <c r="AZ26" i="19"/>
  <c r="AZ28" i="19"/>
  <c r="AZ25" i="19"/>
  <c r="AW38" i="19"/>
  <c r="AW40" i="19"/>
  <c r="AW45" i="19"/>
  <c r="AW48" i="19"/>
  <c r="AW46" i="19"/>
  <c r="AW24" i="19"/>
  <c r="AW30" i="19"/>
  <c r="AW41" i="19"/>
  <c r="AW47" i="19"/>
  <c r="AW39" i="19"/>
  <c r="AW29" i="19"/>
  <c r="AW23" i="19"/>
  <c r="AW25" i="19"/>
  <c r="AW42" i="19"/>
  <c r="AW43" i="19"/>
  <c r="AW32" i="19"/>
  <c r="AW31" i="19"/>
  <c r="AW22" i="19"/>
  <c r="AW44" i="19"/>
  <c r="AW28" i="19"/>
  <c r="AW27" i="19"/>
  <c r="AW26" i="19"/>
  <c r="AR23" i="19"/>
  <c r="AR42" i="19"/>
  <c r="AR39" i="19"/>
  <c r="AR47" i="19"/>
  <c r="AR43" i="19"/>
  <c r="AR31" i="19"/>
  <c r="AR40" i="19"/>
  <c r="AR27" i="19"/>
  <c r="AR45" i="19"/>
  <c r="AR48" i="19"/>
  <c r="AR46" i="19"/>
  <c r="AR38" i="19"/>
  <c r="AR44" i="19"/>
  <c r="AR22" i="19"/>
  <c r="AR25" i="19"/>
  <c r="AR29" i="19"/>
  <c r="AR32" i="19"/>
  <c r="AR30" i="19"/>
  <c r="AR28" i="19"/>
  <c r="AR26" i="19"/>
  <c r="AR24" i="19"/>
  <c r="AR41" i="19"/>
  <c r="BD2" i="19"/>
  <c r="AR8" i="19"/>
  <c r="AR10" i="19"/>
  <c r="AR6" i="19"/>
  <c r="AR7" i="19"/>
  <c r="AR9" i="19"/>
  <c r="A99" i="19"/>
  <c r="AY2" i="19"/>
  <c r="AM40" i="19"/>
  <c r="AM39" i="19"/>
  <c r="AM43" i="19"/>
  <c r="AM45" i="19"/>
  <c r="AM26" i="19"/>
  <c r="AM47" i="19"/>
  <c r="AM48" i="19"/>
  <c r="AM24" i="19"/>
  <c r="AM30" i="19"/>
  <c r="AM42" i="19"/>
  <c r="AM41" i="19"/>
  <c r="AM31" i="19"/>
  <c r="AM32" i="19"/>
  <c r="AM23" i="19"/>
  <c r="AM27" i="19"/>
  <c r="AM22" i="19"/>
  <c r="AM46" i="19"/>
  <c r="AM38" i="19"/>
  <c r="AM44" i="19"/>
  <c r="AM25" i="19"/>
  <c r="AM29" i="19"/>
  <c r="AM28" i="19"/>
  <c r="AM8" i="19"/>
  <c r="AM16" i="19"/>
  <c r="AM6" i="19"/>
  <c r="AM9" i="19"/>
  <c r="AM10" i="19"/>
  <c r="AM14" i="19"/>
  <c r="AM11" i="19"/>
  <c r="AM15" i="19"/>
  <c r="AM7" i="19"/>
  <c r="AM12" i="19"/>
  <c r="AM13" i="19"/>
  <c r="AX2" i="19"/>
  <c r="AL48" i="19"/>
  <c r="AL38" i="19"/>
  <c r="AL40" i="19"/>
  <c r="AL44" i="19"/>
  <c r="AL39" i="19"/>
  <c r="AL27" i="19"/>
  <c r="AL42" i="19"/>
  <c r="AL31" i="19"/>
  <c r="AL26" i="19"/>
  <c r="AL43" i="19"/>
  <c r="AL47" i="19"/>
  <c r="AL23" i="19"/>
  <c r="AL32" i="19"/>
  <c r="AL28" i="19"/>
  <c r="AL45" i="19"/>
  <c r="AL30" i="19"/>
  <c r="AL46" i="19"/>
  <c r="AL41" i="19"/>
  <c r="AL29" i="19"/>
  <c r="AL24" i="19"/>
  <c r="AL25" i="19"/>
  <c r="AL22" i="19"/>
  <c r="AL12" i="19"/>
  <c r="AL16" i="19"/>
  <c r="AL10" i="19"/>
  <c r="AL6" i="19"/>
  <c r="AL7" i="19"/>
  <c r="AL14" i="19"/>
  <c r="AL11" i="19"/>
  <c r="AL13" i="19"/>
  <c r="AL9" i="19"/>
  <c r="AL15" i="19"/>
  <c r="AL8" i="19"/>
  <c r="BA9" i="19"/>
  <c r="BA12" i="19"/>
  <c r="BA6" i="19"/>
  <c r="BA7" i="19"/>
  <c r="BA10" i="19"/>
  <c r="BA13" i="19"/>
  <c r="BA8" i="19"/>
  <c r="BA11" i="19"/>
  <c r="AZ12" i="19"/>
  <c r="AZ6" i="19"/>
  <c r="AZ7" i="19"/>
  <c r="AZ10" i="19"/>
  <c r="AZ9" i="19"/>
  <c r="AZ13" i="19"/>
  <c r="AZ8" i="19"/>
  <c r="AZ11" i="19"/>
  <c r="AW13" i="19"/>
  <c r="AW14" i="19"/>
  <c r="AW8" i="19"/>
  <c r="BI2" i="19"/>
  <c r="AW11" i="19"/>
  <c r="AW10" i="19"/>
  <c r="AW9" i="19"/>
  <c r="AW12" i="19"/>
  <c r="AW6" i="19"/>
  <c r="AW7" i="19"/>
  <c r="BI13" i="18"/>
  <c r="AX15" i="19"/>
  <c r="K12" i="17"/>
  <c r="O12" i="17"/>
  <c r="K7" i="17"/>
  <c r="O7" i="17"/>
  <c r="K11" i="17"/>
  <c r="O11" i="17"/>
  <c r="K15" i="17"/>
  <c r="O15" i="17"/>
  <c r="FD12" i="17"/>
  <c r="ED12" i="17"/>
  <c r="FC12" i="17"/>
  <c r="EC12" i="17"/>
  <c r="FB12" i="17"/>
  <c r="EL12" i="17"/>
  <c r="EK12" i="17"/>
  <c r="FF12" i="17"/>
  <c r="EI12" i="17"/>
  <c r="EJ12" i="17"/>
  <c r="EH12" i="17"/>
  <c r="FE12" i="17"/>
  <c r="BY12" i="17"/>
  <c r="BZ12" i="17" s="1"/>
  <c r="CA12" i="17" s="1"/>
  <c r="CB12" i="17" s="1"/>
  <c r="CC12" i="17" s="1"/>
  <c r="CV12" i="17"/>
  <c r="CW12" i="17" s="1"/>
  <c r="CX12" i="17" s="1"/>
  <c r="CY12" i="17" s="1"/>
  <c r="CZ12" i="17" s="1"/>
  <c r="EN79" i="17"/>
  <c r="EM79" i="17"/>
  <c r="EL79" i="17"/>
  <c r="ED79" i="17"/>
  <c r="EK79" i="17"/>
  <c r="EC79" i="17"/>
  <c r="EJ79" i="17"/>
  <c r="EQ79" i="17"/>
  <c r="EI79" i="17"/>
  <c r="EP79" i="17"/>
  <c r="EH79" i="17"/>
  <c r="DF79" i="17"/>
  <c r="CV79" i="17"/>
  <c r="CW79" i="17" s="1"/>
  <c r="CX79" i="17" s="1"/>
  <c r="BL79" i="17"/>
  <c r="CI79" i="17"/>
  <c r="BY79" i="17"/>
  <c r="BZ79" i="17" s="1"/>
  <c r="CA79" i="17" s="1"/>
  <c r="DS79" i="17"/>
  <c r="DT79" i="17" s="1"/>
  <c r="DU79" i="17" s="1"/>
  <c r="EO79" i="17"/>
  <c r="FA71" i="17"/>
  <c r="ED71" i="17"/>
  <c r="EZ71" i="17"/>
  <c r="EC71" i="17"/>
  <c r="EY71" i="17"/>
  <c r="FF71" i="17"/>
  <c r="EX71" i="17"/>
  <c r="FE71" i="17"/>
  <c r="EW71" i="17"/>
  <c r="FD71" i="17"/>
  <c r="FC71" i="17"/>
  <c r="AE71" i="17"/>
  <c r="AF71" i="17" s="1"/>
  <c r="AG71" i="17" s="1"/>
  <c r="FB71" i="17"/>
  <c r="BB71" i="17"/>
  <c r="BC71" i="17" s="1"/>
  <c r="BD71" i="17" s="1"/>
  <c r="FB58" i="17"/>
  <c r="FF58" i="17"/>
  <c r="ED58" i="17"/>
  <c r="FE58" i="17"/>
  <c r="EC58" i="17"/>
  <c r="FD58" i="17"/>
  <c r="FC58" i="17"/>
  <c r="BL58" i="17"/>
  <c r="BB58" i="17"/>
  <c r="BC58" i="17" s="1"/>
  <c r="R58" i="17"/>
  <c r="BY58" i="17"/>
  <c r="BZ58" i="17" s="1"/>
  <c r="AO58" i="17"/>
  <c r="AE58" i="17"/>
  <c r="AF58" i="17" s="1"/>
  <c r="EI45" i="17"/>
  <c r="EH45" i="17"/>
  <c r="EL45" i="17"/>
  <c r="ED45" i="17"/>
  <c r="EK45" i="17"/>
  <c r="EC45" i="17"/>
  <c r="CV45" i="17"/>
  <c r="CW45" i="17" s="1"/>
  <c r="CX45" i="17" s="1"/>
  <c r="CY45" i="17" s="1"/>
  <c r="CZ45" i="17" s="1"/>
  <c r="CI45" i="17"/>
  <c r="AO45" i="17"/>
  <c r="BY45" i="17"/>
  <c r="BZ45" i="17" s="1"/>
  <c r="CA45" i="17" s="1"/>
  <c r="CB45" i="17" s="1"/>
  <c r="CC45" i="17" s="1"/>
  <c r="BL45" i="17"/>
  <c r="EJ45" i="17"/>
  <c r="BB45" i="17"/>
  <c r="BC45" i="17" s="1"/>
  <c r="BD45" i="17" s="1"/>
  <c r="BE45" i="17" s="1"/>
  <c r="BF45" i="17" s="1"/>
  <c r="CI32" i="17"/>
  <c r="BY32" i="17"/>
  <c r="BZ32" i="17" s="1"/>
  <c r="CA32" i="17" s="1"/>
  <c r="DS32" i="17"/>
  <c r="DT32" i="17" s="1"/>
  <c r="DU32" i="17" s="1"/>
  <c r="BL32" i="17"/>
  <c r="CV32" i="17"/>
  <c r="CW32" i="17" s="1"/>
  <c r="CX32" i="17" s="1"/>
  <c r="DF32" i="17"/>
  <c r="FE24" i="17"/>
  <c r="EW24" i="17"/>
  <c r="FD24" i="17"/>
  <c r="FC24" i="17"/>
  <c r="FB24" i="17"/>
  <c r="FA24" i="17"/>
  <c r="ED24" i="17"/>
  <c r="EZ24" i="17"/>
  <c r="EC24" i="17"/>
  <c r="EY24" i="17"/>
  <c r="EX24" i="17"/>
  <c r="BB24" i="17"/>
  <c r="BC24" i="17" s="1"/>
  <c r="BD24" i="17" s="1"/>
  <c r="AE24" i="17"/>
  <c r="AF24" i="17" s="1"/>
  <c r="AG24" i="17" s="1"/>
  <c r="FF24" i="17"/>
  <c r="BY24" i="17"/>
  <c r="BZ24" i="17" s="1"/>
  <c r="CA24" i="17" s="1"/>
  <c r="O10" i="17"/>
  <c r="AE8" i="17"/>
  <c r="AF8" i="17" s="1"/>
  <c r="AG8" i="17" s="1"/>
  <c r="AH8" i="17" s="1"/>
  <c r="AI8" i="17" s="1"/>
  <c r="EK13" i="17"/>
  <c r="EJ13" i="17"/>
  <c r="EI13" i="17"/>
  <c r="EH13" i="17"/>
  <c r="ED13" i="17"/>
  <c r="EC13" i="17"/>
  <c r="BY13" i="17"/>
  <c r="BZ13" i="17" s="1"/>
  <c r="CA13" i="17" s="1"/>
  <c r="CB13" i="17" s="1"/>
  <c r="CC13" i="17" s="1"/>
  <c r="EL13" i="17"/>
  <c r="CV13" i="17"/>
  <c r="CW13" i="17" s="1"/>
  <c r="CX13" i="17" s="1"/>
  <c r="CY13" i="17" s="1"/>
  <c r="CZ13" i="17" s="1"/>
  <c r="EO46" i="17"/>
  <c r="EN46" i="17"/>
  <c r="EM46" i="17"/>
  <c r="EE46" i="17"/>
  <c r="EL46" i="17"/>
  <c r="ED46" i="17"/>
  <c r="EK46" i="17"/>
  <c r="EC46" i="17"/>
  <c r="EJ46" i="17"/>
  <c r="EQ46" i="17"/>
  <c r="EI46" i="17"/>
  <c r="BL46" i="17"/>
  <c r="DS46" i="17"/>
  <c r="DT46" i="17" s="1"/>
  <c r="DU46" i="17" s="1"/>
  <c r="DV46" i="17" s="1"/>
  <c r="DW46" i="17" s="1"/>
  <c r="EP46" i="17"/>
  <c r="DF46" i="17"/>
  <c r="EH46" i="17"/>
  <c r="CV46" i="17"/>
  <c r="CW46" i="17" s="1"/>
  <c r="CX46" i="17" s="1"/>
  <c r="CY46" i="17" s="1"/>
  <c r="CZ46" i="17" s="1"/>
  <c r="BY46" i="17"/>
  <c r="BZ46" i="17" s="1"/>
  <c r="CA46" i="17" s="1"/>
  <c r="CB46" i="17" s="1"/>
  <c r="CC46" i="17" s="1"/>
  <c r="FF25" i="17"/>
  <c r="EX25" i="17"/>
  <c r="FE25" i="17"/>
  <c r="EW25" i="17"/>
  <c r="FD25" i="17"/>
  <c r="FC25" i="17"/>
  <c r="FB25" i="17"/>
  <c r="FA25" i="17"/>
  <c r="ED25" i="17"/>
  <c r="EZ25" i="17"/>
  <c r="EC25" i="17"/>
  <c r="AO25" i="17"/>
  <c r="AE25" i="17"/>
  <c r="AF25" i="17" s="1"/>
  <c r="AG25" i="17" s="1"/>
  <c r="EY25" i="17"/>
  <c r="BY25" i="17"/>
  <c r="BZ25" i="17" s="1"/>
  <c r="CA25" i="17" s="1"/>
  <c r="R25" i="17"/>
  <c r="BB25" i="17"/>
  <c r="BC25" i="17" s="1"/>
  <c r="BD25" i="17" s="1"/>
  <c r="BL25" i="17"/>
  <c r="P10" i="17"/>
  <c r="K40" i="17"/>
  <c r="O40" i="17"/>
  <c r="EK11" i="17"/>
  <c r="EC11" i="17"/>
  <c r="EJ11" i="17"/>
  <c r="FF11" i="17"/>
  <c r="EI11" i="17"/>
  <c r="FE11" i="17"/>
  <c r="EH11" i="17"/>
  <c r="FD11" i="17"/>
  <c r="FB11" i="17"/>
  <c r="EE11" i="17"/>
  <c r="BY11" i="17"/>
  <c r="BZ11" i="17" s="1"/>
  <c r="CA11" i="17" s="1"/>
  <c r="CB11" i="17" s="1"/>
  <c r="CC11" i="17" s="1"/>
  <c r="FC11" i="17"/>
  <c r="EL11" i="17"/>
  <c r="CV11" i="17"/>
  <c r="CW11" i="17" s="1"/>
  <c r="CX11" i="17" s="1"/>
  <c r="CY11" i="17" s="1"/>
  <c r="CZ11" i="17" s="1"/>
  <c r="EM78" i="17"/>
  <c r="EE78" i="17"/>
  <c r="EL78" i="17"/>
  <c r="ED78" i="17"/>
  <c r="EK78" i="17"/>
  <c r="EC78" i="17"/>
  <c r="EJ78" i="17"/>
  <c r="EQ78" i="17"/>
  <c r="EI78" i="17"/>
  <c r="EP78" i="17"/>
  <c r="EH78" i="17"/>
  <c r="EO78" i="17"/>
  <c r="BL78" i="17"/>
  <c r="DS78" i="17"/>
  <c r="DT78" i="17" s="1"/>
  <c r="DU78" i="17" s="1"/>
  <c r="BY78" i="17"/>
  <c r="BZ78" i="17" s="1"/>
  <c r="CA78" i="17" s="1"/>
  <c r="DF78" i="17"/>
  <c r="EN78" i="17"/>
  <c r="CV78" i="17"/>
  <c r="CW78" i="17" s="1"/>
  <c r="CX78" i="17" s="1"/>
  <c r="FA54" i="17"/>
  <c r="ES54" i="17"/>
  <c r="EZ54" i="17"/>
  <c r="ER54" i="17"/>
  <c r="EY54" i="17"/>
  <c r="EG54" i="17"/>
  <c r="FF54" i="17"/>
  <c r="EX54" i="17"/>
  <c r="EF54" i="17"/>
  <c r="FE54" i="17"/>
  <c r="EW54" i="17"/>
  <c r="EE54" i="17"/>
  <c r="FD54" i="17"/>
  <c r="EV54" i="17"/>
  <c r="ED54" i="17"/>
  <c r="FC54" i="17"/>
  <c r="EU54" i="17"/>
  <c r="EC54" i="17"/>
  <c r="ET54" i="17"/>
  <c r="R54" i="17"/>
  <c r="AE54" i="17"/>
  <c r="AF54" i="17" s="1"/>
  <c r="FB54" i="17"/>
  <c r="FD57" i="17"/>
  <c r="EG57" i="17"/>
  <c r="FC57" i="17"/>
  <c r="FB57" i="17"/>
  <c r="EE57" i="17"/>
  <c r="FA57" i="17"/>
  <c r="ED57" i="17"/>
  <c r="EZ57" i="17"/>
  <c r="EC57" i="17"/>
  <c r="EY57" i="17"/>
  <c r="FF57" i="17"/>
  <c r="EX57" i="17"/>
  <c r="FE57" i="17"/>
  <c r="BY57" i="17"/>
  <c r="BZ57" i="17" s="1"/>
  <c r="R57" i="17"/>
  <c r="EW57" i="17"/>
  <c r="BL57" i="17"/>
  <c r="BB57" i="17"/>
  <c r="BC57" i="17" s="1"/>
  <c r="AO57" i="17"/>
  <c r="AE57" i="17"/>
  <c r="AF57" i="17" s="1"/>
  <c r="FE44" i="17"/>
  <c r="EH44" i="17"/>
  <c r="FD44" i="17"/>
  <c r="FC44" i="17"/>
  <c r="FB44" i="17"/>
  <c r="EL44" i="17"/>
  <c r="ED44" i="17"/>
  <c r="EK44" i="17"/>
  <c r="EC44" i="17"/>
  <c r="EJ44" i="17"/>
  <c r="FF44" i="17"/>
  <c r="EI44" i="17"/>
  <c r="CV44" i="17"/>
  <c r="CW44" i="17" s="1"/>
  <c r="CX44" i="17" s="1"/>
  <c r="CY44" i="17" s="1"/>
  <c r="CZ44" i="17" s="1"/>
  <c r="CI44" i="17"/>
  <c r="BY44" i="17"/>
  <c r="BZ44" i="17" s="1"/>
  <c r="CA44" i="17" s="1"/>
  <c r="CB44" i="17" s="1"/>
  <c r="CC44" i="17" s="1"/>
  <c r="BL44" i="17"/>
  <c r="AO44" i="17"/>
  <c r="BB44" i="17"/>
  <c r="BC44" i="17" s="1"/>
  <c r="BD44" i="17" s="1"/>
  <c r="BE44" i="17" s="1"/>
  <c r="BF44" i="17" s="1"/>
  <c r="EQ31" i="17"/>
  <c r="EI31" i="17"/>
  <c r="EP31" i="17"/>
  <c r="EH31" i="17"/>
  <c r="EO31" i="17"/>
  <c r="EN31" i="17"/>
  <c r="EM31" i="17"/>
  <c r="EL31" i="17"/>
  <c r="ED31" i="17"/>
  <c r="EK31" i="17"/>
  <c r="EC31" i="17"/>
  <c r="DS31" i="17"/>
  <c r="DT31" i="17" s="1"/>
  <c r="DU31" i="17" s="1"/>
  <c r="BL31" i="17"/>
  <c r="DF31" i="17"/>
  <c r="BY31" i="17"/>
  <c r="BZ31" i="17" s="1"/>
  <c r="CA31" i="17" s="1"/>
  <c r="CV31" i="17"/>
  <c r="CW31" i="17" s="1"/>
  <c r="CX31" i="17" s="1"/>
  <c r="EJ31" i="17"/>
  <c r="CI31" i="17"/>
  <c r="FD23" i="17"/>
  <c r="FC23" i="17"/>
  <c r="FB23" i="17"/>
  <c r="EE23" i="17"/>
  <c r="FA23" i="17"/>
  <c r="ED23" i="17"/>
  <c r="EZ23" i="17"/>
  <c r="EC23" i="17"/>
  <c r="EY23" i="17"/>
  <c r="FF23" i="17"/>
  <c r="EX23" i="17"/>
  <c r="FE23" i="17"/>
  <c r="BB23" i="17"/>
  <c r="BC23" i="17" s="1"/>
  <c r="BD23" i="17" s="1"/>
  <c r="EW23" i="17"/>
  <c r="AE23" i="17"/>
  <c r="AF23" i="17" s="1"/>
  <c r="AG23" i="17" s="1"/>
  <c r="J9" i="17"/>
  <c r="N7" i="17"/>
  <c r="ED6" i="17" s="1"/>
  <c r="AE7" i="17"/>
  <c r="AF7" i="17" s="1"/>
  <c r="AG7" i="17" s="1"/>
  <c r="AH7" i="17" s="1"/>
  <c r="AI7" i="17" s="1"/>
  <c r="BB13" i="17"/>
  <c r="BC13" i="17" s="1"/>
  <c r="BD13" i="17" s="1"/>
  <c r="BE13" i="17" s="1"/>
  <c r="BF13" i="17" s="1"/>
  <c r="EE10" i="17"/>
  <c r="FF10" i="17"/>
  <c r="FE10" i="17"/>
  <c r="EC10" i="17"/>
  <c r="FD10" i="17"/>
  <c r="FC10" i="17"/>
  <c r="FB10" i="17"/>
  <c r="EL77" i="17"/>
  <c r="ED77" i="17"/>
  <c r="EK77" i="17"/>
  <c r="EC77" i="17"/>
  <c r="EJ77" i="17"/>
  <c r="EI77" i="17"/>
  <c r="BL77" i="17"/>
  <c r="BY77" i="17"/>
  <c r="BZ77" i="17" s="1"/>
  <c r="CA77" i="17" s="1"/>
  <c r="EH77" i="17"/>
  <c r="BB77" i="17"/>
  <c r="BC77" i="17" s="1"/>
  <c r="BD77" i="17" s="1"/>
  <c r="CV77" i="17"/>
  <c r="CW77" i="17" s="1"/>
  <c r="CX77" i="17" s="1"/>
  <c r="AO77" i="17"/>
  <c r="CI77" i="17"/>
  <c r="DF64" i="17"/>
  <c r="CV64" i="17"/>
  <c r="CW64" i="17" s="1"/>
  <c r="BL64" i="17"/>
  <c r="DS64" i="17"/>
  <c r="DT64" i="17" s="1"/>
  <c r="CI64" i="17"/>
  <c r="BY64" i="17"/>
  <c r="BZ64" i="17" s="1"/>
  <c r="FC56" i="17"/>
  <c r="FB56" i="17"/>
  <c r="FA56" i="17"/>
  <c r="ED56" i="17"/>
  <c r="EZ56" i="17"/>
  <c r="EC56" i="17"/>
  <c r="EY56" i="17"/>
  <c r="FF56" i="17"/>
  <c r="EX56" i="17"/>
  <c r="FE56" i="17"/>
  <c r="EW56" i="17"/>
  <c r="AE56" i="17"/>
  <c r="AF56" i="17" s="1"/>
  <c r="BB56" i="17"/>
  <c r="BC56" i="17" s="1"/>
  <c r="FD56" i="17"/>
  <c r="BY56" i="17"/>
  <c r="BZ56" i="17" s="1"/>
  <c r="FD43" i="17"/>
  <c r="FC43" i="17"/>
  <c r="FB43" i="17"/>
  <c r="EL43" i="17"/>
  <c r="ED43" i="17"/>
  <c r="EK43" i="17"/>
  <c r="EC43" i="17"/>
  <c r="EJ43" i="17"/>
  <c r="FF43" i="17"/>
  <c r="EI43" i="17"/>
  <c r="FE43" i="17"/>
  <c r="AO43" i="17"/>
  <c r="BL43" i="17"/>
  <c r="EH43" i="17"/>
  <c r="BB43" i="17"/>
  <c r="BC43" i="17" s="1"/>
  <c r="BD43" i="17" s="1"/>
  <c r="BE43" i="17" s="1"/>
  <c r="BF43" i="17" s="1"/>
  <c r="CV43" i="17"/>
  <c r="CW43" i="17" s="1"/>
  <c r="CX43" i="17" s="1"/>
  <c r="CY43" i="17" s="1"/>
  <c r="CZ43" i="17" s="1"/>
  <c r="CI43" i="17"/>
  <c r="BY43" i="17"/>
  <c r="BZ43" i="17" s="1"/>
  <c r="CA43" i="17" s="1"/>
  <c r="CB43" i="17" s="1"/>
  <c r="CC43" i="17" s="1"/>
  <c r="EP30" i="17"/>
  <c r="EH30" i="17"/>
  <c r="EO30" i="17"/>
  <c r="EN30" i="17"/>
  <c r="EM30" i="17"/>
  <c r="EE30" i="17"/>
  <c r="EL30" i="17"/>
  <c r="ED30" i="17"/>
  <c r="EK30" i="17"/>
  <c r="EC30" i="17"/>
  <c r="EJ30" i="17"/>
  <c r="DF30" i="17"/>
  <c r="CV30" i="17"/>
  <c r="CW30" i="17" s="1"/>
  <c r="CX30" i="17" s="1"/>
  <c r="BY30" i="17"/>
  <c r="BZ30" i="17" s="1"/>
  <c r="CA30" i="17" s="1"/>
  <c r="EQ30" i="17"/>
  <c r="BL30" i="17"/>
  <c r="EI30" i="17"/>
  <c r="DS30" i="17"/>
  <c r="DT30" i="17" s="1"/>
  <c r="DU30" i="17" s="1"/>
  <c r="N15" i="17"/>
  <c r="BB12" i="17"/>
  <c r="BC12" i="17" s="1"/>
  <c r="BD12" i="17" s="1"/>
  <c r="BE12" i="17" s="1"/>
  <c r="BF12" i="17" s="1"/>
  <c r="K32" i="17"/>
  <c r="O32" i="17"/>
  <c r="FC59" i="17"/>
  <c r="FB59" i="17"/>
  <c r="EL59" i="17"/>
  <c r="ED59" i="17"/>
  <c r="EK59" i="17"/>
  <c r="EC59" i="17"/>
  <c r="EJ59" i="17"/>
  <c r="FF59" i="17"/>
  <c r="EI59" i="17"/>
  <c r="FE59" i="17"/>
  <c r="EH59" i="17"/>
  <c r="CI59" i="17"/>
  <c r="AO59" i="17"/>
  <c r="BY59" i="17"/>
  <c r="BZ59" i="17" s="1"/>
  <c r="BL59" i="17"/>
  <c r="CV59" i="17"/>
  <c r="CW59" i="17" s="1"/>
  <c r="BB59" i="17"/>
  <c r="BC59" i="17" s="1"/>
  <c r="FD59" i="17"/>
  <c r="EY6" i="17"/>
  <c r="EZ6" i="17"/>
  <c r="FF6" i="17"/>
  <c r="EX6" i="17"/>
  <c r="ER6" i="17"/>
  <c r="FE6" i="17"/>
  <c r="EW6" i="17"/>
  <c r="EE6" i="17"/>
  <c r="FD6" i="17"/>
  <c r="EV6" i="17"/>
  <c r="FA6" i="17"/>
  <c r="FC6" i="17"/>
  <c r="EU6" i="17"/>
  <c r="EC6" i="17"/>
  <c r="ES6" i="17"/>
  <c r="FB6" i="17"/>
  <c r="ET6" i="17"/>
  <c r="FA9" i="17"/>
  <c r="ED9" i="17"/>
  <c r="EZ9" i="17"/>
  <c r="EC9" i="17"/>
  <c r="EY9" i="17"/>
  <c r="FF9" i="17"/>
  <c r="EX9" i="17"/>
  <c r="FE9" i="17"/>
  <c r="EW9" i="17"/>
  <c r="FC9" i="17"/>
  <c r="FD9" i="17"/>
  <c r="FB9" i="17"/>
  <c r="FC76" i="17"/>
  <c r="FB76" i="17"/>
  <c r="EL76" i="17"/>
  <c r="ED76" i="17"/>
  <c r="EK76" i="17"/>
  <c r="EC76" i="17"/>
  <c r="EJ76" i="17"/>
  <c r="FF76" i="17"/>
  <c r="EI76" i="17"/>
  <c r="FE76" i="17"/>
  <c r="EH76" i="17"/>
  <c r="CI76" i="17"/>
  <c r="BY76" i="17"/>
  <c r="BZ76" i="17" s="1"/>
  <c r="CA76" i="17" s="1"/>
  <c r="FD76" i="17"/>
  <c r="AO76" i="17"/>
  <c r="BL76" i="17"/>
  <c r="BB76" i="17"/>
  <c r="BC76" i="17" s="1"/>
  <c r="BD76" i="17" s="1"/>
  <c r="CV76" i="17"/>
  <c r="CW76" i="17" s="1"/>
  <c r="CX76" i="17" s="1"/>
  <c r="EO63" i="17"/>
  <c r="EN63" i="17"/>
  <c r="EM63" i="17"/>
  <c r="EL63" i="17"/>
  <c r="ED63" i="17"/>
  <c r="EK63" i="17"/>
  <c r="EC63" i="17"/>
  <c r="EJ63" i="17"/>
  <c r="EQ63" i="17"/>
  <c r="EI63" i="17"/>
  <c r="EH63" i="17"/>
  <c r="DS63" i="17"/>
  <c r="DT63" i="17" s="1"/>
  <c r="BL63" i="17"/>
  <c r="DF63" i="17"/>
  <c r="CV63" i="17"/>
  <c r="CW63" i="17" s="1"/>
  <c r="CI63" i="17"/>
  <c r="BY63" i="17"/>
  <c r="BZ63" i="17" s="1"/>
  <c r="EP63" i="17"/>
  <c r="FB55" i="17"/>
  <c r="FA55" i="17"/>
  <c r="ED55" i="17"/>
  <c r="EZ55" i="17"/>
  <c r="EC55" i="17"/>
  <c r="EY55" i="17"/>
  <c r="FF55" i="17"/>
  <c r="EX55" i="17"/>
  <c r="FE55" i="17"/>
  <c r="EW55" i="17"/>
  <c r="FD55" i="17"/>
  <c r="AE55" i="17"/>
  <c r="AF55" i="17" s="1"/>
  <c r="FC55" i="17"/>
  <c r="BB55" i="17"/>
  <c r="BC55" i="17" s="1"/>
  <c r="FC42" i="17"/>
  <c r="FB42" i="17"/>
  <c r="EF42" i="17"/>
  <c r="EE42" i="17"/>
  <c r="FF42" i="17"/>
  <c r="ED42" i="17"/>
  <c r="FE42" i="17"/>
  <c r="EC42" i="17"/>
  <c r="AE42" i="17"/>
  <c r="AF42" i="17" s="1"/>
  <c r="AG42" i="17" s="1"/>
  <c r="AH42" i="17" s="1"/>
  <c r="AI42" i="17" s="1"/>
  <c r="R42" i="17"/>
  <c r="FD42" i="17"/>
  <c r="AO42" i="17"/>
  <c r="BY42" i="17"/>
  <c r="BZ42" i="17" s="1"/>
  <c r="CA42" i="17" s="1"/>
  <c r="CB42" i="17" s="1"/>
  <c r="CC42" i="17" s="1"/>
  <c r="BL42" i="17"/>
  <c r="BB42" i="17"/>
  <c r="BC42" i="17" s="1"/>
  <c r="BD42" i="17" s="1"/>
  <c r="BE42" i="17" s="1"/>
  <c r="BF42" i="17" s="1"/>
  <c r="EJ29" i="17"/>
  <c r="EI29" i="17"/>
  <c r="EH29" i="17"/>
  <c r="EL29" i="17"/>
  <c r="ED29" i="17"/>
  <c r="EC29" i="17"/>
  <c r="CV29" i="17"/>
  <c r="CW29" i="17" s="1"/>
  <c r="CX29" i="17" s="1"/>
  <c r="AO29" i="17"/>
  <c r="BB29" i="17"/>
  <c r="BC29" i="17" s="1"/>
  <c r="BD29" i="17" s="1"/>
  <c r="CI29" i="17"/>
  <c r="BY29" i="17"/>
  <c r="BZ29" i="17" s="1"/>
  <c r="CA29" i="17" s="1"/>
  <c r="BL29" i="17"/>
  <c r="EK29" i="17"/>
  <c r="J16" i="17"/>
  <c r="J8" i="17"/>
  <c r="BB11" i="17"/>
  <c r="BC11" i="17" s="1"/>
  <c r="BD11" i="17" s="1"/>
  <c r="BE11" i="17" s="1"/>
  <c r="BF11" i="17" s="1"/>
  <c r="O59" i="17"/>
  <c r="EE58" i="17" s="1"/>
  <c r="K59" i="17"/>
  <c r="CV16" i="17"/>
  <c r="CW16" i="17" s="1"/>
  <c r="CX16" i="17" s="1"/>
  <c r="CY16" i="17" s="1"/>
  <c r="CZ16" i="17" s="1"/>
  <c r="BY16" i="17"/>
  <c r="BZ16" i="17" s="1"/>
  <c r="CA16" i="17" s="1"/>
  <c r="CB16" i="17" s="1"/>
  <c r="CC16" i="17" s="1"/>
  <c r="EZ8" i="17"/>
  <c r="EY8" i="17"/>
  <c r="FF8" i="17"/>
  <c r="EX8" i="17"/>
  <c r="FE8" i="17"/>
  <c r="EW8" i="17"/>
  <c r="FD8" i="17"/>
  <c r="FB8" i="17"/>
  <c r="ED8" i="17"/>
  <c r="EC8" i="17"/>
  <c r="FC8" i="17"/>
  <c r="FA8" i="17"/>
  <c r="FB75" i="17"/>
  <c r="EL75" i="17"/>
  <c r="ED75" i="17"/>
  <c r="EK75" i="17"/>
  <c r="EC75" i="17"/>
  <c r="EJ75" i="17"/>
  <c r="FF75" i="17"/>
  <c r="EI75" i="17"/>
  <c r="FE75" i="17"/>
  <c r="EH75" i="17"/>
  <c r="FD75" i="17"/>
  <c r="CV75" i="17"/>
  <c r="CW75" i="17" s="1"/>
  <c r="CX75" i="17" s="1"/>
  <c r="AO75" i="17"/>
  <c r="CI75" i="17"/>
  <c r="FC75" i="17"/>
  <c r="BY75" i="17"/>
  <c r="BZ75" i="17" s="1"/>
  <c r="CA75" i="17" s="1"/>
  <c r="BL75" i="17"/>
  <c r="BB75" i="17"/>
  <c r="BC75" i="17" s="1"/>
  <c r="BD75" i="17" s="1"/>
  <c r="EN62" i="17"/>
  <c r="EF62" i="17"/>
  <c r="EM62" i="17"/>
  <c r="EE62" i="17"/>
  <c r="EL62" i="17"/>
  <c r="ED62" i="17"/>
  <c r="EK62" i="17"/>
  <c r="EC62" i="17"/>
  <c r="EJ62" i="17"/>
  <c r="EQ62" i="17"/>
  <c r="EI62" i="17"/>
  <c r="EP62" i="17"/>
  <c r="EH62" i="17"/>
  <c r="CV62" i="17"/>
  <c r="CW62" i="17" s="1"/>
  <c r="EO62" i="17"/>
  <c r="BY62" i="17"/>
  <c r="BZ62" i="17" s="1"/>
  <c r="DF62" i="17"/>
  <c r="BL62" i="17"/>
  <c r="DS62" i="17"/>
  <c r="DT62" i="17" s="1"/>
  <c r="FB38" i="17"/>
  <c r="ET38" i="17"/>
  <c r="FA38" i="17"/>
  <c r="ES38" i="17"/>
  <c r="EZ38" i="17"/>
  <c r="ER38" i="17"/>
  <c r="EY38" i="17"/>
  <c r="EG38" i="17"/>
  <c r="FF38" i="17"/>
  <c r="EX38" i="17"/>
  <c r="EF38" i="17"/>
  <c r="FE38" i="17"/>
  <c r="EW38" i="17"/>
  <c r="EE38" i="17"/>
  <c r="FD38" i="17"/>
  <c r="EV38" i="17"/>
  <c r="ED38" i="17"/>
  <c r="FC38" i="17"/>
  <c r="AE38" i="17"/>
  <c r="AF38" i="17" s="1"/>
  <c r="AG38" i="17" s="1"/>
  <c r="AH38" i="17" s="1"/>
  <c r="AI38" i="17" s="1"/>
  <c r="EU38" i="17"/>
  <c r="R38" i="17"/>
  <c r="EC38" i="17"/>
  <c r="FE41" i="17"/>
  <c r="EW41" i="17"/>
  <c r="FD41" i="17"/>
  <c r="FC41" i="17"/>
  <c r="FB41" i="17"/>
  <c r="EE41" i="17"/>
  <c r="FA41" i="17"/>
  <c r="ED41" i="17"/>
  <c r="EZ41" i="17"/>
  <c r="EC41" i="17"/>
  <c r="EY41" i="17"/>
  <c r="BY41" i="17"/>
  <c r="BZ41" i="17" s="1"/>
  <c r="CA41" i="17" s="1"/>
  <c r="CB41" i="17" s="1"/>
  <c r="CC41" i="17" s="1"/>
  <c r="BL41" i="17"/>
  <c r="BB41" i="17"/>
  <c r="BC41" i="17" s="1"/>
  <c r="BD41" i="17" s="1"/>
  <c r="BE41" i="17" s="1"/>
  <c r="BF41" i="17" s="1"/>
  <c r="FF41" i="17"/>
  <c r="AO41" i="17"/>
  <c r="EX41" i="17"/>
  <c r="AE41" i="17"/>
  <c r="AF41" i="17" s="1"/>
  <c r="AG41" i="17" s="1"/>
  <c r="AH41" i="17" s="1"/>
  <c r="AI41" i="17" s="1"/>
  <c r="R41" i="17"/>
  <c r="FF28" i="17"/>
  <c r="EI28" i="17"/>
  <c r="FE28" i="17"/>
  <c r="EH28" i="17"/>
  <c r="FD28" i="17"/>
  <c r="FC28" i="17"/>
  <c r="FB28" i="17"/>
  <c r="EE28" i="17"/>
  <c r="EL28" i="17"/>
  <c r="ED28" i="17"/>
  <c r="EK28" i="17"/>
  <c r="EC28" i="17"/>
  <c r="BY28" i="17"/>
  <c r="BZ28" i="17" s="1"/>
  <c r="CA28" i="17" s="1"/>
  <c r="EJ28" i="17"/>
  <c r="BL28" i="17"/>
  <c r="CI28" i="17"/>
  <c r="BB28" i="17"/>
  <c r="BC28" i="17" s="1"/>
  <c r="BD28" i="17" s="1"/>
  <c r="CV28" i="17"/>
  <c r="CW28" i="17" s="1"/>
  <c r="CX28" i="17" s="1"/>
  <c r="AO28" i="17"/>
  <c r="N11" i="17"/>
  <c r="ED11" i="17" s="1"/>
  <c r="BB9" i="17"/>
  <c r="BC9" i="17" s="1"/>
  <c r="BD9" i="17" s="1"/>
  <c r="BE9" i="17" s="1"/>
  <c r="BF9" i="17" s="1"/>
  <c r="DS16" i="17"/>
  <c r="DT16" i="17" s="1"/>
  <c r="DU16" i="17" s="1"/>
  <c r="DV16" i="17" s="1"/>
  <c r="DW16" i="17" s="1"/>
  <c r="O31" i="17"/>
  <c r="EE31" i="17" s="1"/>
  <c r="K31" i="17"/>
  <c r="CI80" i="17"/>
  <c r="BY80" i="17"/>
  <c r="BZ80" i="17" s="1"/>
  <c r="CA80" i="17" s="1"/>
  <c r="CV80" i="17"/>
  <c r="CW80" i="17" s="1"/>
  <c r="CX80" i="17" s="1"/>
  <c r="DS80" i="17"/>
  <c r="DT80" i="17" s="1"/>
  <c r="DU80" i="17" s="1"/>
  <c r="BL80" i="17"/>
  <c r="DF80" i="17"/>
  <c r="FC22" i="17"/>
  <c r="EU22" i="17"/>
  <c r="EC22" i="17"/>
  <c r="FB22" i="17"/>
  <c r="ET22" i="17"/>
  <c r="FA22" i="17"/>
  <c r="ES22" i="17"/>
  <c r="EZ22" i="17"/>
  <c r="ER22" i="17"/>
  <c r="EY22" i="17"/>
  <c r="EG22" i="17"/>
  <c r="FF22" i="17"/>
  <c r="EX22" i="17"/>
  <c r="FE22" i="17"/>
  <c r="EW22" i="17"/>
  <c r="EE22" i="17"/>
  <c r="AE22" i="17"/>
  <c r="AF22" i="17" s="1"/>
  <c r="AG22" i="17" s="1"/>
  <c r="R22" i="17"/>
  <c r="FD22" i="17"/>
  <c r="EV22" i="17"/>
  <c r="ED22" i="17"/>
  <c r="EJ15" i="17"/>
  <c r="EQ15" i="17"/>
  <c r="EI15" i="17"/>
  <c r="EP15" i="17"/>
  <c r="EH15" i="17"/>
  <c r="EO15" i="17"/>
  <c r="EN15" i="17"/>
  <c r="EL15" i="17"/>
  <c r="ED15" i="17"/>
  <c r="EK15" i="17"/>
  <c r="EC15" i="17"/>
  <c r="CV15" i="17"/>
  <c r="CW15" i="17" s="1"/>
  <c r="CX15" i="17" s="1"/>
  <c r="CY15" i="17" s="1"/>
  <c r="CZ15" i="17" s="1"/>
  <c r="EM15" i="17"/>
  <c r="BY15" i="17"/>
  <c r="BZ15" i="17" s="1"/>
  <c r="CA15" i="17" s="1"/>
  <c r="CB15" i="17" s="1"/>
  <c r="CC15" i="17" s="1"/>
  <c r="EZ7" i="17"/>
  <c r="EC7" i="17"/>
  <c r="EY7" i="17"/>
  <c r="FF7" i="17"/>
  <c r="EX7" i="17"/>
  <c r="FB7" i="17"/>
  <c r="FE7" i="17"/>
  <c r="EW7" i="17"/>
  <c r="FD7" i="17"/>
  <c r="ED7" i="17"/>
  <c r="FC7" i="17"/>
  <c r="FA7" i="17"/>
  <c r="EE74" i="17"/>
  <c r="FF74" i="17"/>
  <c r="ED74" i="17"/>
  <c r="FE74" i="17"/>
  <c r="EC74" i="17"/>
  <c r="FD74" i="17"/>
  <c r="FC74" i="17"/>
  <c r="BB74" i="17"/>
  <c r="BC74" i="17" s="1"/>
  <c r="BD74" i="17" s="1"/>
  <c r="FB74" i="17"/>
  <c r="BL74" i="17"/>
  <c r="AO74" i="17"/>
  <c r="AE74" i="17"/>
  <c r="AF74" i="17" s="1"/>
  <c r="AG74" i="17" s="1"/>
  <c r="BY74" i="17"/>
  <c r="BZ74" i="17" s="1"/>
  <c r="CA74" i="17" s="1"/>
  <c r="R74" i="17"/>
  <c r="EH61" i="17"/>
  <c r="EE61" i="17"/>
  <c r="EL61" i="17"/>
  <c r="ED61" i="17"/>
  <c r="EK61" i="17"/>
  <c r="EC61" i="17"/>
  <c r="EJ61" i="17"/>
  <c r="CV61" i="17"/>
  <c r="CW61" i="17" s="1"/>
  <c r="AO61" i="17"/>
  <c r="CI61" i="17"/>
  <c r="BB61" i="17"/>
  <c r="BC61" i="17" s="1"/>
  <c r="EI61" i="17"/>
  <c r="BY61" i="17"/>
  <c r="BZ61" i="17" s="1"/>
  <c r="BL61" i="17"/>
  <c r="DF48" i="17"/>
  <c r="CV48" i="17"/>
  <c r="CW48" i="17" s="1"/>
  <c r="CX48" i="17" s="1"/>
  <c r="CY48" i="17" s="1"/>
  <c r="CZ48" i="17" s="1"/>
  <c r="CI48" i="17"/>
  <c r="BY48" i="17"/>
  <c r="BZ48" i="17" s="1"/>
  <c r="CA48" i="17" s="1"/>
  <c r="CB48" i="17" s="1"/>
  <c r="CC48" i="17" s="1"/>
  <c r="BL48" i="17"/>
  <c r="DS48" i="17"/>
  <c r="DT48" i="17" s="1"/>
  <c r="DU48" i="17" s="1"/>
  <c r="DV48" i="17" s="1"/>
  <c r="DW48" i="17" s="1"/>
  <c r="FD40" i="17"/>
  <c r="FC40" i="17"/>
  <c r="FB40" i="17"/>
  <c r="FA40" i="17"/>
  <c r="ED40" i="17"/>
  <c r="EZ40" i="17"/>
  <c r="EC40" i="17"/>
  <c r="EY40" i="17"/>
  <c r="FF40" i="17"/>
  <c r="EX40" i="17"/>
  <c r="BY40" i="17"/>
  <c r="BZ40" i="17" s="1"/>
  <c r="CA40" i="17" s="1"/>
  <c r="CB40" i="17" s="1"/>
  <c r="CC40" i="17" s="1"/>
  <c r="BL40" i="17"/>
  <c r="EW40" i="17"/>
  <c r="BB40" i="17"/>
  <c r="BC40" i="17" s="1"/>
  <c r="BD40" i="17" s="1"/>
  <c r="BE40" i="17" s="1"/>
  <c r="BF40" i="17" s="1"/>
  <c r="AO40" i="17"/>
  <c r="AE40" i="17"/>
  <c r="AF40" i="17" s="1"/>
  <c r="AG40" i="17" s="1"/>
  <c r="AH40" i="17" s="1"/>
  <c r="AI40" i="17" s="1"/>
  <c r="FE40" i="17"/>
  <c r="R40" i="17"/>
  <c r="FE27" i="17"/>
  <c r="EH27" i="17"/>
  <c r="FD27" i="17"/>
  <c r="EG27" i="17"/>
  <c r="FC27" i="17"/>
  <c r="EF27" i="17"/>
  <c r="FB27" i="17"/>
  <c r="EE27" i="17"/>
  <c r="EL27" i="17"/>
  <c r="ED27" i="17"/>
  <c r="EK27" i="17"/>
  <c r="EC27" i="17"/>
  <c r="EJ27" i="17"/>
  <c r="BL27" i="17"/>
  <c r="CV27" i="17"/>
  <c r="CW27" i="17" s="1"/>
  <c r="CX27" i="17" s="1"/>
  <c r="AO27" i="17"/>
  <c r="BB27" i="17"/>
  <c r="BC27" i="17" s="1"/>
  <c r="BD27" i="17" s="1"/>
  <c r="FF27" i="17"/>
  <c r="EI27" i="17"/>
  <c r="CI27" i="17"/>
  <c r="BY27" i="17"/>
  <c r="BZ27" i="17" s="1"/>
  <c r="CA27" i="17" s="1"/>
  <c r="P14" i="17"/>
  <c r="AE6" i="17"/>
  <c r="AF6" i="17" s="1"/>
  <c r="AG6" i="17" s="1"/>
  <c r="AH6" i="17" s="1"/>
  <c r="AI6" i="17" s="1"/>
  <c r="BB10" i="17"/>
  <c r="BC10" i="17" s="1"/>
  <c r="BD10" i="17" s="1"/>
  <c r="BE10" i="17" s="1"/>
  <c r="BF10" i="17" s="1"/>
  <c r="DS15" i="17"/>
  <c r="DT15" i="17" s="1"/>
  <c r="DU15" i="17" s="1"/>
  <c r="DV15" i="17" s="1"/>
  <c r="DW15" i="17" s="1"/>
  <c r="K44" i="17"/>
  <c r="O44" i="17"/>
  <c r="EE43" i="17" s="1"/>
  <c r="FB72" i="17"/>
  <c r="FA72" i="17"/>
  <c r="ED72" i="17"/>
  <c r="EZ72" i="17"/>
  <c r="EC72" i="17"/>
  <c r="EY72" i="17"/>
  <c r="FF72" i="17"/>
  <c r="EX72" i="17"/>
  <c r="FE72" i="17"/>
  <c r="EW72" i="17"/>
  <c r="FD72" i="17"/>
  <c r="AE72" i="17"/>
  <c r="AF72" i="17" s="1"/>
  <c r="AG72" i="17" s="1"/>
  <c r="FC72" i="17"/>
  <c r="BY72" i="17"/>
  <c r="BZ72" i="17" s="1"/>
  <c r="CA72" i="17" s="1"/>
  <c r="BB72" i="17"/>
  <c r="BC72" i="17" s="1"/>
  <c r="BD72" i="17" s="1"/>
  <c r="EQ14" i="17"/>
  <c r="EI14" i="17"/>
  <c r="EP14" i="17"/>
  <c r="EH14" i="17"/>
  <c r="EO14" i="17"/>
  <c r="EN14" i="17"/>
  <c r="EM14" i="17"/>
  <c r="EK14" i="17"/>
  <c r="EC14" i="17"/>
  <c r="CV14" i="17"/>
  <c r="CW14" i="17" s="1"/>
  <c r="CX14" i="17" s="1"/>
  <c r="CY14" i="17" s="1"/>
  <c r="CZ14" i="17" s="1"/>
  <c r="EL14" i="17"/>
  <c r="EJ14" i="17"/>
  <c r="ED14" i="17"/>
  <c r="BY14" i="17"/>
  <c r="BZ14" i="17" s="1"/>
  <c r="CA14" i="17" s="1"/>
  <c r="CB14" i="17" s="1"/>
  <c r="CC14" i="17" s="1"/>
  <c r="EZ70" i="17"/>
  <c r="ER70" i="17"/>
  <c r="EY70" i="17"/>
  <c r="EG70" i="17"/>
  <c r="FF70" i="17"/>
  <c r="EX70" i="17"/>
  <c r="FE70" i="17"/>
  <c r="EW70" i="17"/>
  <c r="EE70" i="17"/>
  <c r="FD70" i="17"/>
  <c r="EV70" i="17"/>
  <c r="ED70" i="17"/>
  <c r="FC70" i="17"/>
  <c r="EU70" i="17"/>
  <c r="EC70" i="17"/>
  <c r="FB70" i="17"/>
  <c r="ET70" i="17"/>
  <c r="AE70" i="17"/>
  <c r="AF70" i="17" s="1"/>
  <c r="AG70" i="17" s="1"/>
  <c r="FA70" i="17"/>
  <c r="R70" i="17"/>
  <c r="ES70" i="17"/>
  <c r="FC73" i="17"/>
  <c r="FB73" i="17"/>
  <c r="FA73" i="17"/>
  <c r="ED73" i="17"/>
  <c r="EZ73" i="17"/>
  <c r="EC73" i="17"/>
  <c r="EY73" i="17"/>
  <c r="FF73" i="17"/>
  <c r="EX73" i="17"/>
  <c r="FE73" i="17"/>
  <c r="EW73" i="17"/>
  <c r="BY73" i="17"/>
  <c r="BZ73" i="17" s="1"/>
  <c r="CA73" i="17" s="1"/>
  <c r="R73" i="17"/>
  <c r="AO73" i="17"/>
  <c r="FD73" i="17"/>
  <c r="AE73" i="17"/>
  <c r="AF73" i="17" s="1"/>
  <c r="AG73" i="17" s="1"/>
  <c r="BL73" i="17"/>
  <c r="BB73" i="17"/>
  <c r="BC73" i="17" s="1"/>
  <c r="BD73" i="17" s="1"/>
  <c r="FD60" i="17"/>
  <c r="FC60" i="17"/>
  <c r="FB60" i="17"/>
  <c r="EL60" i="17"/>
  <c r="ED60" i="17"/>
  <c r="EK60" i="17"/>
  <c r="EC60" i="17"/>
  <c r="EJ60" i="17"/>
  <c r="FF60" i="17"/>
  <c r="EI60" i="17"/>
  <c r="BL60" i="17"/>
  <c r="BB60" i="17"/>
  <c r="BC60" i="17" s="1"/>
  <c r="CV60" i="17"/>
  <c r="CW60" i="17" s="1"/>
  <c r="AO60" i="17"/>
  <c r="FE60" i="17"/>
  <c r="BY60" i="17"/>
  <c r="BZ60" i="17" s="1"/>
  <c r="EH60" i="17"/>
  <c r="CI60" i="17"/>
  <c r="EP47" i="17"/>
  <c r="EH47" i="17"/>
  <c r="EO47" i="17"/>
  <c r="EG47" i="17"/>
  <c r="EN47" i="17"/>
  <c r="EM47" i="17"/>
  <c r="EE47" i="17"/>
  <c r="EL47" i="17"/>
  <c r="ED47" i="17"/>
  <c r="EK47" i="17"/>
  <c r="EC47" i="17"/>
  <c r="EJ47" i="17"/>
  <c r="BL47" i="17"/>
  <c r="EQ47" i="17"/>
  <c r="DS47" i="17"/>
  <c r="DT47" i="17" s="1"/>
  <c r="DU47" i="17" s="1"/>
  <c r="DV47" i="17" s="1"/>
  <c r="DW47" i="17" s="1"/>
  <c r="EI47" i="17"/>
  <c r="DF47" i="17"/>
  <c r="CV47" i="17"/>
  <c r="CW47" i="17" s="1"/>
  <c r="CX47" i="17" s="1"/>
  <c r="CY47" i="17" s="1"/>
  <c r="CZ47" i="17" s="1"/>
  <c r="CI47" i="17"/>
  <c r="BY47" i="17"/>
  <c r="BZ47" i="17" s="1"/>
  <c r="CA47" i="17" s="1"/>
  <c r="CB47" i="17" s="1"/>
  <c r="CC47" i="17" s="1"/>
  <c r="FC39" i="17"/>
  <c r="FB39" i="17"/>
  <c r="EE39" i="17"/>
  <c r="FA39" i="17"/>
  <c r="ED39" i="17"/>
  <c r="EZ39" i="17"/>
  <c r="EC39" i="17"/>
  <c r="EY39" i="17"/>
  <c r="FF39" i="17"/>
  <c r="EX39" i="17"/>
  <c r="FE39" i="17"/>
  <c r="EW39" i="17"/>
  <c r="FD39" i="17"/>
  <c r="BB39" i="17"/>
  <c r="BC39" i="17" s="1"/>
  <c r="BD39" i="17" s="1"/>
  <c r="BE39" i="17" s="1"/>
  <c r="BF39" i="17" s="1"/>
  <c r="AE39" i="17"/>
  <c r="AF39" i="17" s="1"/>
  <c r="AG39" i="17" s="1"/>
  <c r="AH39" i="17" s="1"/>
  <c r="AI39" i="17" s="1"/>
  <c r="FD26" i="17"/>
  <c r="FC26" i="17"/>
  <c r="FB26" i="17"/>
  <c r="EG26" i="17"/>
  <c r="EF26" i="17"/>
  <c r="EE26" i="17"/>
  <c r="FF26" i="17"/>
  <c r="ED26" i="17"/>
  <c r="BB26" i="17"/>
  <c r="BC26" i="17" s="1"/>
  <c r="BD26" i="17" s="1"/>
  <c r="AO26" i="17"/>
  <c r="AE26" i="17"/>
  <c r="AF26" i="17" s="1"/>
  <c r="AG26" i="17" s="1"/>
  <c r="FE26" i="17"/>
  <c r="EC26" i="17"/>
  <c r="BY26" i="17"/>
  <c r="BZ26" i="17" s="1"/>
  <c r="CA26" i="17" s="1"/>
  <c r="R26" i="17"/>
  <c r="BL26" i="17"/>
  <c r="O14" i="17"/>
  <c r="EE14" i="17" s="1"/>
  <c r="AE10" i="17"/>
  <c r="AF10" i="17" s="1"/>
  <c r="AG10" i="17" s="1"/>
  <c r="AH10" i="17" s="1"/>
  <c r="AI10" i="17" s="1"/>
  <c r="BY8" i="17"/>
  <c r="BZ8" i="17" s="1"/>
  <c r="CA8" i="17" s="1"/>
  <c r="CB8" i="17" s="1"/>
  <c r="CC8" i="17" s="1"/>
  <c r="DS14" i="17"/>
  <c r="DT14" i="17" s="1"/>
  <c r="DU14" i="17" s="1"/>
  <c r="DV14" i="17" s="1"/>
  <c r="DW14" i="17" s="1"/>
  <c r="AT12" i="18"/>
  <c r="AC6" i="18"/>
  <c r="AP14" i="18"/>
  <c r="AW16" i="19" s="1"/>
  <c r="DG15" i="17"/>
  <c r="BB12" i="18"/>
  <c r="V6" i="18"/>
  <c r="AT6" i="18"/>
  <c r="AI9" i="18"/>
  <c r="CK11" i="17"/>
  <c r="AU9" i="18"/>
  <c r="AU12" i="18"/>
  <c r="BN14" i="17"/>
  <c r="AA9" i="18"/>
  <c r="BB9" i="18" s="1"/>
  <c r="AB7" i="18"/>
  <c r="AI10" i="18"/>
  <c r="CK12" i="17" s="1"/>
  <c r="AR14" i="18"/>
  <c r="AY16" i="19" s="1"/>
  <c r="U6" i="18"/>
  <c r="AO8" i="17" s="1"/>
  <c r="AS6" i="18"/>
  <c r="AA6" i="18"/>
  <c r="AA8" i="18"/>
  <c r="BB8" i="18" s="1"/>
  <c r="AB8" i="18"/>
  <c r="AH10" i="18"/>
  <c r="CJ12" i="17" s="1"/>
  <c r="AP13" i="18"/>
  <c r="AP8" i="17"/>
  <c r="BM9" i="17"/>
  <c r="U7" i="18"/>
  <c r="AS7" i="18"/>
  <c r="AS12" i="18"/>
  <c r="BL14" i="17"/>
  <c r="O7" i="18"/>
  <c r="U10" i="18"/>
  <c r="CI12" i="17"/>
  <c r="BL12" i="17"/>
  <c r="AA7" i="18"/>
  <c r="BB7" i="18" s="1"/>
  <c r="AG10" i="18"/>
  <c r="BE9" i="18" s="1"/>
  <c r="DH16" i="17"/>
  <c r="AR13" i="18"/>
  <c r="AY15" i="19" s="1"/>
  <c r="BN15" i="17"/>
  <c r="AU13" i="18"/>
  <c r="DG16" i="17"/>
  <c r="BL16" i="17"/>
  <c r="BH12" i="18"/>
  <c r="BM15" i="17"/>
  <c r="AT13" i="18"/>
  <c r="O8" i="18"/>
  <c r="AV8" i="18" s="1"/>
  <c r="AS8" i="18"/>
  <c r="AI12" i="18"/>
  <c r="AQ12" i="18"/>
  <c r="R9" i="17"/>
  <c r="AO9" i="17"/>
  <c r="BL8" i="17"/>
  <c r="BL10" i="17"/>
  <c r="DF16" i="17"/>
  <c r="DF14" i="17"/>
  <c r="U9" i="18"/>
  <c r="AY9" i="18" s="1"/>
  <c r="CI11" i="17"/>
  <c r="BL11" i="17"/>
  <c r="AS9" i="18"/>
  <c r="BL15" i="17"/>
  <c r="AS13" i="18"/>
  <c r="CI15" i="17"/>
  <c r="AB12" i="18"/>
  <c r="BC12" i="18" s="1"/>
  <c r="AC12" i="18"/>
  <c r="BD12" i="18" s="1"/>
  <c r="AG14" i="18"/>
  <c r="BE13" i="18" s="1"/>
  <c r="AR12" i="18"/>
  <c r="BM8" i="17"/>
  <c r="BM10" i="17"/>
  <c r="AO12" i="17"/>
  <c r="AG11" i="18"/>
  <c r="BE10" i="18" s="1"/>
  <c r="V11" i="18"/>
  <c r="AP13" i="17" s="1"/>
  <c r="CJ13" i="17"/>
  <c r="AT10" i="18"/>
  <c r="AT11" i="18"/>
  <c r="AI11" i="18"/>
  <c r="BG10" i="18" s="1"/>
  <c r="AU10" i="18"/>
  <c r="AU11" i="18"/>
  <c r="AB11" i="18"/>
  <c r="BM13" i="17" s="1"/>
  <c r="U11" i="18"/>
  <c r="AS11" i="18"/>
  <c r="AS10" i="18"/>
  <c r="CI13" i="17"/>
  <c r="AA11" i="18"/>
  <c r="EG13" i="17"/>
  <c r="EE12" i="17"/>
  <c r="EE13" i="17"/>
  <c r="P13" i="17"/>
  <c r="BB53" i="18"/>
  <c r="BB54" i="18"/>
  <c r="AS54" i="18"/>
  <c r="BL56" i="17"/>
  <c r="Q54" i="18"/>
  <c r="U54" i="18"/>
  <c r="AY54" i="18" s="1"/>
  <c r="O54" i="18"/>
  <c r="AV54" i="18" s="1"/>
  <c r="R72" i="17"/>
  <c r="BL72" i="17"/>
  <c r="AS70" i="18"/>
  <c r="O70" i="18"/>
  <c r="AV70" i="18" s="1"/>
  <c r="U70" i="18"/>
  <c r="AY70" i="18" s="1"/>
  <c r="AA70" i="18"/>
  <c r="AS68" i="18"/>
  <c r="AO71" i="17"/>
  <c r="AS69" i="18"/>
  <c r="U69" i="18"/>
  <c r="O69" i="18"/>
  <c r="AV68" i="18" s="1"/>
  <c r="AV69" i="18"/>
  <c r="V53" i="18"/>
  <c r="AV52" i="18"/>
  <c r="AV53" i="18"/>
  <c r="AY52" i="18"/>
  <c r="AO55" i="17"/>
  <c r="AS52" i="18"/>
  <c r="R55" i="17"/>
  <c r="AS53" i="18"/>
  <c r="Q53" i="18"/>
  <c r="AX53" i="18" s="1"/>
  <c r="BE75" i="18"/>
  <c r="CI78" i="17"/>
  <c r="BE76" i="18"/>
  <c r="BE60" i="18"/>
  <c r="BE59" i="18"/>
  <c r="CI62" i="17"/>
  <c r="CI46" i="17"/>
  <c r="BE44" i="18"/>
  <c r="BE43" i="18"/>
  <c r="R39" i="17"/>
  <c r="AS36" i="18"/>
  <c r="AS37" i="18"/>
  <c r="O37" i="18"/>
  <c r="U37" i="18"/>
  <c r="BB22" i="18"/>
  <c r="BB21" i="18"/>
  <c r="BL24" i="17"/>
  <c r="AS22" i="18"/>
  <c r="AO24" i="17"/>
  <c r="O22" i="18"/>
  <c r="AV22" i="18" s="1"/>
  <c r="Q21" i="18"/>
  <c r="AX21" i="18" s="1"/>
  <c r="BI75" i="18"/>
  <c r="AZ74" i="18"/>
  <c r="AU69" i="18"/>
  <c r="AU77" i="18"/>
  <c r="P68" i="18"/>
  <c r="AC71" i="18"/>
  <c r="BD71" i="18" s="1"/>
  <c r="AB73" i="18"/>
  <c r="AB74" i="18"/>
  <c r="V75" i="18"/>
  <c r="AZ75" i="18" s="1"/>
  <c r="AQ77" i="18"/>
  <c r="AT72" i="18"/>
  <c r="S74" i="17"/>
  <c r="AU72" i="18"/>
  <c r="AP77" i="17"/>
  <c r="AT75" i="18"/>
  <c r="CJ77" i="17"/>
  <c r="P72" i="18"/>
  <c r="AW72" i="18" s="1"/>
  <c r="W75" i="18"/>
  <c r="BA75" i="18" s="1"/>
  <c r="AT69" i="18"/>
  <c r="AT70" i="18"/>
  <c r="S72" i="17"/>
  <c r="AU75" i="18"/>
  <c r="AQ77" i="17"/>
  <c r="CJ80" i="17"/>
  <c r="BM80" i="17"/>
  <c r="V70" i="18"/>
  <c r="AP72" i="17" s="1"/>
  <c r="W74" i="18"/>
  <c r="BA74" i="18" s="1"/>
  <c r="AH74" i="18"/>
  <c r="AB77" i="18"/>
  <c r="AQ78" i="18"/>
  <c r="DG80" i="17" s="1"/>
  <c r="DG79" i="17"/>
  <c r="AT77" i="18"/>
  <c r="BM79" i="17"/>
  <c r="AU70" i="18"/>
  <c r="T72" i="17"/>
  <c r="AT73" i="18"/>
  <c r="BM75" i="17"/>
  <c r="CK80" i="17"/>
  <c r="P69" i="18"/>
  <c r="AW69" i="18" s="1"/>
  <c r="W72" i="18"/>
  <c r="AI73" i="18"/>
  <c r="AI74" i="18"/>
  <c r="BG74" i="18" s="1"/>
  <c r="AC75" i="18"/>
  <c r="BN77" i="17" s="1"/>
  <c r="AB76" i="18"/>
  <c r="BC76" i="18" s="1"/>
  <c r="AR77" i="18"/>
  <c r="DH79" i="17" s="1"/>
  <c r="S70" i="17"/>
  <c r="AT68" i="18"/>
  <c r="CK75" i="17"/>
  <c r="AU73" i="18"/>
  <c r="AT76" i="18"/>
  <c r="DG78" i="17"/>
  <c r="Q69" i="18"/>
  <c r="AX69" i="18" s="1"/>
  <c r="AB70" i="18"/>
  <c r="BM72" i="17" s="1"/>
  <c r="P71" i="18"/>
  <c r="AW71" i="18" s="1"/>
  <c r="AB78" i="18"/>
  <c r="AQ76" i="17"/>
  <c r="AU74" i="18"/>
  <c r="BN76" i="17"/>
  <c r="AH77" i="18"/>
  <c r="BF77" i="18" s="1"/>
  <c r="T70" i="17"/>
  <c r="AU68" i="18"/>
  <c r="DH78" i="17"/>
  <c r="AU76" i="18"/>
  <c r="V69" i="18"/>
  <c r="V72" i="18"/>
  <c r="AH73" i="18"/>
  <c r="CJ75" i="17" s="1"/>
  <c r="AB75" i="18"/>
  <c r="BC75" i="18" s="1"/>
  <c r="AH76" i="18"/>
  <c r="BF76" i="18" s="1"/>
  <c r="AI77" i="18"/>
  <c r="BG77" i="18" s="1"/>
  <c r="AC78" i="18"/>
  <c r="BN80" i="17" s="1"/>
  <c r="BJ75" i="18"/>
  <c r="BJ76" i="18"/>
  <c r="AT71" i="18"/>
  <c r="AP73" i="17"/>
  <c r="BM73" i="17"/>
  <c r="S73" i="17"/>
  <c r="AU71" i="18"/>
  <c r="AP76" i="17"/>
  <c r="CJ76" i="17"/>
  <c r="AT74" i="18"/>
  <c r="BM76" i="17"/>
  <c r="V71" i="18"/>
  <c r="AZ71" i="18" s="1"/>
  <c r="AB72" i="18"/>
  <c r="BC72" i="18" s="1"/>
  <c r="W73" i="18"/>
  <c r="BA73" i="18" s="1"/>
  <c r="AH75" i="18"/>
  <c r="BF75" i="18" s="1"/>
  <c r="BF56" i="18"/>
  <c r="BI59" i="18"/>
  <c r="AU52" i="18"/>
  <c r="AP57" i="17"/>
  <c r="AT55" i="18"/>
  <c r="BN62" i="17"/>
  <c r="AU60" i="18"/>
  <c r="P55" i="18"/>
  <c r="AW55" i="18" s="1"/>
  <c r="AB58" i="18"/>
  <c r="AH60" i="18"/>
  <c r="CJ62" i="17" s="1"/>
  <c r="S54" i="17"/>
  <c r="AT52" i="18"/>
  <c r="BN57" i="17"/>
  <c r="AU55" i="18"/>
  <c r="AT53" i="18"/>
  <c r="AP55" i="17"/>
  <c r="AU58" i="18"/>
  <c r="CK60" i="17"/>
  <c r="AQ60" i="17"/>
  <c r="AT61" i="18"/>
  <c r="AX54" i="18"/>
  <c r="AZ57" i="18"/>
  <c r="BM58" i="17"/>
  <c r="S58" i="17"/>
  <c r="AT56" i="18"/>
  <c r="V54" i="18"/>
  <c r="AZ54" i="18" s="1"/>
  <c r="AB57" i="18"/>
  <c r="BC57" i="18" s="1"/>
  <c r="AI58" i="18"/>
  <c r="BG58" i="18" s="1"/>
  <c r="AC59" i="18"/>
  <c r="BD59" i="18" s="1"/>
  <c r="AR60" i="18"/>
  <c r="DH62" i="17" s="1"/>
  <c r="AH61" i="18"/>
  <c r="CJ63" i="17" s="1"/>
  <c r="AU57" i="18"/>
  <c r="AB60" i="18"/>
  <c r="BC60" i="18" s="1"/>
  <c r="BM60" i="17"/>
  <c r="AT58" i="18"/>
  <c r="AP60" i="17"/>
  <c r="AZ52" i="18"/>
  <c r="BC56" i="18"/>
  <c r="AU53" i="18"/>
  <c r="T55" i="17"/>
  <c r="CK63" i="17"/>
  <c r="AU61" i="18"/>
  <c r="AU56" i="18"/>
  <c r="AQ58" i="17"/>
  <c r="AT59" i="18"/>
  <c r="CJ61" i="17"/>
  <c r="AP61" i="17"/>
  <c r="AC55" i="18"/>
  <c r="AQ61" i="18"/>
  <c r="AR62" i="18"/>
  <c r="DG62" i="17"/>
  <c r="AT60" i="18"/>
  <c r="AT54" i="18"/>
  <c r="AP56" i="17"/>
  <c r="AU59" i="18"/>
  <c r="BN61" i="17"/>
  <c r="CJ64" i="17"/>
  <c r="BM64" i="17"/>
  <c r="AB54" i="18"/>
  <c r="AH58" i="18"/>
  <c r="BF58" i="18" s="1"/>
  <c r="AU54" i="18"/>
  <c r="T56" i="17"/>
  <c r="BM59" i="17"/>
  <c r="AT57" i="18"/>
  <c r="CJ59" i="17"/>
  <c r="AP59" i="17"/>
  <c r="CK64" i="17"/>
  <c r="DH64" i="17"/>
  <c r="BN64" i="17"/>
  <c r="Q52" i="18"/>
  <c r="AX52" i="18" s="1"/>
  <c r="Q55" i="18"/>
  <c r="AB55" i="18"/>
  <c r="BC55" i="18" s="1"/>
  <c r="AI57" i="18"/>
  <c r="CK59" i="17" s="1"/>
  <c r="AI59" i="18"/>
  <c r="AB61" i="18"/>
  <c r="BC61" i="18" s="1"/>
  <c r="AC62" i="18"/>
  <c r="AQ62" i="18"/>
  <c r="DG64" i="17" s="1"/>
  <c r="BF45" i="18"/>
  <c r="Q36" i="18"/>
  <c r="T38" i="17" s="1"/>
  <c r="AB40" i="18"/>
  <c r="BC40" i="18" s="1"/>
  <c r="W41" i="18"/>
  <c r="V43" i="18"/>
  <c r="AZ43" i="18" s="1"/>
  <c r="AI43" i="18"/>
  <c r="AH44" i="18"/>
  <c r="BF44" i="18" s="1"/>
  <c r="AI45" i="18"/>
  <c r="BG45" i="18" s="1"/>
  <c r="AT36" i="18"/>
  <c r="P36" i="18"/>
  <c r="AU36" i="18"/>
  <c r="S41" i="17"/>
  <c r="AT39" i="18"/>
  <c r="BM41" i="17"/>
  <c r="DH46" i="17"/>
  <c r="AU44" i="18"/>
  <c r="AU39" i="18"/>
  <c r="BN41" i="17"/>
  <c r="T41" i="17"/>
  <c r="AT42" i="18"/>
  <c r="BM44" i="17"/>
  <c r="V39" i="18"/>
  <c r="BC41" i="18"/>
  <c r="AI42" i="18"/>
  <c r="BG42" i="18" s="1"/>
  <c r="BJ43" i="18"/>
  <c r="AU41" i="18"/>
  <c r="AQ43" i="17"/>
  <c r="AT37" i="18"/>
  <c r="AT45" i="18"/>
  <c r="CJ47" i="17"/>
  <c r="AU37" i="18"/>
  <c r="AQ45" i="18"/>
  <c r="DG47" i="17" s="1"/>
  <c r="AT44" i="18"/>
  <c r="BF40" i="18"/>
  <c r="AX38" i="18"/>
  <c r="AT40" i="18"/>
  <c r="BM42" i="17"/>
  <c r="AU45" i="18"/>
  <c r="BN47" i="17"/>
  <c r="CK47" i="17"/>
  <c r="P37" i="18"/>
  <c r="AW37" i="18" s="1"/>
  <c r="V38" i="18"/>
  <c r="AZ38" i="18" s="1"/>
  <c r="AU40" i="18"/>
  <c r="T42" i="17"/>
  <c r="CJ45" i="17"/>
  <c r="AP45" i="17"/>
  <c r="BM45" i="17"/>
  <c r="AT43" i="18"/>
  <c r="Q37" i="18"/>
  <c r="AX37" i="18" s="1"/>
  <c r="W38" i="18"/>
  <c r="P40" i="18"/>
  <c r="AW40" i="18" s="1"/>
  <c r="W42" i="18"/>
  <c r="BA42" i="18" s="1"/>
  <c r="AH42" i="18"/>
  <c r="BF42" i="18" s="1"/>
  <c r="AQ44" i="18"/>
  <c r="DG46" i="17" s="1"/>
  <c r="CK44" i="17"/>
  <c r="AU42" i="18"/>
  <c r="V37" i="18"/>
  <c r="BC43" i="18"/>
  <c r="AB44" i="18"/>
  <c r="BM46" i="17" s="1"/>
  <c r="AB46" i="18"/>
  <c r="BM48" i="17" s="1"/>
  <c r="AQ46" i="18"/>
  <c r="DG48" i="17" s="1"/>
  <c r="AP40" i="17"/>
  <c r="S40" i="17"/>
  <c r="AT38" i="18"/>
  <c r="CK45" i="17"/>
  <c r="AU43" i="18"/>
  <c r="CJ48" i="17"/>
  <c r="BC39" i="18"/>
  <c r="AI41" i="18"/>
  <c r="CK43" i="17" s="1"/>
  <c r="AB45" i="18"/>
  <c r="BC45" i="18" s="1"/>
  <c r="AQ40" i="17"/>
  <c r="T40" i="17"/>
  <c r="AU38" i="18"/>
  <c r="AT41" i="18"/>
  <c r="BM43" i="17"/>
  <c r="CJ43" i="17"/>
  <c r="BN48" i="17"/>
  <c r="CK48" i="17"/>
  <c r="W37" i="18"/>
  <c r="AB38" i="18"/>
  <c r="P39" i="18"/>
  <c r="AW39" i="18" s="1"/>
  <c r="W40" i="18"/>
  <c r="BA40" i="18" s="1"/>
  <c r="V42" i="18"/>
  <c r="AZ42" i="18" s="1"/>
  <c r="AC43" i="18"/>
  <c r="BD43" i="18" s="1"/>
  <c r="AC44" i="18"/>
  <c r="AC46" i="18"/>
  <c r="AR46" i="18"/>
  <c r="DH48" i="17" s="1"/>
  <c r="BI27" i="18"/>
  <c r="AU26" i="18"/>
  <c r="AU21" i="18"/>
  <c r="T23" i="17"/>
  <c r="S26" i="17"/>
  <c r="AP26" i="17"/>
  <c r="BM26" i="17"/>
  <c r="AT24" i="18"/>
  <c r="AU29" i="18"/>
  <c r="CK31" i="17"/>
  <c r="BN31" i="17"/>
  <c r="V23" i="18"/>
  <c r="AZ23" i="18" s="1"/>
  <c r="AR28" i="18"/>
  <c r="AI29" i="18"/>
  <c r="BG29" i="18" s="1"/>
  <c r="AT29" i="18"/>
  <c r="CJ31" i="17"/>
  <c r="AH29" i="18"/>
  <c r="AQ26" i="17"/>
  <c r="AU24" i="18"/>
  <c r="BN26" i="17"/>
  <c r="AT27" i="18"/>
  <c r="CJ29" i="17"/>
  <c r="AH25" i="18"/>
  <c r="AB26" i="18"/>
  <c r="W27" i="18"/>
  <c r="BA27" i="18" s="1"/>
  <c r="AQ29" i="18"/>
  <c r="BI29" i="18" s="1"/>
  <c r="AI25" i="18"/>
  <c r="AU22" i="18"/>
  <c r="T24" i="17"/>
  <c r="BM27" i="17"/>
  <c r="AT25" i="18"/>
  <c r="CJ27" i="17"/>
  <c r="DH32" i="17"/>
  <c r="BN32" i="17"/>
  <c r="CK32" i="17"/>
  <c r="V21" i="18"/>
  <c r="AP23" i="17" s="1"/>
  <c r="AC23" i="18"/>
  <c r="BD23" i="18" s="1"/>
  <c r="V25" i="18"/>
  <c r="AZ25" i="18" s="1"/>
  <c r="AI26" i="18"/>
  <c r="CK28" i="17" s="1"/>
  <c r="V27" i="18"/>
  <c r="AZ27" i="18" s="1"/>
  <c r="AB28" i="18"/>
  <c r="AT21" i="18"/>
  <c r="AQ29" i="17"/>
  <c r="BN29" i="17"/>
  <c r="AU27" i="18"/>
  <c r="AT20" i="18"/>
  <c r="S22" i="17"/>
  <c r="BM30" i="17"/>
  <c r="AT28" i="18"/>
  <c r="DG30" i="17"/>
  <c r="V22" i="18"/>
  <c r="AZ22" i="18" s="1"/>
  <c r="AU25" i="18"/>
  <c r="CK27" i="17"/>
  <c r="BC24" i="18"/>
  <c r="AC27" i="18"/>
  <c r="AU20" i="18"/>
  <c r="AT23" i="18"/>
  <c r="AP25" i="17"/>
  <c r="S25" i="17"/>
  <c r="AU28" i="18"/>
  <c r="DH30" i="17"/>
  <c r="AB23" i="18"/>
  <c r="BC23" i="18" s="1"/>
  <c r="AH28" i="18"/>
  <c r="AT22" i="18"/>
  <c r="CJ32" i="17"/>
  <c r="DG32" i="17"/>
  <c r="BN25" i="17"/>
  <c r="AU23" i="18"/>
  <c r="CJ28" i="17"/>
  <c r="BM28" i="17"/>
  <c r="AT26" i="18"/>
  <c r="AP28" i="17"/>
  <c r="AB22" i="18"/>
  <c r="BM24" i="17" s="1"/>
  <c r="AC25" i="18"/>
  <c r="AB29" i="18"/>
  <c r="AB30" i="18"/>
  <c r="BM32" i="17" s="1"/>
  <c r="AY21" i="18"/>
  <c r="AY20" i="18"/>
  <c r="O21" i="18"/>
  <c r="AO23" i="17"/>
  <c r="AS20" i="18"/>
  <c r="AS21" i="18"/>
  <c r="R23" i="17"/>
  <c r="BF28" i="18"/>
  <c r="BF27" i="18"/>
  <c r="CJ30" i="17"/>
  <c r="BE28" i="18"/>
  <c r="BE27" i="18"/>
  <c r="CI30" i="17"/>
  <c r="AH12" i="18"/>
  <c r="CJ14" i="17" s="1"/>
  <c r="BE11" i="18"/>
  <c r="CI14" i="17"/>
  <c r="BE12" i="18"/>
  <c r="CK14" i="17"/>
  <c r="AU5" i="18"/>
  <c r="O5" i="18"/>
  <c r="AT5" i="18"/>
  <c r="AT4" i="18"/>
  <c r="U5" i="18"/>
  <c r="AO7" i="17" s="1"/>
  <c r="AS5" i="18"/>
  <c r="AS4" i="18"/>
  <c r="O73" i="17"/>
  <c r="EE73" i="17" s="1"/>
  <c r="K73" i="17"/>
  <c r="P74" i="17"/>
  <c r="EF74" i="17" s="1"/>
  <c r="L74" i="17"/>
  <c r="Q74" i="17" s="1"/>
  <c r="EG74" i="17" s="1"/>
  <c r="K77" i="17"/>
  <c r="O77" i="17"/>
  <c r="EE77" i="17" s="1"/>
  <c r="K76" i="17"/>
  <c r="O76" i="17"/>
  <c r="EE75" i="17" s="1"/>
  <c r="K72" i="17"/>
  <c r="O72" i="17"/>
  <c r="EE71" i="17" s="1"/>
  <c r="K80" i="17"/>
  <c r="O80" i="17"/>
  <c r="EE79" i="17" s="1"/>
  <c r="P78" i="17"/>
  <c r="EF78" i="17" s="1"/>
  <c r="L78" i="17"/>
  <c r="Q78" i="17" s="1"/>
  <c r="EG78" i="17" s="1"/>
  <c r="L71" i="17"/>
  <c r="Q71" i="17" s="1"/>
  <c r="P71" i="17"/>
  <c r="EF70" i="17" s="1"/>
  <c r="L79" i="17"/>
  <c r="Q79" i="17" s="1"/>
  <c r="P79" i="17"/>
  <c r="L63" i="17"/>
  <c r="Q63" i="17" s="1"/>
  <c r="EG62" i="17" s="1"/>
  <c r="P63" i="17"/>
  <c r="P57" i="17"/>
  <c r="EF57" i="17" s="1"/>
  <c r="L57" i="17"/>
  <c r="Q57" i="17" s="1"/>
  <c r="O61" i="17"/>
  <c r="K61" i="17"/>
  <c r="K64" i="17"/>
  <c r="O64" i="17"/>
  <c r="EE63" i="17" s="1"/>
  <c r="K60" i="17"/>
  <c r="O60" i="17"/>
  <c r="EE60" i="17" s="1"/>
  <c r="P58" i="17"/>
  <c r="L58" i="17"/>
  <c r="Q58" i="17" s="1"/>
  <c r="K56" i="17"/>
  <c r="O56" i="17"/>
  <c r="EE55" i="17" s="1"/>
  <c r="O45" i="17"/>
  <c r="EE45" i="17" s="1"/>
  <c r="K45" i="17"/>
  <c r="L43" i="17"/>
  <c r="Q43" i="17" s="1"/>
  <c r="P43" i="17"/>
  <c r="L47" i="17"/>
  <c r="Q47" i="17" s="1"/>
  <c r="P47" i="17"/>
  <c r="EF47" i="17" s="1"/>
  <c r="P46" i="17"/>
  <c r="EF46" i="17" s="1"/>
  <c r="L46" i="17"/>
  <c r="Q46" i="17" s="1"/>
  <c r="EG46" i="17" s="1"/>
  <c r="O41" i="17"/>
  <c r="EE40" i="17" s="1"/>
  <c r="K41" i="17"/>
  <c r="L23" i="17"/>
  <c r="Q23" i="17" s="1"/>
  <c r="EG23" i="17" s="1"/>
  <c r="P23" i="17"/>
  <c r="EF23" i="17" s="1"/>
  <c r="P30" i="17"/>
  <c r="L30" i="17"/>
  <c r="Q30" i="17" s="1"/>
  <c r="O29" i="17"/>
  <c r="EE29" i="17" s="1"/>
  <c r="K29" i="17"/>
  <c r="O25" i="17"/>
  <c r="EE24" i="17" s="1"/>
  <c r="K25" i="17"/>
  <c r="V10" i="18"/>
  <c r="AP12" i="17" s="1"/>
  <c r="T26" i="18"/>
  <c r="W26" i="18" s="1"/>
  <c r="BA26" i="18" s="1"/>
  <c r="T25" i="18"/>
  <c r="W25" i="18" s="1"/>
  <c r="BA25" i="18" s="1"/>
  <c r="V41" i="18"/>
  <c r="AZ41" i="18" s="1"/>
  <c r="T43" i="18"/>
  <c r="W43" i="18" s="1"/>
  <c r="BA43" i="18" s="1"/>
  <c r="V40" i="18"/>
  <c r="T54" i="18"/>
  <c r="W54" i="18" s="1"/>
  <c r="BA54" i="18" s="1"/>
  <c r="V56" i="18"/>
  <c r="AZ56" i="18" s="1"/>
  <c r="T57" i="18"/>
  <c r="W57" i="18" s="1"/>
  <c r="BA57" i="18" s="1"/>
  <c r="T53" i="18"/>
  <c r="W53" i="18" s="1"/>
  <c r="T59" i="18"/>
  <c r="W59" i="18" s="1"/>
  <c r="BA59" i="18" s="1"/>
  <c r="V73" i="18"/>
  <c r="AZ73" i="18" s="1"/>
  <c r="Z70" i="18"/>
  <c r="AC70" i="18" s="1"/>
  <c r="T71" i="18"/>
  <c r="W71" i="18" s="1"/>
  <c r="BA71" i="18" s="1"/>
  <c r="N72" i="18"/>
  <c r="Q72" i="18" s="1"/>
  <c r="AX72" i="18" s="1"/>
  <c r="AF76" i="18"/>
  <c r="AI76" i="18" s="1"/>
  <c r="BG76" i="18" s="1"/>
  <c r="Z72" i="18"/>
  <c r="AC72" i="18" s="1"/>
  <c r="Z73" i="18"/>
  <c r="AC73" i="18" s="1"/>
  <c r="BD73" i="18" s="1"/>
  <c r="Z77" i="18"/>
  <c r="AC77" i="18" s="1"/>
  <c r="BD77" i="18" s="1"/>
  <c r="N68" i="18"/>
  <c r="Q68" i="18" s="1"/>
  <c r="AX68" i="18" s="1"/>
  <c r="T69" i="18"/>
  <c r="W69" i="18" s="1"/>
  <c r="T70" i="18"/>
  <c r="W70" i="18" s="1"/>
  <c r="BA70" i="18" s="1"/>
  <c r="N71" i="18"/>
  <c r="Q71" i="18" s="1"/>
  <c r="AX71" i="18" s="1"/>
  <c r="AF75" i="18"/>
  <c r="AI75" i="18" s="1"/>
  <c r="BG75" i="18" s="1"/>
  <c r="Z76" i="18"/>
  <c r="AC76" i="18" s="1"/>
  <c r="BN78" i="17" s="1"/>
  <c r="AL78" i="18"/>
  <c r="AR78" i="18" s="1"/>
  <c r="DH80" i="17" s="1"/>
  <c r="P53" i="18"/>
  <c r="S55" i="17" s="1"/>
  <c r="P54" i="18"/>
  <c r="AW54" i="18" s="1"/>
  <c r="Z54" i="18"/>
  <c r="AC54" i="18" s="1"/>
  <c r="BN56" i="17" s="1"/>
  <c r="T55" i="18"/>
  <c r="W55" i="18" s="1"/>
  <c r="BA55" i="18" s="1"/>
  <c r="N56" i="18"/>
  <c r="Q56" i="18" s="1"/>
  <c r="AX56" i="18" s="1"/>
  <c r="AB59" i="18"/>
  <c r="BC59" i="18" s="1"/>
  <c r="AF60" i="18"/>
  <c r="AI60" i="18" s="1"/>
  <c r="BG60" i="18" s="1"/>
  <c r="AH62" i="18"/>
  <c r="Z56" i="18"/>
  <c r="AC56" i="18" s="1"/>
  <c r="BN58" i="17" s="1"/>
  <c r="Z57" i="18"/>
  <c r="AC57" i="18" s="1"/>
  <c r="Z61" i="18"/>
  <c r="AC61" i="18" s="1"/>
  <c r="BD61" i="18" s="1"/>
  <c r="Z58" i="18"/>
  <c r="AC58" i="18" s="1"/>
  <c r="BD58" i="18" s="1"/>
  <c r="AL61" i="18"/>
  <c r="AR61" i="18" s="1"/>
  <c r="BJ61" i="18" s="1"/>
  <c r="Z38" i="18"/>
  <c r="AC38" i="18" s="1"/>
  <c r="BN40" i="17" s="1"/>
  <c r="T39" i="18"/>
  <c r="W39" i="18" s="1"/>
  <c r="BA39" i="18" s="1"/>
  <c r="N40" i="18"/>
  <c r="Q40" i="18" s="1"/>
  <c r="AX40" i="18" s="1"/>
  <c r="AF44" i="18"/>
  <c r="AI44" i="18" s="1"/>
  <c r="BG44" i="18" s="1"/>
  <c r="Z40" i="18"/>
  <c r="AC40" i="18" s="1"/>
  <c r="BN42" i="17" s="1"/>
  <c r="Z41" i="18"/>
  <c r="AC41" i="18" s="1"/>
  <c r="BN43" i="17" s="1"/>
  <c r="Z45" i="18"/>
  <c r="AC45" i="18" s="1"/>
  <c r="BD45" i="18" s="1"/>
  <c r="Z42" i="18"/>
  <c r="AC42" i="18" s="1"/>
  <c r="BD42" i="18" s="1"/>
  <c r="AL45" i="18"/>
  <c r="AR45" i="18" s="1"/>
  <c r="BJ45" i="18" s="1"/>
  <c r="P21" i="18"/>
  <c r="S23" i="17" s="1"/>
  <c r="P22" i="18"/>
  <c r="AW22" i="18" s="1"/>
  <c r="Z22" i="18"/>
  <c r="AC22" i="18" s="1"/>
  <c r="T23" i="18"/>
  <c r="W23" i="18" s="1"/>
  <c r="BA23" i="18" s="1"/>
  <c r="N24" i="18"/>
  <c r="Q24" i="18" s="1"/>
  <c r="AX24" i="18" s="1"/>
  <c r="AB27" i="18"/>
  <c r="BC27" i="18" s="1"/>
  <c r="AF28" i="18"/>
  <c r="AI28" i="18" s="1"/>
  <c r="AH30" i="18"/>
  <c r="N20" i="18"/>
  <c r="Q20" i="18" s="1"/>
  <c r="AX20" i="18" s="1"/>
  <c r="T21" i="18"/>
  <c r="W21" i="18" s="1"/>
  <c r="T22" i="18"/>
  <c r="W22" i="18" s="1"/>
  <c r="N23" i="18"/>
  <c r="Q23" i="18" s="1"/>
  <c r="AX23" i="18" s="1"/>
  <c r="AF27" i="18"/>
  <c r="AI27" i="18" s="1"/>
  <c r="CK29" i="17" s="1"/>
  <c r="Z28" i="18"/>
  <c r="AC28" i="18" s="1"/>
  <c r="BD28" i="18" s="1"/>
  <c r="Z26" i="18"/>
  <c r="AC26" i="18" s="1"/>
  <c r="BD26" i="18" s="1"/>
  <c r="AL29" i="18"/>
  <c r="AR29" i="18" s="1"/>
  <c r="BJ29" i="18" s="1"/>
  <c r="AC10" i="18"/>
  <c r="BN12" i="17" s="1"/>
  <c r="AI13" i="18"/>
  <c r="AI14" i="18"/>
  <c r="CK16" i="17" s="1"/>
  <c r="AC14" i="18"/>
  <c r="BN16" i="17" s="1"/>
  <c r="AH14" i="18"/>
  <c r="CJ16" i="17" s="1"/>
  <c r="AH13" i="18"/>
  <c r="BF13" i="18" s="1"/>
  <c r="Z9" i="18"/>
  <c r="AC9" i="18" s="1"/>
  <c r="BN11" i="17" s="1"/>
  <c r="Z7" i="18"/>
  <c r="AC7" i="18" s="1"/>
  <c r="Z11" i="18"/>
  <c r="AC11" i="18" s="1"/>
  <c r="Z8" i="18"/>
  <c r="AB14" i="18"/>
  <c r="BM16" i="17" s="1"/>
  <c r="AB6" i="18"/>
  <c r="AB10" i="18"/>
  <c r="BM12" i="17" s="1"/>
  <c r="P4" i="18"/>
  <c r="S6" i="17" s="1"/>
  <c r="P7" i="18"/>
  <c r="S9" i="17" s="1"/>
  <c r="Q5" i="18"/>
  <c r="T7" i="17" s="1"/>
  <c r="Q6" i="18"/>
  <c r="W10" i="18"/>
  <c r="AQ12" i="17" s="1"/>
  <c r="W9" i="18"/>
  <c r="V5" i="18"/>
  <c r="AP7" i="17" s="1"/>
  <c r="W7" i="18"/>
  <c r="V8" i="18"/>
  <c r="AP10" i="17" s="1"/>
  <c r="V7" i="18"/>
  <c r="AZ7" i="18" s="1"/>
  <c r="W11" i="18"/>
  <c r="P8" i="18"/>
  <c r="AW8" i="18" s="1"/>
  <c r="J9" i="18"/>
  <c r="H8" i="18"/>
  <c r="K8" i="18" s="1"/>
  <c r="U8" i="18"/>
  <c r="AY8" i="18" s="1"/>
  <c r="Q7" i="18"/>
  <c r="T9" i="17" s="1"/>
  <c r="W6" i="18"/>
  <c r="BA6" i="18" s="1"/>
  <c r="O6" i="18"/>
  <c r="P6" i="18"/>
  <c r="P5" i="18"/>
  <c r="W5" i="18"/>
  <c r="H4" i="18"/>
  <c r="K4" i="18" s="1"/>
  <c r="Q4" i="18" s="1"/>
  <c r="AX40" i="19" l="1"/>
  <c r="AX38" i="19"/>
  <c r="AX46" i="19"/>
  <c r="AX30" i="19"/>
  <c r="AX45" i="19"/>
  <c r="AX41" i="19"/>
  <c r="AX47" i="19"/>
  <c r="AX24" i="19"/>
  <c r="AX42" i="19"/>
  <c r="AX22" i="19"/>
  <c r="AX32" i="19"/>
  <c r="AX43" i="19"/>
  <c r="AX26" i="19"/>
  <c r="AX31" i="19"/>
  <c r="AX44" i="19"/>
  <c r="AX48" i="19"/>
  <c r="AX39" i="19"/>
  <c r="AX27" i="19"/>
  <c r="AX28" i="19"/>
  <c r="AX23" i="19"/>
  <c r="AX29" i="19"/>
  <c r="AX25" i="19"/>
  <c r="AX10" i="19"/>
  <c r="AX7" i="19"/>
  <c r="AX8" i="19"/>
  <c r="AX11" i="19"/>
  <c r="AX12" i="19"/>
  <c r="AX9" i="19"/>
  <c r="AX13" i="19"/>
  <c r="AX6" i="19"/>
  <c r="BJ2" i="19"/>
  <c r="AX16" i="19"/>
  <c r="AY39" i="19"/>
  <c r="AY47" i="19"/>
  <c r="AY31" i="19"/>
  <c r="AY27" i="19"/>
  <c r="AY23" i="19"/>
  <c r="AY38" i="19"/>
  <c r="AY42" i="19"/>
  <c r="AY24" i="19"/>
  <c r="AY46" i="19"/>
  <c r="AY43" i="19"/>
  <c r="AY48" i="19"/>
  <c r="AY44" i="19"/>
  <c r="AY30" i="19"/>
  <c r="AY29" i="19"/>
  <c r="AY45" i="19"/>
  <c r="AY22" i="19"/>
  <c r="AY25" i="19"/>
  <c r="AY40" i="19"/>
  <c r="AY41" i="19"/>
  <c r="AY26" i="19"/>
  <c r="AY32" i="19"/>
  <c r="AY28" i="19"/>
  <c r="AY6" i="19"/>
  <c r="AY7" i="19"/>
  <c r="AY12" i="19"/>
  <c r="BK2" i="19"/>
  <c r="AY11" i="19"/>
  <c r="AY10" i="19"/>
  <c r="AY13" i="19"/>
  <c r="AY9" i="19"/>
  <c r="AY8" i="19"/>
  <c r="BI24" i="19"/>
  <c r="BI38" i="19"/>
  <c r="BI23" i="19"/>
  <c r="BI40" i="19"/>
  <c r="BI44" i="19"/>
  <c r="BI42" i="19"/>
  <c r="BI27" i="19"/>
  <c r="BI46" i="19"/>
  <c r="BI41" i="19"/>
  <c r="BI47" i="19"/>
  <c r="BI26" i="19"/>
  <c r="BI43" i="19"/>
  <c r="BI31" i="19"/>
  <c r="BI39" i="19"/>
  <c r="BI32" i="19"/>
  <c r="BI28" i="19"/>
  <c r="BI45" i="19"/>
  <c r="BI29" i="19"/>
  <c r="BI25" i="19"/>
  <c r="BI48" i="19"/>
  <c r="BI22" i="19"/>
  <c r="BI30" i="19"/>
  <c r="BI6" i="19"/>
  <c r="BI10" i="19"/>
  <c r="BI14" i="19"/>
  <c r="BI13" i="19"/>
  <c r="BI9" i="19"/>
  <c r="BI11" i="19"/>
  <c r="BI12" i="19"/>
  <c r="BI7" i="19"/>
  <c r="BI16" i="19"/>
  <c r="BI15" i="19"/>
  <c r="BI8" i="19"/>
  <c r="BD43" i="19"/>
  <c r="BD24" i="19"/>
  <c r="BD39" i="19"/>
  <c r="BD23" i="19"/>
  <c r="BD48" i="19"/>
  <c r="BD27" i="19"/>
  <c r="BD42" i="19"/>
  <c r="BD46" i="19"/>
  <c r="BD29" i="19"/>
  <c r="BD25" i="19"/>
  <c r="BD47" i="19"/>
  <c r="BD44" i="19"/>
  <c r="BD40" i="19"/>
  <c r="BD32" i="19"/>
  <c r="BD28" i="19"/>
  <c r="BD41" i="19"/>
  <c r="BD22" i="19"/>
  <c r="BD30" i="19"/>
  <c r="BD31" i="19"/>
  <c r="BD26" i="19"/>
  <c r="BD38" i="19"/>
  <c r="BD45" i="19"/>
  <c r="BD9" i="19"/>
  <c r="BD12" i="19"/>
  <c r="BD6" i="19"/>
  <c r="BD7" i="19"/>
  <c r="BD10" i="19"/>
  <c r="BD8" i="19"/>
  <c r="BD11" i="19"/>
  <c r="BD13" i="19"/>
  <c r="A101" i="19"/>
  <c r="BJ12" i="18"/>
  <c r="AY14" i="19"/>
  <c r="BI12" i="18"/>
  <c r="AX14" i="19"/>
  <c r="DG14" i="17"/>
  <c r="BH13" i="18"/>
  <c r="AW15" i="19"/>
  <c r="DF15" i="17"/>
  <c r="EG30" i="17"/>
  <c r="CB26" i="17"/>
  <c r="CC26" i="17" s="1"/>
  <c r="CF26" i="17"/>
  <c r="AG55" i="17"/>
  <c r="AH55" i="17" s="1"/>
  <c r="AI55" i="17" s="1"/>
  <c r="AK55" i="17"/>
  <c r="BE73" i="17"/>
  <c r="BF73" i="17" s="1"/>
  <c r="BI73" i="17"/>
  <c r="AH22" i="17"/>
  <c r="AI22" i="17" s="1"/>
  <c r="AL22" i="17"/>
  <c r="L31" i="17"/>
  <c r="Q31" i="17" s="1"/>
  <c r="P31" i="17"/>
  <c r="CY75" i="17"/>
  <c r="CZ75" i="17" s="1"/>
  <c r="DC75" i="17"/>
  <c r="L32" i="17"/>
  <c r="Q32" i="17" s="1"/>
  <c r="P32" i="17"/>
  <c r="BH58" i="17"/>
  <c r="BD58" i="17"/>
  <c r="BE58" i="17" s="1"/>
  <c r="BF58" i="17" s="1"/>
  <c r="BD60" i="17"/>
  <c r="BE60" i="17" s="1"/>
  <c r="BF60" i="17" s="1"/>
  <c r="BH60" i="17"/>
  <c r="EG42" i="17"/>
  <c r="CB77" i="17"/>
  <c r="CC77" i="17" s="1"/>
  <c r="CF77" i="17"/>
  <c r="K9" i="17"/>
  <c r="O9" i="17"/>
  <c r="EE9" i="17" s="1"/>
  <c r="DV31" i="17"/>
  <c r="DW31" i="17" s="1"/>
  <c r="DZ31" i="17"/>
  <c r="BE25" i="17"/>
  <c r="BF25" i="17" s="1"/>
  <c r="BI25" i="17"/>
  <c r="DV32" i="17"/>
  <c r="DW32" i="17" s="1"/>
  <c r="DZ32" i="17"/>
  <c r="L15" i="17"/>
  <c r="Q15" i="17" s="1"/>
  <c r="P15" i="17"/>
  <c r="BD61" i="17"/>
  <c r="BE61" i="17" s="1"/>
  <c r="BF61" i="17" s="1"/>
  <c r="BH61" i="17"/>
  <c r="EN61" i="17" s="1"/>
  <c r="AK56" i="17"/>
  <c r="AG56" i="17"/>
  <c r="AH56" i="17" s="1"/>
  <c r="AI56" i="17" s="1"/>
  <c r="DU64" i="17"/>
  <c r="DV64" i="17" s="1"/>
  <c r="DW64" i="17" s="1"/>
  <c r="DY64" i="17"/>
  <c r="AL26" i="17"/>
  <c r="EJ26" i="17" s="1"/>
  <c r="AH26" i="17"/>
  <c r="AI26" i="17" s="1"/>
  <c r="AH73" i="17"/>
  <c r="AI73" i="17" s="1"/>
  <c r="AL73" i="17"/>
  <c r="CY27" i="17"/>
  <c r="CZ27" i="17" s="1"/>
  <c r="DC27" i="17"/>
  <c r="CX61" i="17"/>
  <c r="CY61" i="17" s="1"/>
  <c r="CZ61" i="17" s="1"/>
  <c r="DB61" i="17"/>
  <c r="BE74" i="17"/>
  <c r="BF74" i="17" s="1"/>
  <c r="BI74" i="17"/>
  <c r="BE75" i="17"/>
  <c r="BF75" i="17" s="1"/>
  <c r="BI75" i="17"/>
  <c r="K8" i="17"/>
  <c r="O8" i="17"/>
  <c r="DC29" i="17"/>
  <c r="CY29" i="17"/>
  <c r="CZ29" i="17" s="1"/>
  <c r="CY76" i="17"/>
  <c r="CZ76" i="17" s="1"/>
  <c r="DC76" i="17"/>
  <c r="EE56" i="17"/>
  <c r="CX64" i="17"/>
  <c r="CY64" i="17" s="1"/>
  <c r="CZ64" i="17" s="1"/>
  <c r="DB64" i="17"/>
  <c r="AH23" i="17"/>
  <c r="AI23" i="17" s="1"/>
  <c r="AL23" i="17"/>
  <c r="CF32" i="17"/>
  <c r="CB32" i="17"/>
  <c r="CC32" i="17" s="1"/>
  <c r="CX63" i="17"/>
  <c r="CY63" i="17" s="1"/>
  <c r="CZ63" i="17" s="1"/>
  <c r="DB63" i="17"/>
  <c r="CY78" i="17"/>
  <c r="CZ78" i="17" s="1"/>
  <c r="DC78" i="17"/>
  <c r="CB28" i="17"/>
  <c r="CC28" i="17" s="1"/>
  <c r="CF28" i="17"/>
  <c r="CX62" i="17"/>
  <c r="CY62" i="17" s="1"/>
  <c r="CZ62" i="17" s="1"/>
  <c r="DB62" i="17"/>
  <c r="K16" i="17"/>
  <c r="O16" i="17"/>
  <c r="EE15" i="17" s="1"/>
  <c r="DU63" i="17"/>
  <c r="DV63" i="17" s="1"/>
  <c r="DW63" i="17" s="1"/>
  <c r="DY63" i="17"/>
  <c r="BE76" i="17"/>
  <c r="BF76" i="17" s="1"/>
  <c r="BI76" i="17"/>
  <c r="EE76" i="17"/>
  <c r="BD59" i="17"/>
  <c r="BE59" i="17" s="1"/>
  <c r="BF59" i="17" s="1"/>
  <c r="BH59" i="17"/>
  <c r="EE59" i="17"/>
  <c r="DV30" i="17"/>
  <c r="DW30" i="17" s="1"/>
  <c r="DZ30" i="17"/>
  <c r="ED10" i="17"/>
  <c r="CA57" i="17"/>
  <c r="CB57" i="17" s="1"/>
  <c r="CC57" i="17" s="1"/>
  <c r="CE57" i="17"/>
  <c r="AG54" i="17"/>
  <c r="AH54" i="17" s="1"/>
  <c r="AI54" i="17" s="1"/>
  <c r="AK54" i="17"/>
  <c r="EI54" i="17" s="1"/>
  <c r="CF78" i="17"/>
  <c r="CB78" i="17"/>
  <c r="CC78" i="17" s="1"/>
  <c r="CF25" i="17"/>
  <c r="ET25" i="17" s="1"/>
  <c r="CB25" i="17"/>
  <c r="CC25" i="17" s="1"/>
  <c r="EE25" i="17"/>
  <c r="CY79" i="17"/>
  <c r="CZ79" i="17" s="1"/>
  <c r="DC79" i="17"/>
  <c r="L11" i="17"/>
  <c r="Q11" i="17" s="1"/>
  <c r="P11" i="17"/>
  <c r="P44" i="17"/>
  <c r="L44" i="17"/>
  <c r="Q44" i="17" s="1"/>
  <c r="EG43" i="17" s="1"/>
  <c r="AH70" i="17"/>
  <c r="AI70" i="17" s="1"/>
  <c r="AL70" i="17"/>
  <c r="BE29" i="17"/>
  <c r="BF29" i="17" s="1"/>
  <c r="BI29" i="17"/>
  <c r="EO29" i="17" s="1"/>
  <c r="CY30" i="17"/>
  <c r="CZ30" i="17" s="1"/>
  <c r="DC30" i="17"/>
  <c r="BE26" i="17"/>
  <c r="BF26" i="17" s="1"/>
  <c r="BI26" i="17"/>
  <c r="BI72" i="17"/>
  <c r="BE72" i="17"/>
  <c r="BF72" i="17" s="1"/>
  <c r="EE72" i="17"/>
  <c r="CF27" i="17"/>
  <c r="ET27" i="17" s="1"/>
  <c r="CB27" i="17"/>
  <c r="CC27" i="17" s="1"/>
  <c r="EF22" i="17"/>
  <c r="DV80" i="17"/>
  <c r="DW80" i="17" s="1"/>
  <c r="DZ80" i="17"/>
  <c r="CB75" i="17"/>
  <c r="CC75" i="17" s="1"/>
  <c r="CF75" i="17"/>
  <c r="BD55" i="17"/>
  <c r="BE55" i="17" s="1"/>
  <c r="BF55" i="17" s="1"/>
  <c r="BH55" i="17"/>
  <c r="CX59" i="17"/>
  <c r="CY59" i="17" s="1"/>
  <c r="CZ59" i="17" s="1"/>
  <c r="DB59" i="17"/>
  <c r="CA56" i="17"/>
  <c r="CB56" i="17" s="1"/>
  <c r="CC56" i="17" s="1"/>
  <c r="CE56" i="17"/>
  <c r="BE23" i="17"/>
  <c r="BF23" i="17" s="1"/>
  <c r="BI23" i="17"/>
  <c r="DV78" i="17"/>
  <c r="DW78" i="17" s="1"/>
  <c r="DZ78" i="17"/>
  <c r="CB24" i="17"/>
  <c r="CC24" i="17" s="1"/>
  <c r="CF24" i="17"/>
  <c r="AG58" i="17"/>
  <c r="AH58" i="17" s="1"/>
  <c r="AI58" i="17" s="1"/>
  <c r="AK58" i="17"/>
  <c r="EI58" i="17" s="1"/>
  <c r="BE71" i="17"/>
  <c r="BF71" i="17" s="1"/>
  <c r="BI71" i="17"/>
  <c r="BE28" i="17"/>
  <c r="BF28" i="17" s="1"/>
  <c r="BI28" i="17"/>
  <c r="EO28" i="17" s="1"/>
  <c r="L59" i="17"/>
  <c r="Q59" i="17" s="1"/>
  <c r="P59" i="17"/>
  <c r="CX60" i="17"/>
  <c r="CY60" i="17" s="1"/>
  <c r="CZ60" i="17" s="1"/>
  <c r="DB60" i="17"/>
  <c r="CA62" i="17"/>
  <c r="CB62" i="17" s="1"/>
  <c r="CC62" i="17" s="1"/>
  <c r="CE62" i="17"/>
  <c r="CB76" i="17"/>
  <c r="CC76" i="17" s="1"/>
  <c r="CF76" i="17"/>
  <c r="CA60" i="17"/>
  <c r="CB60" i="17" s="1"/>
  <c r="CC60" i="17" s="1"/>
  <c r="CE60" i="17"/>
  <c r="ES60" i="17" s="1"/>
  <c r="CB72" i="17"/>
  <c r="CC72" i="17" s="1"/>
  <c r="CF72" i="17"/>
  <c r="CA61" i="17"/>
  <c r="CB61" i="17" s="1"/>
  <c r="CC61" i="17" s="1"/>
  <c r="CE61" i="17"/>
  <c r="ES61" i="17" s="1"/>
  <c r="CB74" i="17"/>
  <c r="CC74" i="17" s="1"/>
  <c r="CF74" i="17"/>
  <c r="ET74" i="17" s="1"/>
  <c r="DC80" i="17"/>
  <c r="CY80" i="17"/>
  <c r="CZ80" i="17" s="1"/>
  <c r="DU62" i="17"/>
  <c r="DV62" i="17" s="1"/>
  <c r="DW62" i="17" s="1"/>
  <c r="DY62" i="17"/>
  <c r="CY31" i="17"/>
  <c r="CZ31" i="17" s="1"/>
  <c r="DC31" i="17"/>
  <c r="EE44" i="17"/>
  <c r="AG57" i="17"/>
  <c r="AH57" i="17" s="1"/>
  <c r="AI57" i="17" s="1"/>
  <c r="AK57" i="17"/>
  <c r="AH25" i="17"/>
  <c r="AI25" i="17" s="1"/>
  <c r="AL25" i="17"/>
  <c r="L7" i="17"/>
  <c r="Q7" i="17" s="1"/>
  <c r="P7" i="17"/>
  <c r="AL72" i="17"/>
  <c r="AH72" i="17"/>
  <c r="AI72" i="17" s="1"/>
  <c r="BE27" i="17"/>
  <c r="BF27" i="17" s="1"/>
  <c r="BI27" i="17"/>
  <c r="EO27" i="17" s="1"/>
  <c r="CB73" i="17"/>
  <c r="CC73" i="17" s="1"/>
  <c r="CF73" i="17"/>
  <c r="AH74" i="17"/>
  <c r="AI74" i="17" s="1"/>
  <c r="AL74" i="17"/>
  <c r="EJ74" i="17" s="1"/>
  <c r="CF80" i="17"/>
  <c r="CB80" i="17"/>
  <c r="CC80" i="17" s="1"/>
  <c r="CY28" i="17"/>
  <c r="CZ28" i="17" s="1"/>
  <c r="DC28" i="17"/>
  <c r="EY28" i="17" s="1"/>
  <c r="CB29" i="17"/>
  <c r="CC29" i="17" s="1"/>
  <c r="CF29" i="17"/>
  <c r="CA63" i="17"/>
  <c r="CB63" i="17" s="1"/>
  <c r="CC63" i="17" s="1"/>
  <c r="CE63" i="17"/>
  <c r="CE64" i="17"/>
  <c r="CA64" i="17"/>
  <c r="CB64" i="17" s="1"/>
  <c r="CC64" i="17" s="1"/>
  <c r="CY77" i="17"/>
  <c r="CZ77" i="17" s="1"/>
  <c r="DC77" i="17"/>
  <c r="CB31" i="17"/>
  <c r="CC31" i="17" s="1"/>
  <c r="CF31" i="17"/>
  <c r="L40" i="17"/>
  <c r="Q40" i="17" s="1"/>
  <c r="P40" i="17"/>
  <c r="AL24" i="17"/>
  <c r="AH24" i="17"/>
  <c r="AI24" i="17" s="1"/>
  <c r="CA58" i="17"/>
  <c r="CB58" i="17" s="1"/>
  <c r="CC58" i="17" s="1"/>
  <c r="CE58" i="17"/>
  <c r="DV79" i="17"/>
  <c r="DW79" i="17" s="1"/>
  <c r="DZ79" i="17"/>
  <c r="CA59" i="17"/>
  <c r="CB59" i="17" s="1"/>
  <c r="CC59" i="17" s="1"/>
  <c r="CE59" i="17"/>
  <c r="CB30" i="17"/>
  <c r="CC30" i="17" s="1"/>
  <c r="CF30" i="17"/>
  <c r="BD56" i="17"/>
  <c r="BE56" i="17" s="1"/>
  <c r="BF56" i="17" s="1"/>
  <c r="BH56" i="17"/>
  <c r="BE77" i="17"/>
  <c r="BF77" i="17" s="1"/>
  <c r="BI77" i="17"/>
  <c r="EO77" i="17" s="1"/>
  <c r="BD57" i="17"/>
  <c r="BE57" i="17" s="1"/>
  <c r="BF57" i="17" s="1"/>
  <c r="BH57" i="17"/>
  <c r="BI24" i="17"/>
  <c r="EO24" i="17" s="1"/>
  <c r="BE24" i="17"/>
  <c r="BF24" i="17" s="1"/>
  <c r="DC32" i="17"/>
  <c r="CY32" i="17"/>
  <c r="CZ32" i="17" s="1"/>
  <c r="AH71" i="17"/>
  <c r="AI71" i="17" s="1"/>
  <c r="AL71" i="17"/>
  <c r="CB79" i="17"/>
  <c r="CC79" i="17" s="1"/>
  <c r="CF79" i="17"/>
  <c r="ET79" i="17" s="1"/>
  <c r="L12" i="17"/>
  <c r="Q12" i="17" s="1"/>
  <c r="EG12" i="17" s="1"/>
  <c r="P12" i="17"/>
  <c r="EF12" i="17" s="1"/>
  <c r="AU8" i="18"/>
  <c r="BD13" i="18"/>
  <c r="BF10" i="18"/>
  <c r="V9" i="18"/>
  <c r="AZ9" i="18" s="1"/>
  <c r="CJ11" i="17"/>
  <c r="AT9" i="18"/>
  <c r="AH9" i="18"/>
  <c r="BF9" i="18" s="1"/>
  <c r="AP11" i="17"/>
  <c r="BG13" i="18"/>
  <c r="AP9" i="17"/>
  <c r="CJ15" i="17"/>
  <c r="DH14" i="17"/>
  <c r="AU7" i="18"/>
  <c r="BM14" i="17"/>
  <c r="BG12" i="18"/>
  <c r="BN9" i="17"/>
  <c r="AY7" i="18"/>
  <c r="BB5" i="18"/>
  <c r="BB6" i="18"/>
  <c r="AO11" i="17"/>
  <c r="BD9" i="18"/>
  <c r="BC13" i="18"/>
  <c r="CK15" i="17"/>
  <c r="AQ8" i="17"/>
  <c r="AT8" i="18"/>
  <c r="AO10" i="17"/>
  <c r="BD6" i="18"/>
  <c r="BD5" i="18"/>
  <c r="BN8" i="17"/>
  <c r="CI16" i="17"/>
  <c r="BG9" i="18"/>
  <c r="S10" i="17"/>
  <c r="AW7" i="18"/>
  <c r="AZ8" i="18"/>
  <c r="BA7" i="18"/>
  <c r="AQ9" i="17"/>
  <c r="AY6" i="18"/>
  <c r="BC7" i="18"/>
  <c r="R10" i="17"/>
  <c r="BA9" i="18"/>
  <c r="AQ11" i="17"/>
  <c r="BC6" i="18"/>
  <c r="BC5" i="18"/>
  <c r="BJ13" i="18"/>
  <c r="DH15" i="17"/>
  <c r="AB9" i="18"/>
  <c r="BC9" i="18" s="1"/>
  <c r="AV7" i="18"/>
  <c r="AZ6" i="18"/>
  <c r="BL9" i="17"/>
  <c r="AU4" i="18"/>
  <c r="T6" i="17"/>
  <c r="BG11" i="18"/>
  <c r="CK13" i="17"/>
  <c r="BD10" i="18"/>
  <c r="BD11" i="18"/>
  <c r="AY10" i="18"/>
  <c r="AY11" i="18"/>
  <c r="BA11" i="18"/>
  <c r="BA10" i="18"/>
  <c r="AQ13" i="17"/>
  <c r="BC10" i="18"/>
  <c r="BC11" i="18"/>
  <c r="BB10" i="18"/>
  <c r="BB11" i="18"/>
  <c r="BN13" i="17"/>
  <c r="AZ11" i="18"/>
  <c r="AZ10" i="18"/>
  <c r="BL13" i="17"/>
  <c r="AO13" i="17"/>
  <c r="EF13" i="17"/>
  <c r="R56" i="17"/>
  <c r="AO56" i="17"/>
  <c r="AZ53" i="18"/>
  <c r="AY53" i="18"/>
  <c r="BB70" i="18"/>
  <c r="BB69" i="18"/>
  <c r="AO72" i="17"/>
  <c r="R71" i="17"/>
  <c r="AY68" i="18"/>
  <c r="AY69" i="18"/>
  <c r="T71" i="17"/>
  <c r="CK62" i="17"/>
  <c r="T39" i="17"/>
  <c r="AY37" i="18"/>
  <c r="AY36" i="18"/>
  <c r="AV36" i="18"/>
  <c r="AV37" i="18"/>
  <c r="AO39" i="17"/>
  <c r="R24" i="17"/>
  <c r="BA68" i="18"/>
  <c r="BA69" i="18"/>
  <c r="BD70" i="18"/>
  <c r="BD69" i="18"/>
  <c r="AZ72" i="18"/>
  <c r="AQ75" i="17"/>
  <c r="BG73" i="18"/>
  <c r="BG72" i="18"/>
  <c r="AP75" i="17"/>
  <c r="BM77" i="17"/>
  <c r="BM74" i="17"/>
  <c r="AW68" i="18"/>
  <c r="AW70" i="18"/>
  <c r="T73" i="17"/>
  <c r="AZ68" i="18"/>
  <c r="AZ69" i="18"/>
  <c r="CK76" i="17"/>
  <c r="BA72" i="18"/>
  <c r="CJ79" i="17"/>
  <c r="AP74" i="17"/>
  <c r="BN79" i="17"/>
  <c r="AX70" i="18"/>
  <c r="BN73" i="17"/>
  <c r="BM78" i="17"/>
  <c r="CK77" i="17"/>
  <c r="AP71" i="17"/>
  <c r="BD74" i="18"/>
  <c r="BF73" i="18"/>
  <c r="BF72" i="18"/>
  <c r="AQ73" i="17"/>
  <c r="BN72" i="17"/>
  <c r="BC77" i="18"/>
  <c r="AQ74" i="17"/>
  <c r="BI77" i="18"/>
  <c r="BD76" i="18"/>
  <c r="BD72" i="18"/>
  <c r="CJ78" i="17"/>
  <c r="BJ77" i="18"/>
  <c r="BF74" i="18"/>
  <c r="S71" i="17"/>
  <c r="CK79" i="17"/>
  <c r="BC71" i="18"/>
  <c r="CK78" i="17"/>
  <c r="BN75" i="17"/>
  <c r="AQ72" i="17"/>
  <c r="T74" i="17"/>
  <c r="BC74" i="18"/>
  <c r="AQ71" i="17"/>
  <c r="BC70" i="18"/>
  <c r="BC69" i="18"/>
  <c r="BD75" i="18"/>
  <c r="AZ70" i="18"/>
  <c r="BN74" i="17"/>
  <c r="BC73" i="18"/>
  <c r="BI76" i="18"/>
  <c r="T58" i="17"/>
  <c r="AQ56" i="17"/>
  <c r="BD55" i="18"/>
  <c r="AQ59" i="17"/>
  <c r="T54" i="17"/>
  <c r="BI61" i="18"/>
  <c r="DH63" i="17"/>
  <c r="DG63" i="17"/>
  <c r="BI60" i="18"/>
  <c r="BG59" i="18"/>
  <c r="AQ61" i="17"/>
  <c r="BM62" i="17"/>
  <c r="AP58" i="17"/>
  <c r="AZ55" i="18"/>
  <c r="BD53" i="18"/>
  <c r="BD54" i="18"/>
  <c r="BD57" i="18"/>
  <c r="BD56" i="18"/>
  <c r="AW53" i="18"/>
  <c r="BG56" i="18"/>
  <c r="BG57" i="18"/>
  <c r="BA58" i="18"/>
  <c r="CK61" i="17"/>
  <c r="BM61" i="17"/>
  <c r="BN63" i="17"/>
  <c r="BN59" i="17"/>
  <c r="BA56" i="18"/>
  <c r="AW52" i="18"/>
  <c r="BA53" i="18"/>
  <c r="BA52" i="18"/>
  <c r="BC54" i="18"/>
  <c r="BC53" i="18"/>
  <c r="BM56" i="17"/>
  <c r="BD60" i="18"/>
  <c r="CJ60" i="17"/>
  <c r="BF61" i="18"/>
  <c r="BM63" i="17"/>
  <c r="BF60" i="18"/>
  <c r="S57" i="17"/>
  <c r="BF57" i="18"/>
  <c r="AX55" i="18"/>
  <c r="AQ55" i="17"/>
  <c r="BJ59" i="18"/>
  <c r="BJ60" i="18"/>
  <c r="AQ57" i="17"/>
  <c r="BC58" i="18"/>
  <c r="BM57" i="17"/>
  <c r="S56" i="17"/>
  <c r="BN60" i="17"/>
  <c r="T57" i="17"/>
  <c r="BF59" i="18"/>
  <c r="BC37" i="18"/>
  <c r="BC38" i="18"/>
  <c r="AZ37" i="18"/>
  <c r="AZ36" i="18"/>
  <c r="AZ40" i="18"/>
  <c r="BA37" i="18"/>
  <c r="BA36" i="18"/>
  <c r="BM40" i="17"/>
  <c r="CJ46" i="17"/>
  <c r="AZ39" i="18"/>
  <c r="AQ41" i="17"/>
  <c r="AP41" i="17"/>
  <c r="BG43" i="18"/>
  <c r="AQ44" i="17"/>
  <c r="BA38" i="18"/>
  <c r="S42" i="17"/>
  <c r="AP44" i="17"/>
  <c r="CK46" i="17"/>
  <c r="BD44" i="18"/>
  <c r="AX39" i="18"/>
  <c r="AQ42" i="17"/>
  <c r="BM47" i="17"/>
  <c r="CJ44" i="17"/>
  <c r="BA41" i="18"/>
  <c r="BN45" i="17"/>
  <c r="BN44" i="17"/>
  <c r="BN46" i="17"/>
  <c r="AW36" i="18"/>
  <c r="AP43" i="17"/>
  <c r="AQ45" i="17"/>
  <c r="BF43" i="18"/>
  <c r="AP42" i="17"/>
  <c r="BI45" i="18"/>
  <c r="AX36" i="18"/>
  <c r="BD41" i="18"/>
  <c r="BD40" i="18"/>
  <c r="BG41" i="18"/>
  <c r="BG40" i="18"/>
  <c r="BC44" i="18"/>
  <c r="BI44" i="18"/>
  <c r="BI43" i="18"/>
  <c r="BD39" i="18"/>
  <c r="AP39" i="17"/>
  <c r="BJ44" i="18"/>
  <c r="S38" i="17"/>
  <c r="AW38" i="18"/>
  <c r="BD38" i="18"/>
  <c r="BD37" i="18"/>
  <c r="DH47" i="17"/>
  <c r="BF41" i="18"/>
  <c r="AQ39" i="17"/>
  <c r="S39" i="17"/>
  <c r="BA22" i="18"/>
  <c r="BD22" i="18"/>
  <c r="BD21" i="18"/>
  <c r="S24" i="17"/>
  <c r="AX22" i="18"/>
  <c r="BN28" i="17"/>
  <c r="BD27" i="18"/>
  <c r="BA20" i="18"/>
  <c r="BA21" i="18"/>
  <c r="BC29" i="18"/>
  <c r="T25" i="17"/>
  <c r="AQ27" i="17"/>
  <c r="AZ20" i="18"/>
  <c r="AZ21" i="18"/>
  <c r="AZ26" i="18"/>
  <c r="BM31" i="17"/>
  <c r="AQ28" i="17"/>
  <c r="AW21" i="18"/>
  <c r="BD25" i="18"/>
  <c r="BM25" i="17"/>
  <c r="AQ24" i="17"/>
  <c r="AZ24" i="18"/>
  <c r="AQ25" i="17"/>
  <c r="AP24" i="17"/>
  <c r="BN24" i="17"/>
  <c r="BC26" i="18"/>
  <c r="T26" i="17"/>
  <c r="BJ27" i="18"/>
  <c r="BJ28" i="18"/>
  <c r="BC22" i="18"/>
  <c r="BC21" i="18"/>
  <c r="BN27" i="17"/>
  <c r="BC28" i="18"/>
  <c r="BF25" i="18"/>
  <c r="BF24" i="18"/>
  <c r="BI28" i="18"/>
  <c r="T22" i="17"/>
  <c r="AW20" i="18"/>
  <c r="AP27" i="17"/>
  <c r="BG24" i="18"/>
  <c r="BG25" i="18"/>
  <c r="BM29" i="17"/>
  <c r="BF29" i="18"/>
  <c r="AQ23" i="17"/>
  <c r="BN30" i="17"/>
  <c r="BA24" i="18"/>
  <c r="BG26" i="18"/>
  <c r="BD24" i="18"/>
  <c r="AP29" i="17"/>
  <c r="DG31" i="17"/>
  <c r="DH31" i="17"/>
  <c r="BC25" i="18"/>
  <c r="AV21" i="18"/>
  <c r="AV20" i="18"/>
  <c r="BG28" i="18"/>
  <c r="BG27" i="18"/>
  <c r="CK30" i="17"/>
  <c r="BF11" i="18"/>
  <c r="BF12" i="18"/>
  <c r="AX6" i="18"/>
  <c r="T8" i="17"/>
  <c r="AW6" i="18"/>
  <c r="S8" i="17"/>
  <c r="AV6" i="18"/>
  <c r="R8" i="17"/>
  <c r="AW4" i="18"/>
  <c r="AW5" i="18"/>
  <c r="AY5" i="18"/>
  <c r="AY4" i="18"/>
  <c r="BA5" i="18"/>
  <c r="BA4" i="18"/>
  <c r="S7" i="17"/>
  <c r="AZ4" i="18"/>
  <c r="AZ5" i="18"/>
  <c r="AX5" i="18"/>
  <c r="AX4" i="18"/>
  <c r="AV5" i="18"/>
  <c r="AV4" i="18"/>
  <c r="R7" i="17"/>
  <c r="AQ7" i="17"/>
  <c r="L76" i="17"/>
  <c r="Q76" i="17" s="1"/>
  <c r="P76" i="17"/>
  <c r="P73" i="17"/>
  <c r="EF73" i="17" s="1"/>
  <c r="L73" i="17"/>
  <c r="Q73" i="17" s="1"/>
  <c r="EG73" i="17" s="1"/>
  <c r="P77" i="17"/>
  <c r="EF77" i="17" s="1"/>
  <c r="L77" i="17"/>
  <c r="Q77" i="17" s="1"/>
  <c r="EG77" i="17" s="1"/>
  <c r="L80" i="17"/>
  <c r="Q80" i="17" s="1"/>
  <c r="EG79" i="17" s="1"/>
  <c r="P80" i="17"/>
  <c r="EF79" i="17" s="1"/>
  <c r="L72" i="17"/>
  <c r="Q72" i="17" s="1"/>
  <c r="EG71" i="17" s="1"/>
  <c r="P72" i="17"/>
  <c r="P61" i="17"/>
  <c r="EF61" i="17" s="1"/>
  <c r="L61" i="17"/>
  <c r="Q61" i="17" s="1"/>
  <c r="EG61" i="17" s="1"/>
  <c r="L60" i="17"/>
  <c r="Q60" i="17" s="1"/>
  <c r="P60" i="17"/>
  <c r="EF60" i="17" s="1"/>
  <c r="L56" i="17"/>
  <c r="Q56" i="17" s="1"/>
  <c r="P56" i="17"/>
  <c r="L64" i="17"/>
  <c r="Q64" i="17" s="1"/>
  <c r="EG63" i="17" s="1"/>
  <c r="P64" i="17"/>
  <c r="EF63" i="17" s="1"/>
  <c r="P45" i="17"/>
  <c r="EF45" i="17" s="1"/>
  <c r="L45" i="17"/>
  <c r="Q45" i="17" s="1"/>
  <c r="EG45" i="17" s="1"/>
  <c r="P41" i="17"/>
  <c r="EF41" i="17" s="1"/>
  <c r="L41" i="17"/>
  <c r="Q41" i="17" s="1"/>
  <c r="EG41" i="17" s="1"/>
  <c r="P25" i="17"/>
  <c r="L25" i="17"/>
  <c r="Q25" i="17" s="1"/>
  <c r="P29" i="17"/>
  <c r="L29" i="17"/>
  <c r="Q29" i="17" s="1"/>
  <c r="AC8" i="18"/>
  <c r="BD8" i="18" s="1"/>
  <c r="Q8" i="18"/>
  <c r="AX8" i="18" s="1"/>
  <c r="W8" i="18"/>
  <c r="BA8" i="18" s="1"/>
  <c r="BK39" i="19" l="1"/>
  <c r="BK28" i="19"/>
  <c r="BK45" i="19"/>
  <c r="BK48" i="19"/>
  <c r="BK46" i="19"/>
  <c r="BK38" i="19"/>
  <c r="BK24" i="19"/>
  <c r="BK41" i="19"/>
  <c r="BK26" i="19"/>
  <c r="BK32" i="19"/>
  <c r="BK43" i="19"/>
  <c r="BK40" i="19"/>
  <c r="BK42" i="19"/>
  <c r="BK23" i="19"/>
  <c r="BK27" i="19"/>
  <c r="BK47" i="19"/>
  <c r="BK44" i="19"/>
  <c r="BK22" i="19"/>
  <c r="BK25" i="19"/>
  <c r="BK30" i="19"/>
  <c r="BK29" i="19"/>
  <c r="BK31" i="19"/>
  <c r="BK6" i="19"/>
  <c r="BK12" i="19"/>
  <c r="BK10" i="19"/>
  <c r="BK11" i="19"/>
  <c r="BK13" i="19"/>
  <c r="BK9" i="19"/>
  <c r="BK7" i="19"/>
  <c r="BK14" i="19"/>
  <c r="BK16" i="19"/>
  <c r="BK8" i="19"/>
  <c r="BK15" i="19"/>
  <c r="BJ40" i="19"/>
  <c r="BJ23" i="19"/>
  <c r="BJ39" i="19"/>
  <c r="BJ27" i="19"/>
  <c r="BJ24" i="19"/>
  <c r="BJ28" i="19"/>
  <c r="BJ42" i="19"/>
  <c r="BJ46" i="19"/>
  <c r="BJ41" i="19"/>
  <c r="BJ44" i="19"/>
  <c r="BJ47" i="19"/>
  <c r="BJ31" i="19"/>
  <c r="BJ43" i="19"/>
  <c r="BJ45" i="19"/>
  <c r="BJ48" i="19"/>
  <c r="BJ32" i="19"/>
  <c r="BJ38" i="19"/>
  <c r="BJ25" i="19"/>
  <c r="BJ22" i="19"/>
  <c r="BJ26" i="19"/>
  <c r="BJ29" i="19"/>
  <c r="BJ30" i="19"/>
  <c r="BJ6" i="19"/>
  <c r="BJ13" i="19"/>
  <c r="BJ9" i="19"/>
  <c r="BJ11" i="19"/>
  <c r="BJ14" i="19"/>
  <c r="BJ7" i="19"/>
  <c r="BJ10" i="19"/>
  <c r="BJ16" i="19"/>
  <c r="BJ12" i="19"/>
  <c r="BJ15" i="19"/>
  <c r="BJ8" i="19"/>
  <c r="EJ72" i="17"/>
  <c r="FD79" i="17"/>
  <c r="ES59" i="17"/>
  <c r="EX63" i="17"/>
  <c r="EY77" i="17"/>
  <c r="EI57" i="17"/>
  <c r="EN59" i="17"/>
  <c r="EO72" i="17"/>
  <c r="EJ25" i="17"/>
  <c r="ET76" i="17"/>
  <c r="EX60" i="17"/>
  <c r="FC63" i="17"/>
  <c r="ET31" i="17"/>
  <c r="FD31" i="17"/>
  <c r="EY79" i="17"/>
  <c r="EX62" i="17"/>
  <c r="EY31" i="17"/>
  <c r="EN57" i="17"/>
  <c r="ES63" i="17"/>
  <c r="ET73" i="17"/>
  <c r="EJ22" i="17"/>
  <c r="EF72" i="17"/>
  <c r="EF71" i="17"/>
  <c r="EF55" i="17"/>
  <c r="EF56" i="17"/>
  <c r="L8" i="17"/>
  <c r="Q8" i="17" s="1"/>
  <c r="P8" i="17"/>
  <c r="EF8" i="17" s="1"/>
  <c r="EG56" i="17"/>
  <c r="EG55" i="17"/>
  <c r="EG25" i="17"/>
  <c r="EG24" i="17"/>
  <c r="EG28" i="17"/>
  <c r="EG29" i="17"/>
  <c r="EF28" i="17"/>
  <c r="EF29" i="17"/>
  <c r="EF76" i="17"/>
  <c r="EF75" i="17"/>
  <c r="EF59" i="17"/>
  <c r="FD77" i="17"/>
  <c r="FD78" i="17"/>
  <c r="EY30" i="17"/>
  <c r="EY78" i="17"/>
  <c r="EY76" i="17"/>
  <c r="EO75" i="17"/>
  <c r="EX61" i="17"/>
  <c r="EI55" i="17"/>
  <c r="EG59" i="17"/>
  <c r="ET78" i="17"/>
  <c r="EO76" i="17"/>
  <c r="EJ23" i="17"/>
  <c r="EJ24" i="17"/>
  <c r="EO71" i="17"/>
  <c r="EO70" i="17"/>
  <c r="ES55" i="17"/>
  <c r="ES56" i="17"/>
  <c r="EN55" i="17"/>
  <c r="EN54" i="17"/>
  <c r="EY26" i="17"/>
  <c r="EY27" i="17"/>
  <c r="EN58" i="17"/>
  <c r="ET26" i="17"/>
  <c r="EJ71" i="17"/>
  <c r="EN56" i="17"/>
  <c r="ES58" i="17"/>
  <c r="ET29" i="17"/>
  <c r="ET72" i="17"/>
  <c r="ET71" i="17"/>
  <c r="EG44" i="17"/>
  <c r="FD30" i="17"/>
  <c r="FD29" i="17"/>
  <c r="ET28" i="17"/>
  <c r="EI56" i="17"/>
  <c r="EN60" i="17"/>
  <c r="EY75" i="17"/>
  <c r="EY74" i="17"/>
  <c r="EO73" i="17"/>
  <c r="EF58" i="17"/>
  <c r="EF6" i="17"/>
  <c r="ES62" i="17"/>
  <c r="ET75" i="17"/>
  <c r="EJ70" i="17"/>
  <c r="EF44" i="17"/>
  <c r="EF43" i="17"/>
  <c r="ES57" i="17"/>
  <c r="EJ73" i="17"/>
  <c r="EF14" i="17"/>
  <c r="ET30" i="17"/>
  <c r="EF39" i="17"/>
  <c r="EF40" i="17"/>
  <c r="EG7" i="17"/>
  <c r="EG6" i="17"/>
  <c r="FC61" i="17"/>
  <c r="FC62" i="17"/>
  <c r="EF11" i="17"/>
  <c r="EF10" i="17"/>
  <c r="EY29" i="17"/>
  <c r="EG14" i="17"/>
  <c r="L9" i="17"/>
  <c r="Q9" i="17" s="1"/>
  <c r="EG9" i="17" s="1"/>
  <c r="P9" i="17"/>
  <c r="EF9" i="17" s="1"/>
  <c r="EF31" i="17"/>
  <c r="EG58" i="17"/>
  <c r="EF25" i="17"/>
  <c r="EF24" i="17"/>
  <c r="EG60" i="17"/>
  <c r="EG72" i="17"/>
  <c r="EG76" i="17"/>
  <c r="EG75" i="17"/>
  <c r="EG40" i="17"/>
  <c r="EG39" i="17"/>
  <c r="ET23" i="17"/>
  <c r="ET24" i="17"/>
  <c r="EO23" i="17"/>
  <c r="EO22" i="17"/>
  <c r="EX59" i="17"/>
  <c r="EX58" i="17"/>
  <c r="EO26" i="17"/>
  <c r="EG10" i="17"/>
  <c r="EG11" i="17"/>
  <c r="L16" i="17"/>
  <c r="Q16" i="17" s="1"/>
  <c r="EG15" i="17" s="1"/>
  <c r="P16" i="17"/>
  <c r="EE7" i="17"/>
  <c r="EE8" i="17"/>
  <c r="EO74" i="17"/>
  <c r="EO25" i="17"/>
  <c r="ET77" i="17"/>
  <c r="EG31" i="17"/>
  <c r="EF30" i="17"/>
  <c r="AX7" i="18"/>
  <c r="T10" i="17"/>
  <c r="BD7" i="18"/>
  <c r="AQ10" i="17"/>
  <c r="BN10" i="17"/>
  <c r="BC8" i="18"/>
  <c r="BM11" i="17"/>
  <c r="AI8" i="18"/>
  <c r="BG8" i="18" s="1"/>
  <c r="AH8" i="18"/>
  <c r="BF8" i="18" s="1"/>
  <c r="AG8" i="18"/>
  <c r="BE8" i="18" s="1"/>
  <c r="AI7" i="18"/>
  <c r="BG7" i="18" s="1"/>
  <c r="AH7" i="18"/>
  <c r="BF7" i="18" s="1"/>
  <c r="AG7" i="18"/>
  <c r="AI6" i="18"/>
  <c r="BG6" i="18" s="1"/>
  <c r="AH6" i="18"/>
  <c r="BF6" i="18" s="1"/>
  <c r="AG6" i="18"/>
  <c r="AI5" i="18"/>
  <c r="AH5" i="18"/>
  <c r="AG5" i="18"/>
  <c r="BE5" i="18" s="1"/>
  <c r="AI4" i="18"/>
  <c r="BG4" i="18" s="1"/>
  <c r="AH4" i="18"/>
  <c r="AG4" i="18"/>
  <c r="BE4" i="18" s="1"/>
  <c r="AR11" i="18"/>
  <c r="BJ11" i="18" s="1"/>
  <c r="AQ11" i="18"/>
  <c r="BI11" i="18" s="1"/>
  <c r="AP11" i="18"/>
  <c r="BH11" i="18" s="1"/>
  <c r="AR10" i="18"/>
  <c r="AQ10" i="18"/>
  <c r="BI10" i="18" s="1"/>
  <c r="AP10" i="18"/>
  <c r="BH10" i="18" s="1"/>
  <c r="AR9" i="18"/>
  <c r="AQ9" i="18"/>
  <c r="BI9" i="18" s="1"/>
  <c r="AP9" i="18"/>
  <c r="BH9" i="18" s="1"/>
  <c r="AR8" i="18"/>
  <c r="AQ8" i="18"/>
  <c r="AP8" i="18"/>
  <c r="AR7" i="18"/>
  <c r="BJ7" i="18" s="1"/>
  <c r="AQ7" i="18"/>
  <c r="BI7" i="18" s="1"/>
  <c r="AP7" i="18"/>
  <c r="AR6" i="18"/>
  <c r="BJ6" i="18" s="1"/>
  <c r="AQ6" i="18"/>
  <c r="BI6" i="18" s="1"/>
  <c r="AP6" i="18"/>
  <c r="AR5" i="18"/>
  <c r="AQ5" i="18"/>
  <c r="AP5" i="18"/>
  <c r="BH5" i="18" s="1"/>
  <c r="AR4" i="18"/>
  <c r="BJ4" i="18" s="1"/>
  <c r="AQ4" i="18"/>
  <c r="BI4" i="18" s="1"/>
  <c r="AP4" i="18"/>
  <c r="BH4" i="18" s="1"/>
  <c r="EG8" i="17" l="1"/>
  <c r="EF15" i="17"/>
  <c r="EF7" i="17"/>
  <c r="BH7" i="18"/>
  <c r="BJ9" i="18"/>
  <c r="BF4" i="18"/>
  <c r="BE7" i="18"/>
  <c r="BH8" i="18"/>
  <c r="BJ10" i="18"/>
  <c r="BF5" i="18"/>
  <c r="BI8" i="18"/>
  <c r="BG5" i="18"/>
  <c r="BI5" i="18"/>
  <c r="BJ5" i="18"/>
  <c r="BH6" i="18"/>
  <c r="BJ8" i="18"/>
  <c r="BE6" i="18"/>
  <c r="FS11" i="17"/>
  <c r="FR11" i="17"/>
  <c r="FQ11" i="17"/>
  <c r="FS10" i="17"/>
  <c r="FR10" i="17"/>
  <c r="FQ10" i="17"/>
  <c r="FS9" i="17"/>
  <c r="FR9" i="17"/>
  <c r="FQ9" i="17"/>
  <c r="FS8" i="17"/>
  <c r="FR8" i="17"/>
  <c r="FQ8" i="17"/>
  <c r="FS7" i="17"/>
  <c r="FR7" i="17"/>
  <c r="FQ7" i="17"/>
  <c r="FS6" i="17"/>
  <c r="FR6" i="17"/>
  <c r="FQ6" i="17"/>
  <c r="FS5" i="17"/>
  <c r="FR5" i="17"/>
  <c r="FQ5" i="17"/>
  <c r="FS4" i="17"/>
  <c r="FR4" i="17"/>
  <c r="FQ4" i="17"/>
  <c r="AR29" i="17" l="1"/>
  <c r="AW29" i="17" s="1"/>
  <c r="BG29" i="17" s="1"/>
  <c r="EM29" i="17" s="1"/>
  <c r="CL76" i="17"/>
  <c r="CQ76" i="17" s="1"/>
  <c r="DA76" i="17" s="1"/>
  <c r="BO79" i="17"/>
  <c r="BT79" i="17" s="1"/>
  <c r="CD79" i="17" s="1"/>
  <c r="CL29" i="17"/>
  <c r="CQ29" i="17" s="1"/>
  <c r="DA29" i="17" s="1"/>
  <c r="BO60" i="17"/>
  <c r="BT60" i="17" s="1"/>
  <c r="CD60" i="17" s="1"/>
  <c r="AR45" i="17"/>
  <c r="AW45" i="17" s="1"/>
  <c r="BG45" i="17" s="1"/>
  <c r="EM45" i="17" s="1"/>
  <c r="CL75" i="17"/>
  <c r="CQ75" i="17" s="1"/>
  <c r="DA75" i="17" s="1"/>
  <c r="BO16" i="17"/>
  <c r="BT16" i="17" s="1"/>
  <c r="CD16" i="17" s="1"/>
  <c r="AF16" i="19" s="1"/>
  <c r="BO56" i="17"/>
  <c r="BT56" i="17" s="1"/>
  <c r="CD56" i="17" s="1"/>
  <c r="BO72" i="17"/>
  <c r="BT72" i="17" s="1"/>
  <c r="CD72" i="17" s="1"/>
  <c r="AR71" i="17"/>
  <c r="AW71" i="17" s="1"/>
  <c r="BG71" i="17" s="1"/>
  <c r="CL78" i="17"/>
  <c r="CQ78" i="17" s="1"/>
  <c r="DA78" i="17" s="1"/>
  <c r="AR24" i="17"/>
  <c r="AW24" i="17" s="1"/>
  <c r="BG24" i="17" s="1"/>
  <c r="BO25" i="17"/>
  <c r="BT25" i="17" s="1"/>
  <c r="CD25" i="17" s="1"/>
  <c r="DI47" i="17"/>
  <c r="DN47" i="17" s="1"/>
  <c r="DX47" i="17" s="1"/>
  <c r="U40" i="17"/>
  <c r="Z40" i="17" s="1"/>
  <c r="AJ40" i="17" s="1"/>
  <c r="DI80" i="17"/>
  <c r="DN80" i="17" s="1"/>
  <c r="DX80" i="17" s="1"/>
  <c r="U57" i="17"/>
  <c r="Z57" i="17" s="1"/>
  <c r="AJ57" i="17" s="1"/>
  <c r="BO48" i="17"/>
  <c r="BT48" i="17" s="1"/>
  <c r="CD48" i="17" s="1"/>
  <c r="AR26" i="17"/>
  <c r="AW26" i="17" s="1"/>
  <c r="BG26" i="17" s="1"/>
  <c r="BO80" i="17"/>
  <c r="BT80" i="17" s="1"/>
  <c r="CD80" i="17" s="1"/>
  <c r="AR40" i="17"/>
  <c r="AW40" i="17" s="1"/>
  <c r="BG40" i="17" s="1"/>
  <c r="BO43" i="17"/>
  <c r="BT43" i="17" s="1"/>
  <c r="CD43" i="17" s="1"/>
  <c r="CL44" i="17"/>
  <c r="CQ44" i="17" s="1"/>
  <c r="DA44" i="17" s="1"/>
  <c r="U73" i="17"/>
  <c r="Z73" i="17" s="1"/>
  <c r="AJ73" i="17" s="1"/>
  <c r="BO30" i="17"/>
  <c r="BT30" i="17" s="1"/>
  <c r="CD30" i="17" s="1"/>
  <c r="BO45" i="17"/>
  <c r="BT45" i="17" s="1"/>
  <c r="CD45" i="17" s="1"/>
  <c r="DI31" i="17"/>
  <c r="DN31" i="17" s="1"/>
  <c r="DX31" i="17" s="1"/>
  <c r="U58" i="17"/>
  <c r="Z58" i="17" s="1"/>
  <c r="AJ58" i="17" s="1"/>
  <c r="EH58" i="17" s="1"/>
  <c r="BO24" i="17"/>
  <c r="BT24" i="17" s="1"/>
  <c r="CD24" i="17" s="1"/>
  <c r="AR60" i="17"/>
  <c r="AW60" i="17" s="1"/>
  <c r="BG60" i="17" s="1"/>
  <c r="CL80" i="17"/>
  <c r="CQ80" i="17" s="1"/>
  <c r="DA80" i="17" s="1"/>
  <c r="CL48" i="17"/>
  <c r="CQ48" i="17" s="1"/>
  <c r="DA48" i="17" s="1"/>
  <c r="U42" i="17"/>
  <c r="Z42" i="17" s="1"/>
  <c r="AJ42" i="17" s="1"/>
  <c r="EH42" i="17" s="1"/>
  <c r="CL59" i="17"/>
  <c r="CQ59" i="17" s="1"/>
  <c r="DA59" i="17" s="1"/>
  <c r="CL43" i="17"/>
  <c r="CQ43" i="17" s="1"/>
  <c r="DA43" i="17" s="1"/>
  <c r="AR73" i="17"/>
  <c r="AW73" i="17" s="1"/>
  <c r="BG73" i="17" s="1"/>
  <c r="AR43" i="17"/>
  <c r="AW43" i="17" s="1"/>
  <c r="BG43" i="17" s="1"/>
  <c r="CL28" i="17"/>
  <c r="CQ28" i="17" s="1"/>
  <c r="DA28" i="17" s="1"/>
  <c r="AR25" i="17"/>
  <c r="AW25" i="17" s="1"/>
  <c r="BG25" i="17" s="1"/>
  <c r="EM25" i="17" s="1"/>
  <c r="U55" i="17"/>
  <c r="Z55" i="17" s="1"/>
  <c r="AJ55" i="17" s="1"/>
  <c r="CL62" i="17"/>
  <c r="CQ62" i="17" s="1"/>
  <c r="DA62" i="17" s="1"/>
  <c r="DI62" i="17"/>
  <c r="DN62" i="17" s="1"/>
  <c r="DX62" i="17" s="1"/>
  <c r="BO32" i="17"/>
  <c r="BT32" i="17" s="1"/>
  <c r="CD32" i="17" s="1"/>
  <c r="DI30" i="17"/>
  <c r="DN30" i="17" s="1"/>
  <c r="DX30" i="17" s="1"/>
  <c r="CL45" i="17"/>
  <c r="CQ45" i="17" s="1"/>
  <c r="DA45" i="17" s="1"/>
  <c r="BO63" i="17"/>
  <c r="BT63" i="17" s="1"/>
  <c r="CD63" i="17" s="1"/>
  <c r="BO77" i="17"/>
  <c r="BT77" i="17" s="1"/>
  <c r="CD77" i="17" s="1"/>
  <c r="DI78" i="17"/>
  <c r="DN78" i="17" s="1"/>
  <c r="DX78" i="17" s="1"/>
  <c r="BO31" i="17"/>
  <c r="BT31" i="17" s="1"/>
  <c r="CD31" i="17" s="1"/>
  <c r="ER31" i="17" s="1"/>
  <c r="CL60" i="17"/>
  <c r="CQ60" i="17" s="1"/>
  <c r="DA60" i="17" s="1"/>
  <c r="BO46" i="17"/>
  <c r="BT46" i="17" s="1"/>
  <c r="CD46" i="17" s="1"/>
  <c r="BO61" i="17"/>
  <c r="BT61" i="17" s="1"/>
  <c r="CD61" i="17" s="1"/>
  <c r="U54" i="17"/>
  <c r="Z54" i="17" s="1"/>
  <c r="AJ54" i="17" s="1"/>
  <c r="EH54" i="17" s="1"/>
  <c r="BO26" i="17"/>
  <c r="BT26" i="17" s="1"/>
  <c r="CD26" i="17" s="1"/>
  <c r="BO29" i="17"/>
  <c r="BT29" i="17" s="1"/>
  <c r="CD29" i="17" s="1"/>
  <c r="ER29" i="17" s="1"/>
  <c r="BO78" i="17"/>
  <c r="BT78" i="17" s="1"/>
  <c r="CD78" i="17" s="1"/>
  <c r="U26" i="17"/>
  <c r="Z26" i="17" s="1"/>
  <c r="AJ26" i="17" s="1"/>
  <c r="EH26" i="17" s="1"/>
  <c r="CL12" i="17"/>
  <c r="CQ12" i="17" s="1"/>
  <c r="DA12" i="17" s="1"/>
  <c r="AN12" i="19" s="1"/>
  <c r="U72" i="17"/>
  <c r="Z72" i="17" s="1"/>
  <c r="AJ72" i="17" s="1"/>
  <c r="EH72" i="17" s="1"/>
  <c r="CL61" i="17"/>
  <c r="CQ61" i="17" s="1"/>
  <c r="DA61" i="17" s="1"/>
  <c r="AR59" i="17"/>
  <c r="AW59" i="17" s="1"/>
  <c r="BG59" i="17" s="1"/>
  <c r="BO40" i="17"/>
  <c r="BT40" i="17" s="1"/>
  <c r="CD40" i="17" s="1"/>
  <c r="DI16" i="17"/>
  <c r="DN16" i="17" s="1"/>
  <c r="DX16" i="17" s="1"/>
  <c r="AZ16" i="19" s="1"/>
  <c r="U41" i="17"/>
  <c r="Z41" i="17" s="1"/>
  <c r="AJ41" i="17" s="1"/>
  <c r="EH41" i="17" s="1"/>
  <c r="BO74" i="17"/>
  <c r="BT74" i="17" s="1"/>
  <c r="CD74" i="17" s="1"/>
  <c r="BO27" i="17"/>
  <c r="BT27" i="17" s="1"/>
  <c r="CD27" i="17" s="1"/>
  <c r="DI64" i="17"/>
  <c r="DN64" i="17" s="1"/>
  <c r="DX64" i="17" s="1"/>
  <c r="CL32" i="17"/>
  <c r="CQ32" i="17" s="1"/>
  <c r="DA32" i="17" s="1"/>
  <c r="CL63" i="17"/>
  <c r="CQ63" i="17" s="1"/>
  <c r="DA63" i="17" s="1"/>
  <c r="U74" i="17"/>
  <c r="Z74" i="17" s="1"/>
  <c r="AJ74" i="17" s="1"/>
  <c r="EH74" i="17" s="1"/>
  <c r="AR75" i="17"/>
  <c r="AW75" i="17" s="1"/>
  <c r="BG75" i="17" s="1"/>
  <c r="BO47" i="17"/>
  <c r="BT47" i="17" s="1"/>
  <c r="CD47" i="17" s="1"/>
  <c r="BO42" i="17"/>
  <c r="BT42" i="17" s="1"/>
  <c r="CD42" i="17" s="1"/>
  <c r="AR77" i="17"/>
  <c r="AW77" i="17" s="1"/>
  <c r="BG77" i="17" s="1"/>
  <c r="EM77" i="17" s="1"/>
  <c r="AR42" i="17"/>
  <c r="AW42" i="17" s="1"/>
  <c r="BG42" i="17" s="1"/>
  <c r="U38" i="17"/>
  <c r="Z38" i="17" s="1"/>
  <c r="AJ38" i="17" s="1"/>
  <c r="BO12" i="17"/>
  <c r="BT12" i="17" s="1"/>
  <c r="CD12" i="17" s="1"/>
  <c r="AF12" i="19" s="1"/>
  <c r="U23" i="17"/>
  <c r="Z23" i="17" s="1"/>
  <c r="AJ23" i="17" s="1"/>
  <c r="CL47" i="17"/>
  <c r="CQ47" i="17" s="1"/>
  <c r="DA47" i="17" s="1"/>
  <c r="EW47" i="17" s="1"/>
  <c r="BO73" i="17"/>
  <c r="BT73" i="17" s="1"/>
  <c r="CD73" i="17" s="1"/>
  <c r="AR61" i="17"/>
  <c r="AW61" i="17" s="1"/>
  <c r="BG61" i="17" s="1"/>
  <c r="EM61" i="17" s="1"/>
  <c r="U25" i="17"/>
  <c r="Z25" i="17" s="1"/>
  <c r="AJ25" i="17" s="1"/>
  <c r="CL27" i="17"/>
  <c r="CQ27" i="17" s="1"/>
  <c r="DA27" i="17" s="1"/>
  <c r="AR28" i="17"/>
  <c r="AW28" i="17" s="1"/>
  <c r="BG28" i="17" s="1"/>
  <c r="EM28" i="17" s="1"/>
  <c r="CL64" i="17"/>
  <c r="CQ64" i="17" s="1"/>
  <c r="DA64" i="17" s="1"/>
  <c r="BO15" i="17"/>
  <c r="BT15" i="17" s="1"/>
  <c r="CD15" i="17" s="1"/>
  <c r="AF15" i="19" s="1"/>
  <c r="CL15" i="17"/>
  <c r="CQ15" i="17" s="1"/>
  <c r="DA15" i="17" s="1"/>
  <c r="AN15" i="19" s="1"/>
  <c r="CL13" i="17"/>
  <c r="CQ13" i="17" s="1"/>
  <c r="DA13" i="17" s="1"/>
  <c r="AN13" i="19" s="1"/>
  <c r="AR55" i="17"/>
  <c r="AW55" i="17" s="1"/>
  <c r="BG55" i="17" s="1"/>
  <c r="CL46" i="17"/>
  <c r="CQ46" i="17" s="1"/>
  <c r="DA46" i="17" s="1"/>
  <c r="U39" i="17"/>
  <c r="Z39" i="17" s="1"/>
  <c r="AJ39" i="17" s="1"/>
  <c r="CL79" i="17"/>
  <c r="CQ79" i="17" s="1"/>
  <c r="DA79" i="17" s="1"/>
  <c r="DI14" i="17"/>
  <c r="DN14" i="17" s="1"/>
  <c r="DX14" i="17" s="1"/>
  <c r="AZ14" i="19" s="1"/>
  <c r="DI63" i="17"/>
  <c r="DN63" i="17" s="1"/>
  <c r="DX63" i="17" s="1"/>
  <c r="BO64" i="17"/>
  <c r="BT64" i="17" s="1"/>
  <c r="CD64" i="17" s="1"/>
  <c r="AR44" i="17"/>
  <c r="AW44" i="17" s="1"/>
  <c r="BG44" i="17" s="1"/>
  <c r="BO58" i="17"/>
  <c r="BT58" i="17" s="1"/>
  <c r="CD58" i="17" s="1"/>
  <c r="BO41" i="17"/>
  <c r="BT41" i="17" s="1"/>
  <c r="CD41" i="17" s="1"/>
  <c r="BO75" i="17"/>
  <c r="BT75" i="17" s="1"/>
  <c r="CD75" i="17" s="1"/>
  <c r="BO76" i="17"/>
  <c r="BT76" i="17" s="1"/>
  <c r="CD76" i="17" s="1"/>
  <c r="CL77" i="17"/>
  <c r="CQ77" i="17" s="1"/>
  <c r="DA77" i="17" s="1"/>
  <c r="EW77" i="17" s="1"/>
  <c r="DI79" i="17"/>
  <c r="DN79" i="17" s="1"/>
  <c r="DX79" i="17" s="1"/>
  <c r="FB79" i="17" s="1"/>
  <c r="BO59" i="17"/>
  <c r="BT59" i="17" s="1"/>
  <c r="CD59" i="17" s="1"/>
  <c r="ER59" i="17" s="1"/>
  <c r="AR27" i="17"/>
  <c r="AW27" i="17" s="1"/>
  <c r="BG27" i="17" s="1"/>
  <c r="BO57" i="17"/>
  <c r="BT57" i="17" s="1"/>
  <c r="CD57" i="17" s="1"/>
  <c r="ER57" i="17" s="1"/>
  <c r="AR41" i="17"/>
  <c r="AW41" i="17" s="1"/>
  <c r="BG41" i="17" s="1"/>
  <c r="BO11" i="17"/>
  <c r="BT11" i="17" s="1"/>
  <c r="CD11" i="17" s="1"/>
  <c r="AF11" i="19" s="1"/>
  <c r="BO28" i="17"/>
  <c r="BT28" i="17" s="1"/>
  <c r="CD28" i="17" s="1"/>
  <c r="AR57" i="17"/>
  <c r="AW57" i="17" s="1"/>
  <c r="BG57" i="17" s="1"/>
  <c r="CL11" i="17"/>
  <c r="CQ11" i="17" s="1"/>
  <c r="DA11" i="17" s="1"/>
  <c r="AN11" i="19" s="1"/>
  <c r="BO44" i="17"/>
  <c r="BT44" i="17" s="1"/>
  <c r="CD44" i="17" s="1"/>
  <c r="AR12" i="17"/>
  <c r="AW12" i="17" s="1"/>
  <c r="BG12" i="17" s="1"/>
  <c r="X12" i="19" s="1"/>
  <c r="U22" i="17"/>
  <c r="Z22" i="17" s="1"/>
  <c r="AJ22" i="17" s="1"/>
  <c r="AR76" i="17"/>
  <c r="AW76" i="17" s="1"/>
  <c r="BG76" i="17" s="1"/>
  <c r="EM76" i="17" s="1"/>
  <c r="BO14" i="17"/>
  <c r="BT14" i="17" s="1"/>
  <c r="CD14" i="17" s="1"/>
  <c r="AF14" i="19" s="1"/>
  <c r="AR23" i="17"/>
  <c r="AW23" i="17" s="1"/>
  <c r="BG23" i="17" s="1"/>
  <c r="DI48" i="17"/>
  <c r="DN48" i="17" s="1"/>
  <c r="DX48" i="17" s="1"/>
  <c r="AR58" i="17"/>
  <c r="AW58" i="17" s="1"/>
  <c r="BG58" i="17" s="1"/>
  <c r="AR74" i="17"/>
  <c r="AW74" i="17" s="1"/>
  <c r="BG74" i="17" s="1"/>
  <c r="EM74" i="17" s="1"/>
  <c r="CL30" i="17"/>
  <c r="CQ30" i="17" s="1"/>
  <c r="DA30" i="17" s="1"/>
  <c r="DI15" i="17"/>
  <c r="DN15" i="17" s="1"/>
  <c r="DX15" i="17" s="1"/>
  <c r="AZ15" i="19" s="1"/>
  <c r="DI46" i="17"/>
  <c r="DN46" i="17" s="1"/>
  <c r="DX46" i="17" s="1"/>
  <c r="BO62" i="17"/>
  <c r="BT62" i="17" s="1"/>
  <c r="CD62" i="17" s="1"/>
  <c r="CL31" i="17"/>
  <c r="CQ31" i="17" s="1"/>
  <c r="DA31" i="17" s="1"/>
  <c r="EW31" i="17" s="1"/>
  <c r="U70" i="17"/>
  <c r="Z70" i="17" s="1"/>
  <c r="AJ70" i="17" s="1"/>
  <c r="DI32" i="17"/>
  <c r="DN32" i="17" s="1"/>
  <c r="DX32" i="17" s="1"/>
  <c r="CL14" i="17"/>
  <c r="CQ14" i="17" s="1"/>
  <c r="DA14" i="17" s="1"/>
  <c r="AR13" i="17"/>
  <c r="AW13" i="17" s="1"/>
  <c r="BG13" i="17" s="1"/>
  <c r="AR56" i="17"/>
  <c r="AW56" i="17" s="1"/>
  <c r="BG56" i="17" s="1"/>
  <c r="U56" i="17"/>
  <c r="Z56" i="17" s="1"/>
  <c r="AJ56" i="17" s="1"/>
  <c r="EH56" i="17" s="1"/>
  <c r="AR72" i="17"/>
  <c r="AW72" i="17" s="1"/>
  <c r="BG72" i="17" s="1"/>
  <c r="AR39" i="17"/>
  <c r="AW39" i="17" s="1"/>
  <c r="BG39" i="17" s="1"/>
  <c r="U71" i="17"/>
  <c r="Z71" i="17" s="1"/>
  <c r="AJ71" i="17" s="1"/>
  <c r="EH71" i="17" s="1"/>
  <c r="CL16" i="17"/>
  <c r="CQ16" i="17" s="1"/>
  <c r="DA16" i="17" s="1"/>
  <c r="AN16" i="19" s="1"/>
  <c r="U24" i="17"/>
  <c r="Z24" i="17" s="1"/>
  <c r="AJ24" i="17" s="1"/>
  <c r="AR11" i="17"/>
  <c r="AW11" i="17" s="1"/>
  <c r="BG11" i="17" s="1"/>
  <c r="BO13" i="17"/>
  <c r="BT13" i="17" s="1"/>
  <c r="CD13" i="17" s="1"/>
  <c r="DK16" i="17"/>
  <c r="DP16" i="17" s="1"/>
  <c r="DZ16" i="17" s="1"/>
  <c r="BB16" i="19" s="1"/>
  <c r="CN80" i="17"/>
  <c r="DK79" i="17"/>
  <c r="DK32" i="17"/>
  <c r="AT58" i="17"/>
  <c r="AY58" i="17" s="1"/>
  <c r="BI58" i="17" s="1"/>
  <c r="DK62" i="17"/>
  <c r="DP62" i="17" s="1"/>
  <c r="DZ62" i="17" s="1"/>
  <c r="FD61" i="17" s="1"/>
  <c r="CN60" i="17"/>
  <c r="CS60" i="17" s="1"/>
  <c r="DC60" i="17" s="1"/>
  <c r="DK30" i="17"/>
  <c r="DK78" i="17"/>
  <c r="BQ14" i="17"/>
  <c r="BV14" i="17" s="1"/>
  <c r="CF14" i="17" s="1"/>
  <c r="AH14" i="19" s="1"/>
  <c r="BQ11" i="17"/>
  <c r="BV11" i="17" s="1"/>
  <c r="CF11" i="17" s="1"/>
  <c r="AH11" i="19" s="1"/>
  <c r="CN11" i="17"/>
  <c r="CS11" i="17" s="1"/>
  <c r="DC11" i="17" s="1"/>
  <c r="AP11" i="19" s="1"/>
  <c r="W40" i="17"/>
  <c r="AB40" i="17" s="1"/>
  <c r="AL40" i="17" s="1"/>
  <c r="AT26" i="17"/>
  <c r="BQ58" i="17"/>
  <c r="BV58" i="17" s="1"/>
  <c r="CF58" i="17" s="1"/>
  <c r="BQ57" i="17"/>
  <c r="BV57" i="17" s="1"/>
  <c r="CF57" i="17" s="1"/>
  <c r="ET57" i="17" s="1"/>
  <c r="BQ42" i="17"/>
  <c r="BV42" i="17" s="1"/>
  <c r="CF42" i="17" s="1"/>
  <c r="BQ78" i="17"/>
  <c r="CN59" i="17"/>
  <c r="CS59" i="17" s="1"/>
  <c r="DC59" i="17" s="1"/>
  <c r="AT77" i="17"/>
  <c r="W72" i="17"/>
  <c r="BQ25" i="17"/>
  <c r="CN47" i="17"/>
  <c r="CS47" i="17" s="1"/>
  <c r="DC47" i="17" s="1"/>
  <c r="W70" i="17"/>
  <c r="DK48" i="17"/>
  <c r="DP48" i="17" s="1"/>
  <c r="DZ48" i="17" s="1"/>
  <c r="BQ76" i="17"/>
  <c r="CN45" i="17"/>
  <c r="CS45" i="17" s="1"/>
  <c r="DC45" i="17" s="1"/>
  <c r="AT12" i="17"/>
  <c r="AY12" i="17" s="1"/>
  <c r="BI12" i="17" s="1"/>
  <c r="Z12" i="19" s="1"/>
  <c r="BQ48" i="17"/>
  <c r="BV48" i="17" s="1"/>
  <c r="CF48" i="17" s="1"/>
  <c r="BQ29" i="17"/>
  <c r="AT29" i="17"/>
  <c r="BQ64" i="17"/>
  <c r="BV64" i="17" s="1"/>
  <c r="CF64" i="17" s="1"/>
  <c r="AT40" i="17"/>
  <c r="AY40" i="17" s="1"/>
  <c r="BI40" i="17" s="1"/>
  <c r="BQ77" i="17"/>
  <c r="DK80" i="17"/>
  <c r="CN43" i="17"/>
  <c r="CS43" i="17" s="1"/>
  <c r="DC43" i="17" s="1"/>
  <c r="BQ26" i="17"/>
  <c r="CN32" i="17"/>
  <c r="BQ62" i="17"/>
  <c r="BV62" i="17" s="1"/>
  <c r="CF62" i="17" s="1"/>
  <c r="CN44" i="17"/>
  <c r="CS44" i="17" s="1"/>
  <c r="DC44" i="17" s="1"/>
  <c r="CN28" i="17"/>
  <c r="AT60" i="17"/>
  <c r="AY60" i="17" s="1"/>
  <c r="BI60" i="17" s="1"/>
  <c r="AT43" i="17"/>
  <c r="AY43" i="17" s="1"/>
  <c r="BI43" i="17" s="1"/>
  <c r="BQ15" i="17"/>
  <c r="BV15" i="17" s="1"/>
  <c r="CF15" i="17" s="1"/>
  <c r="CN15" i="17"/>
  <c r="CS15" i="17" s="1"/>
  <c r="DC15" i="17" s="1"/>
  <c r="AP15" i="19" s="1"/>
  <c r="BQ56" i="17"/>
  <c r="BV56" i="17" s="1"/>
  <c r="CF56" i="17" s="1"/>
  <c r="BQ31" i="17"/>
  <c r="BQ47" i="17"/>
  <c r="BV47" i="17" s="1"/>
  <c r="CF47" i="17" s="1"/>
  <c r="CN48" i="17"/>
  <c r="CS48" i="17" s="1"/>
  <c r="DC48" i="17" s="1"/>
  <c r="AT76" i="17"/>
  <c r="CN27" i="17"/>
  <c r="BQ32" i="17"/>
  <c r="W41" i="17"/>
  <c r="AB41" i="17" s="1"/>
  <c r="AL41" i="17" s="1"/>
  <c r="CN12" i="17"/>
  <c r="CS12" i="17" s="1"/>
  <c r="DC12" i="17" s="1"/>
  <c r="AP12" i="19" s="1"/>
  <c r="BQ41" i="17"/>
  <c r="BV41" i="17" s="1"/>
  <c r="CF41" i="17" s="1"/>
  <c r="DK46" i="17"/>
  <c r="DP46" i="17" s="1"/>
  <c r="DZ46" i="17" s="1"/>
  <c r="CN64" i="17"/>
  <c r="CS64" i="17" s="1"/>
  <c r="DC64" i="17" s="1"/>
  <c r="CN29" i="17"/>
  <c r="CN75" i="17"/>
  <c r="W42" i="17"/>
  <c r="AB42" i="17" s="1"/>
  <c r="AL42" i="17" s="1"/>
  <c r="EJ42" i="17" s="1"/>
  <c r="BQ40" i="17"/>
  <c r="BV40" i="17" s="1"/>
  <c r="CF40" i="17" s="1"/>
  <c r="BQ61" i="17"/>
  <c r="BV61" i="17" s="1"/>
  <c r="CF61" i="17" s="1"/>
  <c r="BQ12" i="17"/>
  <c r="BV12" i="17" s="1"/>
  <c r="CF12" i="17" s="1"/>
  <c r="AH12" i="19" s="1"/>
  <c r="W55" i="17"/>
  <c r="AB55" i="17" s="1"/>
  <c r="AL55" i="17" s="1"/>
  <c r="W38" i="17"/>
  <c r="AB38" i="17" s="1"/>
  <c r="AL38" i="17" s="1"/>
  <c r="DK64" i="17"/>
  <c r="DP64" i="17" s="1"/>
  <c r="DZ64" i="17" s="1"/>
  <c r="CN14" i="17"/>
  <c r="CS14" i="17" s="1"/>
  <c r="DC14" i="17" s="1"/>
  <c r="AP14" i="19" s="1"/>
  <c r="BQ80" i="17"/>
  <c r="CN63" i="17"/>
  <c r="CS63" i="17" s="1"/>
  <c r="DC63" i="17" s="1"/>
  <c r="CN13" i="17"/>
  <c r="CS13" i="17" s="1"/>
  <c r="DC13" i="17" s="1"/>
  <c r="AP13" i="19" s="1"/>
  <c r="W23" i="17"/>
  <c r="CN31" i="17"/>
  <c r="BQ43" i="17"/>
  <c r="BV43" i="17" s="1"/>
  <c r="CF43" i="17" s="1"/>
  <c r="BQ16" i="17"/>
  <c r="BV16" i="17" s="1"/>
  <c r="CF16" i="17" s="1"/>
  <c r="AH16" i="19" s="1"/>
  <c r="AT57" i="17"/>
  <c r="AY57" i="17" s="1"/>
  <c r="BI57" i="17" s="1"/>
  <c r="CN30" i="17"/>
  <c r="BQ30" i="17"/>
  <c r="W58" i="17"/>
  <c r="AB58" i="17" s="1"/>
  <c r="AL58" i="17" s="1"/>
  <c r="EJ58" i="17" s="1"/>
  <c r="W26" i="17"/>
  <c r="W54" i="17"/>
  <c r="AB54" i="17" s="1"/>
  <c r="AL54" i="17" s="1"/>
  <c r="EJ54" i="17" s="1"/>
  <c r="AT59" i="17"/>
  <c r="AY59" i="17" s="1"/>
  <c r="BI59" i="17" s="1"/>
  <c r="CN78" i="17"/>
  <c r="AT73" i="17"/>
  <c r="BQ63" i="17"/>
  <c r="BV63" i="17" s="1"/>
  <c r="CF63" i="17" s="1"/>
  <c r="AT25" i="17"/>
  <c r="BQ60" i="17"/>
  <c r="BV60" i="17" s="1"/>
  <c r="CF60" i="17" s="1"/>
  <c r="ET60" i="17" s="1"/>
  <c r="CN77" i="17"/>
  <c r="W74" i="17"/>
  <c r="BQ74" i="17"/>
  <c r="BQ75" i="17"/>
  <c r="BQ72" i="17"/>
  <c r="AT13" i="17"/>
  <c r="AY13" i="17" s="1"/>
  <c r="BI13" i="17" s="1"/>
  <c r="DK31" i="17"/>
  <c r="AT23" i="17"/>
  <c r="BQ44" i="17"/>
  <c r="BV44" i="17" s="1"/>
  <c r="CF44" i="17" s="1"/>
  <c r="DK63" i="17"/>
  <c r="DP63" i="17" s="1"/>
  <c r="DZ63" i="17" s="1"/>
  <c r="CN76" i="17"/>
  <c r="AT75" i="17"/>
  <c r="CN79" i="17"/>
  <c r="W73" i="17"/>
  <c r="BQ73" i="17"/>
  <c r="AT72" i="17"/>
  <c r="AT24" i="17"/>
  <c r="CN46" i="17"/>
  <c r="CS46" i="17" s="1"/>
  <c r="DC46" i="17" s="1"/>
  <c r="EY46" i="17" s="1"/>
  <c r="DK47" i="17"/>
  <c r="DP47" i="17" s="1"/>
  <c r="DZ47" i="17" s="1"/>
  <c r="FD47" i="17" s="1"/>
  <c r="AT74" i="17"/>
  <c r="CN62" i="17"/>
  <c r="CS62" i="17" s="1"/>
  <c r="DC62" i="17" s="1"/>
  <c r="AT56" i="17"/>
  <c r="AY56" i="17" s="1"/>
  <c r="BI56" i="17" s="1"/>
  <c r="W71" i="17"/>
  <c r="BQ27" i="17"/>
  <c r="AT45" i="17"/>
  <c r="AY45" i="17" s="1"/>
  <c r="BI45" i="17" s="1"/>
  <c r="EO45" i="17" s="1"/>
  <c r="BQ79" i="17"/>
  <c r="BQ45" i="17"/>
  <c r="BV45" i="17" s="1"/>
  <c r="CF45" i="17" s="1"/>
  <c r="DK14" i="17"/>
  <c r="DP14" i="17" s="1"/>
  <c r="DZ14" i="17" s="1"/>
  <c r="BB14" i="19" s="1"/>
  <c r="W56" i="17"/>
  <c r="AB56" i="17" s="1"/>
  <c r="AL56" i="17" s="1"/>
  <c r="AT28" i="17"/>
  <c r="CN16" i="17"/>
  <c r="CS16" i="17" s="1"/>
  <c r="DC16" i="17" s="1"/>
  <c r="BQ13" i="17"/>
  <c r="BV13" i="17" s="1"/>
  <c r="CF13" i="17" s="1"/>
  <c r="W24" i="17"/>
  <c r="W39" i="17"/>
  <c r="AB39" i="17" s="1"/>
  <c r="AL39" i="17" s="1"/>
  <c r="AT55" i="17"/>
  <c r="AY55" i="17" s="1"/>
  <c r="BI55" i="17" s="1"/>
  <c r="EO54" i="17" s="1"/>
  <c r="BQ24" i="17"/>
  <c r="AT44" i="17"/>
  <c r="AY44" i="17" s="1"/>
  <c r="BI44" i="17" s="1"/>
  <c r="W57" i="17"/>
  <c r="AB57" i="17" s="1"/>
  <c r="AL57" i="17" s="1"/>
  <c r="BQ46" i="17"/>
  <c r="BV46" i="17" s="1"/>
  <c r="CF46" i="17" s="1"/>
  <c r="DK15" i="17"/>
  <c r="DP15" i="17" s="1"/>
  <c r="DZ15" i="17" s="1"/>
  <c r="BB15" i="19" s="1"/>
  <c r="W25" i="17"/>
  <c r="W22" i="17"/>
  <c r="AT27" i="17"/>
  <c r="BQ28" i="17"/>
  <c r="AT71" i="17"/>
  <c r="AT41" i="17"/>
  <c r="AY41" i="17" s="1"/>
  <c r="BI41" i="17" s="1"/>
  <c r="CN61" i="17"/>
  <c r="CS61" i="17" s="1"/>
  <c r="DC61" i="17" s="1"/>
  <c r="AT42" i="17"/>
  <c r="AY42" i="17" s="1"/>
  <c r="BI42" i="17" s="1"/>
  <c r="EO42" i="17" s="1"/>
  <c r="AT11" i="17"/>
  <c r="AY11" i="17" s="1"/>
  <c r="BI11" i="17" s="1"/>
  <c r="Z11" i="19" s="1"/>
  <c r="AT39" i="17"/>
  <c r="AY39" i="17" s="1"/>
  <c r="BI39" i="17" s="1"/>
  <c r="AT61" i="17"/>
  <c r="AY61" i="17" s="1"/>
  <c r="BI61" i="17" s="1"/>
  <c r="EO61" i="17" s="1"/>
  <c r="BQ59" i="17"/>
  <c r="BV59" i="17" s="1"/>
  <c r="CF59" i="17" s="1"/>
  <c r="DM80" i="17"/>
  <c r="DR80" i="17" s="1"/>
  <c r="EB80" i="17" s="1"/>
  <c r="AV77" i="17"/>
  <c r="BA77" i="17" s="1"/>
  <c r="BK77" i="17" s="1"/>
  <c r="EQ77" i="17" s="1"/>
  <c r="Y73" i="17"/>
  <c r="AD73" i="17" s="1"/>
  <c r="AN73" i="17" s="1"/>
  <c r="BS46" i="17"/>
  <c r="BX46" i="17" s="1"/>
  <c r="CH46" i="17" s="1"/>
  <c r="BS44" i="17"/>
  <c r="BX44" i="17" s="1"/>
  <c r="CH44" i="17" s="1"/>
  <c r="CP43" i="17"/>
  <c r="CU43" i="17" s="1"/>
  <c r="DE43" i="17" s="1"/>
  <c r="FA42" i="17" s="1"/>
  <c r="AV45" i="17"/>
  <c r="BA45" i="17" s="1"/>
  <c r="BK45" i="17" s="1"/>
  <c r="EQ45" i="17" s="1"/>
  <c r="BS28" i="17"/>
  <c r="BX28" i="17" s="1"/>
  <c r="CH28" i="17" s="1"/>
  <c r="DM30" i="17"/>
  <c r="DR30" i="17" s="1"/>
  <c r="EB30" i="17" s="1"/>
  <c r="AV23" i="17"/>
  <c r="BA23" i="17" s="1"/>
  <c r="BK23" i="17" s="1"/>
  <c r="EQ22" i="17" s="1"/>
  <c r="AV26" i="17"/>
  <c r="BA26" i="17" s="1"/>
  <c r="BK26" i="17" s="1"/>
  <c r="DM16" i="17"/>
  <c r="DR16" i="17" s="1"/>
  <c r="EB16" i="17" s="1"/>
  <c r="BD16" i="19" s="1"/>
  <c r="DM15" i="17"/>
  <c r="DR15" i="17" s="1"/>
  <c r="EB15" i="17" s="1"/>
  <c r="BD15" i="19" s="1"/>
  <c r="BS16" i="17"/>
  <c r="BX16" i="17" s="1"/>
  <c r="CH16" i="17" s="1"/>
  <c r="AJ16" i="19" s="1"/>
  <c r="CP16" i="17"/>
  <c r="CU16" i="17" s="1"/>
  <c r="DE16" i="17" s="1"/>
  <c r="AR16" i="19" s="1"/>
  <c r="DM79" i="17"/>
  <c r="DR79" i="17" s="1"/>
  <c r="EB79" i="17" s="1"/>
  <c r="BS80" i="17"/>
  <c r="BX80" i="17" s="1"/>
  <c r="CH80" i="17" s="1"/>
  <c r="BS73" i="17"/>
  <c r="BX73" i="17" s="1"/>
  <c r="CH73" i="17" s="1"/>
  <c r="AV55" i="17"/>
  <c r="BA55" i="17" s="1"/>
  <c r="BK55" i="17" s="1"/>
  <c r="CP64" i="17"/>
  <c r="CU64" i="17" s="1"/>
  <c r="DE64" i="17" s="1"/>
  <c r="AV56" i="17"/>
  <c r="BA56" i="17" s="1"/>
  <c r="BK56" i="17" s="1"/>
  <c r="BS42" i="17"/>
  <c r="BX42" i="17" s="1"/>
  <c r="CH42" i="17" s="1"/>
  <c r="BS45" i="17"/>
  <c r="BX45" i="17" s="1"/>
  <c r="CH45" i="17" s="1"/>
  <c r="CP29" i="17"/>
  <c r="CU29" i="17" s="1"/>
  <c r="DE29" i="17" s="1"/>
  <c r="BS15" i="17"/>
  <c r="BX15" i="17" s="1"/>
  <c r="CH15" i="17" s="1"/>
  <c r="AJ15" i="19" s="1"/>
  <c r="DM14" i="17"/>
  <c r="DR14" i="17" s="1"/>
  <c r="EB14" i="17" s="1"/>
  <c r="BD14" i="19" s="1"/>
  <c r="AV13" i="17"/>
  <c r="BA13" i="17" s="1"/>
  <c r="BK13" i="17" s="1"/>
  <c r="BS72" i="17"/>
  <c r="BX72" i="17" s="1"/>
  <c r="CH72" i="17" s="1"/>
  <c r="AV76" i="17"/>
  <c r="BA76" i="17" s="1"/>
  <c r="BK76" i="17" s="1"/>
  <c r="CP80" i="17"/>
  <c r="CU80" i="17" s="1"/>
  <c r="DE80" i="17" s="1"/>
  <c r="AV73" i="17"/>
  <c r="BA73" i="17" s="1"/>
  <c r="BK73" i="17" s="1"/>
  <c r="Y72" i="17"/>
  <c r="AD72" i="17" s="1"/>
  <c r="AN72" i="17" s="1"/>
  <c r="DM64" i="17"/>
  <c r="DR64" i="17" s="1"/>
  <c r="EB64" i="17" s="1"/>
  <c r="DM62" i="17"/>
  <c r="DR62" i="17" s="1"/>
  <c r="EB62" i="17" s="1"/>
  <c r="FF61" i="17" s="1"/>
  <c r="DM46" i="17"/>
  <c r="DR46" i="17" s="1"/>
  <c r="EB46" i="17" s="1"/>
  <c r="DM47" i="17"/>
  <c r="DR47" i="17" s="1"/>
  <c r="EB47" i="17" s="1"/>
  <c r="CP47" i="17"/>
  <c r="CU47" i="17" s="1"/>
  <c r="DE47" i="17" s="1"/>
  <c r="CP12" i="17"/>
  <c r="CU12" i="17" s="1"/>
  <c r="DE12" i="17" s="1"/>
  <c r="AR12" i="19" s="1"/>
  <c r="CP13" i="17"/>
  <c r="CU13" i="17" s="1"/>
  <c r="DE13" i="17" s="1"/>
  <c r="AR13" i="19" s="1"/>
  <c r="Y70" i="17"/>
  <c r="AD70" i="17" s="1"/>
  <c r="AN70" i="17" s="1"/>
  <c r="CP63" i="17"/>
  <c r="CU63" i="17" s="1"/>
  <c r="DE63" i="17" s="1"/>
  <c r="CP61" i="17"/>
  <c r="CU61" i="17" s="1"/>
  <c r="DE61" i="17" s="1"/>
  <c r="Y41" i="17"/>
  <c r="AD41" i="17" s="1"/>
  <c r="AN41" i="17" s="1"/>
  <c r="BS43" i="17"/>
  <c r="BX43" i="17" s="1"/>
  <c r="CH43" i="17" s="1"/>
  <c r="EV43" i="17" s="1"/>
  <c r="BS32" i="17"/>
  <c r="BX32" i="17" s="1"/>
  <c r="CH32" i="17" s="1"/>
  <c r="BS27" i="17"/>
  <c r="BX27" i="17" s="1"/>
  <c r="CH27" i="17" s="1"/>
  <c r="EV27" i="17" s="1"/>
  <c r="Y74" i="17"/>
  <c r="AD74" i="17" s="1"/>
  <c r="AN74" i="17" s="1"/>
  <c r="EL74" i="17" s="1"/>
  <c r="AV72" i="17"/>
  <c r="BA72" i="17" s="1"/>
  <c r="BK72" i="17" s="1"/>
  <c r="Y54" i="17"/>
  <c r="AD54" i="17" s="1"/>
  <c r="AN54" i="17" s="1"/>
  <c r="EL54" i="17" s="1"/>
  <c r="Y58" i="17"/>
  <c r="AD58" i="17" s="1"/>
  <c r="AN58" i="17" s="1"/>
  <c r="EL58" i="17" s="1"/>
  <c r="BS60" i="17"/>
  <c r="BX60" i="17" s="1"/>
  <c r="CH60" i="17" s="1"/>
  <c r="CP48" i="17"/>
  <c r="CU48" i="17" s="1"/>
  <c r="DE48" i="17" s="1"/>
  <c r="BS41" i="17"/>
  <c r="BX41" i="17" s="1"/>
  <c r="CH41" i="17" s="1"/>
  <c r="CP45" i="17"/>
  <c r="CU45" i="17" s="1"/>
  <c r="DE45" i="17" s="1"/>
  <c r="CP31" i="17"/>
  <c r="CU31" i="17" s="1"/>
  <c r="DE31" i="17" s="1"/>
  <c r="BS30" i="17"/>
  <c r="BX30" i="17" s="1"/>
  <c r="CH30" i="17" s="1"/>
  <c r="AV12" i="17"/>
  <c r="BA12" i="17" s="1"/>
  <c r="BK12" i="17" s="1"/>
  <c r="AB12" i="19" s="1"/>
  <c r="BS13" i="17"/>
  <c r="BX13" i="17" s="1"/>
  <c r="CH13" i="17" s="1"/>
  <c r="AJ13" i="19" s="1"/>
  <c r="BS76" i="17"/>
  <c r="BX76" i="17" s="1"/>
  <c r="CH76" i="17" s="1"/>
  <c r="BS75" i="17"/>
  <c r="BX75" i="17" s="1"/>
  <c r="CH75" i="17" s="1"/>
  <c r="CP75" i="17"/>
  <c r="CU75" i="17" s="1"/>
  <c r="DE75" i="17" s="1"/>
  <c r="DM78" i="17"/>
  <c r="DR78" i="17" s="1"/>
  <c r="EB78" i="17" s="1"/>
  <c r="CP77" i="17"/>
  <c r="CU77" i="17" s="1"/>
  <c r="DE77" i="17" s="1"/>
  <c r="BS79" i="17"/>
  <c r="BX79" i="17" s="1"/>
  <c r="CH79" i="17" s="1"/>
  <c r="AV61" i="17"/>
  <c r="BA61" i="17" s="1"/>
  <c r="BK61" i="17" s="1"/>
  <c r="EQ61" i="17" s="1"/>
  <c r="CP59" i="17"/>
  <c r="CU59" i="17" s="1"/>
  <c r="DE59" i="17" s="1"/>
  <c r="AV60" i="17"/>
  <c r="BA60" i="17" s="1"/>
  <c r="BK60" i="17" s="1"/>
  <c r="BS24" i="17"/>
  <c r="BX24" i="17" s="1"/>
  <c r="CH24" i="17" s="1"/>
  <c r="CP28" i="17"/>
  <c r="CU28" i="17" s="1"/>
  <c r="DE28" i="17" s="1"/>
  <c r="FA28" i="17" s="1"/>
  <c r="CP32" i="17"/>
  <c r="CU32" i="17" s="1"/>
  <c r="DE32" i="17" s="1"/>
  <c r="CP76" i="17"/>
  <c r="CU76" i="17" s="1"/>
  <c r="DE76" i="17" s="1"/>
  <c r="FA76" i="17" s="1"/>
  <c r="Y55" i="17"/>
  <c r="AD55" i="17" s="1"/>
  <c r="AN55" i="17" s="1"/>
  <c r="Y40" i="17"/>
  <c r="AD40" i="17" s="1"/>
  <c r="AN40" i="17" s="1"/>
  <c r="AV57" i="17"/>
  <c r="BA57" i="17" s="1"/>
  <c r="BK57" i="17" s="1"/>
  <c r="Y23" i="17"/>
  <c r="AD23" i="17" s="1"/>
  <c r="AN23" i="17" s="1"/>
  <c r="CP14" i="17"/>
  <c r="CU14" i="17" s="1"/>
  <c r="DE14" i="17" s="1"/>
  <c r="AR14" i="19" s="1"/>
  <c r="CP62" i="17"/>
  <c r="CU62" i="17" s="1"/>
  <c r="DE62" i="17" s="1"/>
  <c r="BS58" i="17"/>
  <c r="BX58" i="17" s="1"/>
  <c r="CH58" i="17" s="1"/>
  <c r="Y25" i="17"/>
  <c r="AD25" i="17" s="1"/>
  <c r="AN25" i="17" s="1"/>
  <c r="AV25" i="17"/>
  <c r="BA25" i="17" s="1"/>
  <c r="BK25" i="17" s="1"/>
  <c r="Y26" i="17"/>
  <c r="AD26" i="17" s="1"/>
  <c r="AN26" i="17" s="1"/>
  <c r="EL26" i="17" s="1"/>
  <c r="CP27" i="17"/>
  <c r="CU27" i="17" s="1"/>
  <c r="DE27" i="17" s="1"/>
  <c r="CP30" i="17"/>
  <c r="CU30" i="17" s="1"/>
  <c r="DE30" i="17" s="1"/>
  <c r="AV59" i="17"/>
  <c r="BA59" i="17" s="1"/>
  <c r="BK59" i="17" s="1"/>
  <c r="DM48" i="17"/>
  <c r="DR48" i="17" s="1"/>
  <c r="EB48" i="17" s="1"/>
  <c r="AV40" i="17"/>
  <c r="BA40" i="17" s="1"/>
  <c r="BK40" i="17" s="1"/>
  <c r="BS48" i="17"/>
  <c r="BX48" i="17" s="1"/>
  <c r="CH48" i="17" s="1"/>
  <c r="Y22" i="17"/>
  <c r="AD22" i="17" s="1"/>
  <c r="AN22" i="17" s="1"/>
  <c r="BS59" i="17"/>
  <c r="BX59" i="17" s="1"/>
  <c r="CH59" i="17" s="1"/>
  <c r="AV28" i="17"/>
  <c r="BA28" i="17" s="1"/>
  <c r="BK28" i="17" s="1"/>
  <c r="BS12" i="17"/>
  <c r="BX12" i="17" s="1"/>
  <c r="CH12" i="17" s="1"/>
  <c r="AJ12" i="19" s="1"/>
  <c r="BS64" i="17"/>
  <c r="BX64" i="17" s="1"/>
  <c r="CH64" i="17" s="1"/>
  <c r="BS26" i="17"/>
  <c r="BX26" i="17" s="1"/>
  <c r="CH26" i="17" s="1"/>
  <c r="DM32" i="17"/>
  <c r="DR32" i="17" s="1"/>
  <c r="EB32" i="17" s="1"/>
  <c r="AV75" i="17"/>
  <c r="BA75" i="17" s="1"/>
  <c r="BK75" i="17" s="1"/>
  <c r="EQ75" i="17" s="1"/>
  <c r="DM31" i="17"/>
  <c r="DR31" i="17" s="1"/>
  <c r="EB31" i="17" s="1"/>
  <c r="CP11" i="17"/>
  <c r="CU11" i="17" s="1"/>
  <c r="DE11" i="17" s="1"/>
  <c r="AR11" i="19" s="1"/>
  <c r="BS62" i="17"/>
  <c r="BX62" i="17" s="1"/>
  <c r="CH62" i="17" s="1"/>
  <c r="EV62" i="17" s="1"/>
  <c r="AV39" i="17"/>
  <c r="BA39" i="17" s="1"/>
  <c r="BK39" i="17" s="1"/>
  <c r="CP15" i="17"/>
  <c r="CU15" i="17" s="1"/>
  <c r="DE15" i="17" s="1"/>
  <c r="AR15" i="19" s="1"/>
  <c r="BS14" i="17"/>
  <c r="BX14" i="17" s="1"/>
  <c r="CH14" i="17" s="1"/>
  <c r="AJ14" i="19" s="1"/>
  <c r="BS77" i="17"/>
  <c r="BX77" i="17" s="1"/>
  <c r="CH77" i="17" s="1"/>
  <c r="AV71" i="17"/>
  <c r="BA71" i="17" s="1"/>
  <c r="BK71" i="17" s="1"/>
  <c r="DM63" i="17"/>
  <c r="DR63" i="17" s="1"/>
  <c r="EB63" i="17" s="1"/>
  <c r="Y56" i="17"/>
  <c r="AD56" i="17" s="1"/>
  <c r="AN56" i="17" s="1"/>
  <c r="AV43" i="17"/>
  <c r="BA43" i="17" s="1"/>
  <c r="BK43" i="17" s="1"/>
  <c r="AV42" i="17"/>
  <c r="BA42" i="17" s="1"/>
  <c r="BK42" i="17" s="1"/>
  <c r="Y24" i="17"/>
  <c r="AD24" i="17" s="1"/>
  <c r="AN24" i="17" s="1"/>
  <c r="BS56" i="17"/>
  <c r="BX56" i="17" s="1"/>
  <c r="CH56" i="17" s="1"/>
  <c r="CP46" i="17"/>
  <c r="CU46" i="17" s="1"/>
  <c r="DE46" i="17" s="1"/>
  <c r="FA46" i="17" s="1"/>
  <c r="CP60" i="17"/>
  <c r="CU60" i="17" s="1"/>
  <c r="DE60" i="17" s="1"/>
  <c r="BS63" i="17"/>
  <c r="BX63" i="17" s="1"/>
  <c r="CH63" i="17" s="1"/>
  <c r="BS61" i="17"/>
  <c r="BX61" i="17" s="1"/>
  <c r="CH61" i="17" s="1"/>
  <c r="AV29" i="17"/>
  <c r="BA29" i="17" s="1"/>
  <c r="BK29" i="17" s="1"/>
  <c r="EQ29" i="17" s="1"/>
  <c r="BS78" i="17"/>
  <c r="BX78" i="17" s="1"/>
  <c r="CH78" i="17" s="1"/>
  <c r="EV78" i="17" s="1"/>
  <c r="AV11" i="17"/>
  <c r="BA11" i="17" s="1"/>
  <c r="BK11" i="17" s="1"/>
  <c r="AB11" i="19" s="1"/>
  <c r="BS74" i="17"/>
  <c r="BX74" i="17" s="1"/>
  <c r="CH74" i="17" s="1"/>
  <c r="CP79" i="17"/>
  <c r="CU79" i="17" s="1"/>
  <c r="DE79" i="17" s="1"/>
  <c r="FA79" i="17" s="1"/>
  <c r="CP44" i="17"/>
  <c r="CU44" i="17" s="1"/>
  <c r="DE44" i="17" s="1"/>
  <c r="BS47" i="17"/>
  <c r="BX47" i="17" s="1"/>
  <c r="CH47" i="17" s="1"/>
  <c r="Y39" i="17"/>
  <c r="AD39" i="17" s="1"/>
  <c r="AN39" i="17" s="1"/>
  <c r="EL39" i="17" s="1"/>
  <c r="AV74" i="17"/>
  <c r="BA74" i="17" s="1"/>
  <c r="BK74" i="17" s="1"/>
  <c r="Y38" i="17"/>
  <c r="AD38" i="17" s="1"/>
  <c r="AN38" i="17" s="1"/>
  <c r="Y42" i="17"/>
  <c r="AD42" i="17" s="1"/>
  <c r="AN42" i="17" s="1"/>
  <c r="EL42" i="17" s="1"/>
  <c r="BS29" i="17"/>
  <c r="BX29" i="17" s="1"/>
  <c r="CH29" i="17" s="1"/>
  <c r="EV29" i="17" s="1"/>
  <c r="AV24" i="17"/>
  <c r="BA24" i="17" s="1"/>
  <c r="BK24" i="17" s="1"/>
  <c r="Y71" i="17"/>
  <c r="AD71" i="17" s="1"/>
  <c r="AN71" i="17" s="1"/>
  <c r="BS57" i="17"/>
  <c r="BX57" i="17" s="1"/>
  <c r="CH57" i="17" s="1"/>
  <c r="Y57" i="17"/>
  <c r="AD57" i="17" s="1"/>
  <c r="AN57" i="17" s="1"/>
  <c r="AV58" i="17"/>
  <c r="BA58" i="17" s="1"/>
  <c r="BK58" i="17" s="1"/>
  <c r="AV44" i="17"/>
  <c r="BA44" i="17" s="1"/>
  <c r="BK44" i="17" s="1"/>
  <c r="AV41" i="17"/>
  <c r="BA41" i="17" s="1"/>
  <c r="BK41" i="17" s="1"/>
  <c r="AV27" i="17"/>
  <c r="BA27" i="17" s="1"/>
  <c r="BK27" i="17" s="1"/>
  <c r="BS25" i="17"/>
  <c r="BX25" i="17" s="1"/>
  <c r="CH25" i="17" s="1"/>
  <c r="EV25" i="17" s="1"/>
  <c r="CP78" i="17"/>
  <c r="CU78" i="17" s="1"/>
  <c r="DE78" i="17" s="1"/>
  <c r="BS40" i="17"/>
  <c r="BX40" i="17" s="1"/>
  <c r="CH40" i="17" s="1"/>
  <c r="BS31" i="17"/>
  <c r="BX31" i="17" s="1"/>
  <c r="CH31" i="17" s="1"/>
  <c r="EV31" i="17" s="1"/>
  <c r="DL15" i="17"/>
  <c r="DQ15" i="17" s="1"/>
  <c r="EA15" i="17" s="1"/>
  <c r="BC15" i="19" s="1"/>
  <c r="BR16" i="17"/>
  <c r="BW16" i="17" s="1"/>
  <c r="CG16" i="17" s="1"/>
  <c r="AI16" i="19" s="1"/>
  <c r="CO16" i="17"/>
  <c r="CT16" i="17" s="1"/>
  <c r="DD16" i="17" s="1"/>
  <c r="AQ16" i="19" s="1"/>
  <c r="DL79" i="17"/>
  <c r="DQ79" i="17" s="1"/>
  <c r="EA79" i="17" s="1"/>
  <c r="BR80" i="17"/>
  <c r="BW80" i="17" s="1"/>
  <c r="CG80" i="17" s="1"/>
  <c r="X55" i="17"/>
  <c r="AC55" i="17" s="1"/>
  <c r="AM55" i="17" s="1"/>
  <c r="CO62" i="17"/>
  <c r="CT62" i="17" s="1"/>
  <c r="DD62" i="17" s="1"/>
  <c r="AU59" i="17"/>
  <c r="AZ59" i="17" s="1"/>
  <c r="BJ59" i="17" s="1"/>
  <c r="EP59" i="17" s="1"/>
  <c r="AU56" i="17"/>
  <c r="AZ56" i="17" s="1"/>
  <c r="BJ56" i="17" s="1"/>
  <c r="AU57" i="17"/>
  <c r="AZ57" i="17" s="1"/>
  <c r="BJ57" i="17" s="1"/>
  <c r="BR26" i="17"/>
  <c r="BW26" i="17" s="1"/>
  <c r="CG26" i="17" s="1"/>
  <c r="EU26" i="17" s="1"/>
  <c r="X26" i="17"/>
  <c r="AC26" i="17" s="1"/>
  <c r="AM26" i="17" s="1"/>
  <c r="EK26" i="17" s="1"/>
  <c r="BR28" i="17"/>
  <c r="BW28" i="17" s="1"/>
  <c r="CG28" i="17" s="1"/>
  <c r="BR72" i="17"/>
  <c r="BW72" i="17" s="1"/>
  <c r="CG72" i="17" s="1"/>
  <c r="AU76" i="17"/>
  <c r="AZ76" i="17" s="1"/>
  <c r="BJ76" i="17" s="1"/>
  <c r="X72" i="17"/>
  <c r="AC72" i="17" s="1"/>
  <c r="AM72" i="17" s="1"/>
  <c r="DL64" i="17"/>
  <c r="DQ64" i="17" s="1"/>
  <c r="EA64" i="17" s="1"/>
  <c r="BR46" i="17"/>
  <c r="BW46" i="17" s="1"/>
  <c r="CG46" i="17" s="1"/>
  <c r="BR44" i="17"/>
  <c r="BW44" i="17" s="1"/>
  <c r="CG44" i="17" s="1"/>
  <c r="EU44" i="17" s="1"/>
  <c r="CO43" i="17"/>
  <c r="CT43" i="17" s="1"/>
  <c r="DD43" i="17" s="1"/>
  <c r="EZ42" i="17" s="1"/>
  <c r="DL30" i="17"/>
  <c r="DQ30" i="17" s="1"/>
  <c r="EA30" i="17" s="1"/>
  <c r="X25" i="17"/>
  <c r="AC25" i="17" s="1"/>
  <c r="AM25" i="17" s="1"/>
  <c r="EK25" i="17" s="1"/>
  <c r="DL14" i="17"/>
  <c r="DQ14" i="17" s="1"/>
  <c r="EA14" i="17" s="1"/>
  <c r="BC14" i="19" s="1"/>
  <c r="CO12" i="17"/>
  <c r="CT12" i="17" s="1"/>
  <c r="DD12" i="17" s="1"/>
  <c r="AQ12" i="19" s="1"/>
  <c r="CO13" i="17"/>
  <c r="CT13" i="17" s="1"/>
  <c r="DD13" i="17" s="1"/>
  <c r="AQ13" i="19" s="1"/>
  <c r="BR73" i="17"/>
  <c r="BW73" i="17" s="1"/>
  <c r="CG73" i="17" s="1"/>
  <c r="AU55" i="17"/>
  <c r="AZ55" i="17" s="1"/>
  <c r="BJ55" i="17" s="1"/>
  <c r="CO64" i="17"/>
  <c r="CT64" i="17" s="1"/>
  <c r="DD64" i="17" s="1"/>
  <c r="EZ63" i="17" s="1"/>
  <c r="X41" i="17"/>
  <c r="AC41" i="17" s="1"/>
  <c r="AM41" i="17" s="1"/>
  <c r="BR42" i="17"/>
  <c r="BW42" i="17" s="1"/>
  <c r="CG42" i="17" s="1"/>
  <c r="BR45" i="17"/>
  <c r="BW45" i="17" s="1"/>
  <c r="CG45" i="17" s="1"/>
  <c r="BR15" i="17"/>
  <c r="BW15" i="17" s="1"/>
  <c r="CG15" i="17" s="1"/>
  <c r="AI15" i="19" s="1"/>
  <c r="X74" i="17"/>
  <c r="AC74" i="17" s="1"/>
  <c r="AM74" i="17" s="1"/>
  <c r="EK74" i="17" s="1"/>
  <c r="CO80" i="17"/>
  <c r="CT80" i="17" s="1"/>
  <c r="DD80" i="17" s="1"/>
  <c r="AU73" i="17"/>
  <c r="AZ73" i="17" s="1"/>
  <c r="BJ73" i="17" s="1"/>
  <c r="X54" i="17"/>
  <c r="AC54" i="17" s="1"/>
  <c r="AM54" i="17" s="1"/>
  <c r="DL62" i="17"/>
  <c r="DQ62" i="17" s="1"/>
  <c r="EA62" i="17" s="1"/>
  <c r="FE61" i="17" s="1"/>
  <c r="X58" i="17"/>
  <c r="AC58" i="17" s="1"/>
  <c r="AM58" i="17" s="1"/>
  <c r="EK58" i="17" s="1"/>
  <c r="BR60" i="17"/>
  <c r="BW60" i="17" s="1"/>
  <c r="CG60" i="17" s="1"/>
  <c r="DL46" i="17"/>
  <c r="DQ46" i="17" s="1"/>
  <c r="EA46" i="17" s="1"/>
  <c r="DL47" i="17"/>
  <c r="DQ47" i="17" s="1"/>
  <c r="EA47" i="17" s="1"/>
  <c r="CO47" i="17"/>
  <c r="CT47" i="17" s="1"/>
  <c r="DD47" i="17" s="1"/>
  <c r="CO31" i="17"/>
  <c r="CT31" i="17" s="1"/>
  <c r="DD31" i="17" s="1"/>
  <c r="AU12" i="17"/>
  <c r="AZ12" i="17" s="1"/>
  <c r="BJ12" i="17" s="1"/>
  <c r="X70" i="17"/>
  <c r="AC70" i="17" s="1"/>
  <c r="AM70" i="17" s="1"/>
  <c r="BR75" i="17"/>
  <c r="BW75" i="17" s="1"/>
  <c r="CG75" i="17" s="1"/>
  <c r="CO63" i="17"/>
  <c r="CT63" i="17" s="1"/>
  <c r="DD63" i="17" s="1"/>
  <c r="CO61" i="17"/>
  <c r="CT61" i="17" s="1"/>
  <c r="DD61" i="17" s="1"/>
  <c r="EZ61" i="17" s="1"/>
  <c r="BR59" i="17"/>
  <c r="BW59" i="17" s="1"/>
  <c r="CG59" i="17" s="1"/>
  <c r="EU59" i="17" s="1"/>
  <c r="DL48" i="17"/>
  <c r="DQ48" i="17" s="1"/>
  <c r="EA48" i="17" s="1"/>
  <c r="X23" i="17"/>
  <c r="AC23" i="17" s="1"/>
  <c r="AM23" i="17" s="1"/>
  <c r="AU25" i="17"/>
  <c r="AZ25" i="17" s="1"/>
  <c r="BJ25" i="17" s="1"/>
  <c r="DL32" i="17"/>
  <c r="DQ32" i="17" s="1"/>
  <c r="EA32" i="17" s="1"/>
  <c r="CO14" i="17"/>
  <c r="CT14" i="17" s="1"/>
  <c r="DD14" i="17" s="1"/>
  <c r="AQ14" i="19" s="1"/>
  <c r="AU13" i="17"/>
  <c r="AZ13" i="17" s="1"/>
  <c r="BJ13" i="17" s="1"/>
  <c r="CO75" i="17"/>
  <c r="CT75" i="17" s="1"/>
  <c r="DD75" i="17" s="1"/>
  <c r="AU72" i="17"/>
  <c r="AZ72" i="17" s="1"/>
  <c r="BJ72" i="17" s="1"/>
  <c r="AU61" i="17"/>
  <c r="AZ61" i="17" s="1"/>
  <c r="BJ61" i="17" s="1"/>
  <c r="EP61" i="17" s="1"/>
  <c r="BR12" i="17"/>
  <c r="BW12" i="17" s="1"/>
  <c r="CG12" i="17" s="1"/>
  <c r="AI12" i="19" s="1"/>
  <c r="BR13" i="17"/>
  <c r="BW13" i="17" s="1"/>
  <c r="CG13" i="17" s="1"/>
  <c r="CO76" i="17"/>
  <c r="CT76" i="17" s="1"/>
  <c r="DD76" i="17" s="1"/>
  <c r="BR76" i="17"/>
  <c r="BW76" i="17" s="1"/>
  <c r="CG76" i="17" s="1"/>
  <c r="BR64" i="17"/>
  <c r="BW64" i="17" s="1"/>
  <c r="CG64" i="17" s="1"/>
  <c r="BR58" i="17"/>
  <c r="BW58" i="17" s="1"/>
  <c r="CG58" i="17" s="1"/>
  <c r="BR48" i="17"/>
  <c r="BW48" i="17" s="1"/>
  <c r="CG48" i="17" s="1"/>
  <c r="X40" i="17"/>
  <c r="AC40" i="17" s="1"/>
  <c r="AM40" i="17" s="1"/>
  <c r="AU40" i="17"/>
  <c r="AZ40" i="17" s="1"/>
  <c r="BJ40" i="17" s="1"/>
  <c r="CO59" i="17"/>
  <c r="CT59" i="17" s="1"/>
  <c r="DD59" i="17" s="1"/>
  <c r="X73" i="17"/>
  <c r="AC73" i="17" s="1"/>
  <c r="AM73" i="17" s="1"/>
  <c r="BR32" i="17"/>
  <c r="BW32" i="17" s="1"/>
  <c r="CG32" i="17" s="1"/>
  <c r="BR27" i="17"/>
  <c r="BW27" i="17" s="1"/>
  <c r="CG27" i="17" s="1"/>
  <c r="DL16" i="17"/>
  <c r="DQ16" i="17" s="1"/>
  <c r="EA16" i="17" s="1"/>
  <c r="BC16" i="19" s="1"/>
  <c r="DL80" i="17"/>
  <c r="DQ80" i="17" s="1"/>
  <c r="EA80" i="17" s="1"/>
  <c r="FE79" i="17" s="1"/>
  <c r="AU45" i="17"/>
  <c r="AZ45" i="17" s="1"/>
  <c r="BJ45" i="17" s="1"/>
  <c r="EP45" i="17" s="1"/>
  <c r="CO30" i="17"/>
  <c r="CT30" i="17" s="1"/>
  <c r="DD30" i="17" s="1"/>
  <c r="EZ30" i="17" s="1"/>
  <c r="CO77" i="17"/>
  <c r="CT77" i="17" s="1"/>
  <c r="DD77" i="17" s="1"/>
  <c r="EZ77" i="17" s="1"/>
  <c r="BR79" i="17"/>
  <c r="BW79" i="17" s="1"/>
  <c r="CG79" i="17" s="1"/>
  <c r="BR43" i="17"/>
  <c r="BW43" i="17" s="1"/>
  <c r="CG43" i="17" s="1"/>
  <c r="BR24" i="17"/>
  <c r="BW24" i="17" s="1"/>
  <c r="CG24" i="17" s="1"/>
  <c r="CO48" i="17"/>
  <c r="CT48" i="17" s="1"/>
  <c r="DD48" i="17" s="1"/>
  <c r="CO45" i="17"/>
  <c r="CT45" i="17" s="1"/>
  <c r="DD45" i="17" s="1"/>
  <c r="CO32" i="17"/>
  <c r="CT32" i="17" s="1"/>
  <c r="DD32" i="17" s="1"/>
  <c r="X22" i="17"/>
  <c r="AC22" i="17" s="1"/>
  <c r="AM22" i="17" s="1"/>
  <c r="EK22" i="17" s="1"/>
  <c r="AU26" i="17"/>
  <c r="AZ26" i="17" s="1"/>
  <c r="BJ26" i="17" s="1"/>
  <c r="CO27" i="17"/>
  <c r="CT27" i="17" s="1"/>
  <c r="DD27" i="17" s="1"/>
  <c r="DL78" i="17"/>
  <c r="DQ78" i="17" s="1"/>
  <c r="EA78" i="17" s="1"/>
  <c r="AU60" i="17"/>
  <c r="AZ60" i="17" s="1"/>
  <c r="BJ60" i="17" s="1"/>
  <c r="BR30" i="17"/>
  <c r="BW30" i="17" s="1"/>
  <c r="CG30" i="17" s="1"/>
  <c r="AU28" i="17"/>
  <c r="AZ28" i="17" s="1"/>
  <c r="BJ28" i="17" s="1"/>
  <c r="BR41" i="17"/>
  <c r="BW41" i="17" s="1"/>
  <c r="CG41" i="17" s="1"/>
  <c r="CO29" i="17"/>
  <c r="CT29" i="17" s="1"/>
  <c r="DD29" i="17" s="1"/>
  <c r="EZ29" i="17" s="1"/>
  <c r="AU23" i="17"/>
  <c r="AZ23" i="17" s="1"/>
  <c r="BJ23" i="17" s="1"/>
  <c r="EP22" i="17" s="1"/>
  <c r="AU77" i="17"/>
  <c r="AZ77" i="17" s="1"/>
  <c r="BJ77" i="17" s="1"/>
  <c r="EP77" i="17" s="1"/>
  <c r="CO28" i="17"/>
  <c r="CT28" i="17" s="1"/>
  <c r="DD28" i="17" s="1"/>
  <c r="BR14" i="17"/>
  <c r="BW14" i="17" s="1"/>
  <c r="CG14" i="17" s="1"/>
  <c r="AI14" i="19" s="1"/>
  <c r="BR78" i="17"/>
  <c r="BW78" i="17" s="1"/>
  <c r="CG78" i="17" s="1"/>
  <c r="BR62" i="17"/>
  <c r="BW62" i="17" s="1"/>
  <c r="CG62" i="17" s="1"/>
  <c r="DL63" i="17"/>
  <c r="DQ63" i="17" s="1"/>
  <c r="EA63" i="17" s="1"/>
  <c r="X56" i="17"/>
  <c r="AC56" i="17" s="1"/>
  <c r="AM56" i="17" s="1"/>
  <c r="AU43" i="17"/>
  <c r="AZ43" i="17" s="1"/>
  <c r="BJ43" i="17" s="1"/>
  <c r="AU39" i="17"/>
  <c r="AZ39" i="17" s="1"/>
  <c r="BJ39" i="17" s="1"/>
  <c r="CO46" i="17"/>
  <c r="CT46" i="17" s="1"/>
  <c r="DD46" i="17" s="1"/>
  <c r="CO60" i="17"/>
  <c r="CT60" i="17" s="1"/>
  <c r="DD60" i="17" s="1"/>
  <c r="DL31" i="17"/>
  <c r="DQ31" i="17" s="1"/>
  <c r="EA31" i="17" s="1"/>
  <c r="FE31" i="17" s="1"/>
  <c r="CO15" i="17"/>
  <c r="CT15" i="17" s="1"/>
  <c r="DD15" i="17" s="1"/>
  <c r="AQ15" i="19" s="1"/>
  <c r="AU11" i="17"/>
  <c r="AZ11" i="17" s="1"/>
  <c r="BJ11" i="17" s="1"/>
  <c r="BR77" i="17"/>
  <c r="BW77" i="17" s="1"/>
  <c r="CG77" i="17" s="1"/>
  <c r="AU71" i="17"/>
  <c r="AZ71" i="17" s="1"/>
  <c r="BJ71" i="17" s="1"/>
  <c r="CO44" i="17"/>
  <c r="CT44" i="17" s="1"/>
  <c r="DD44" i="17" s="1"/>
  <c r="AU42" i="17"/>
  <c r="AZ42" i="17" s="1"/>
  <c r="BJ42" i="17" s="1"/>
  <c r="EP42" i="17" s="1"/>
  <c r="X39" i="17"/>
  <c r="AC39" i="17" s="1"/>
  <c r="AM39" i="17" s="1"/>
  <c r="X24" i="17"/>
  <c r="AC24" i="17" s="1"/>
  <c r="AM24" i="17" s="1"/>
  <c r="AU74" i="17"/>
  <c r="AZ74" i="17" s="1"/>
  <c r="BJ74" i="17" s="1"/>
  <c r="BR63" i="17"/>
  <c r="BW63" i="17" s="1"/>
  <c r="CG63" i="17" s="1"/>
  <c r="EU63" i="17" s="1"/>
  <c r="BR61" i="17"/>
  <c r="BW61" i="17" s="1"/>
  <c r="CG61" i="17" s="1"/>
  <c r="BR29" i="17"/>
  <c r="BW29" i="17" s="1"/>
  <c r="CG29" i="17" s="1"/>
  <c r="AU29" i="17"/>
  <c r="AZ29" i="17" s="1"/>
  <c r="BJ29" i="17" s="1"/>
  <c r="EP29" i="17" s="1"/>
  <c r="AU27" i="17"/>
  <c r="AZ27" i="17" s="1"/>
  <c r="BJ27" i="17" s="1"/>
  <c r="BR25" i="17"/>
  <c r="BW25" i="17" s="1"/>
  <c r="CG25" i="17" s="1"/>
  <c r="BR74" i="17"/>
  <c r="BW74" i="17" s="1"/>
  <c r="CG74" i="17" s="1"/>
  <c r="CO79" i="17"/>
  <c r="CT79" i="17" s="1"/>
  <c r="DD79" i="17" s="1"/>
  <c r="X57" i="17"/>
  <c r="AC57" i="17" s="1"/>
  <c r="AM57" i="17" s="1"/>
  <c r="AU58" i="17"/>
  <c r="AZ58" i="17" s="1"/>
  <c r="BJ58" i="17" s="1"/>
  <c r="EP58" i="17" s="1"/>
  <c r="AU44" i="17"/>
  <c r="AZ44" i="17" s="1"/>
  <c r="BJ44" i="17" s="1"/>
  <c r="BR47" i="17"/>
  <c r="BW47" i="17" s="1"/>
  <c r="CG47" i="17" s="1"/>
  <c r="BR31" i="17"/>
  <c r="BW31" i="17" s="1"/>
  <c r="CG31" i="17" s="1"/>
  <c r="EU31" i="17" s="1"/>
  <c r="CO78" i="17"/>
  <c r="CT78" i="17" s="1"/>
  <c r="DD78" i="17" s="1"/>
  <c r="X38" i="17"/>
  <c r="AC38" i="17" s="1"/>
  <c r="AM38" i="17" s="1"/>
  <c r="EK38" i="17" s="1"/>
  <c r="X42" i="17"/>
  <c r="AC42" i="17" s="1"/>
  <c r="AM42" i="17" s="1"/>
  <c r="EK42" i="17" s="1"/>
  <c r="AU24" i="17"/>
  <c r="AZ24" i="17" s="1"/>
  <c r="BJ24" i="17" s="1"/>
  <c r="CO11" i="17"/>
  <c r="CT11" i="17" s="1"/>
  <c r="DD11" i="17" s="1"/>
  <c r="AQ11" i="19" s="1"/>
  <c r="X71" i="17"/>
  <c r="AC71" i="17" s="1"/>
  <c r="AM71" i="17" s="1"/>
  <c r="BR57" i="17"/>
  <c r="BW57" i="17" s="1"/>
  <c r="CG57" i="17" s="1"/>
  <c r="BR56" i="17"/>
  <c r="BW56" i="17" s="1"/>
  <c r="CG56" i="17" s="1"/>
  <c r="BR40" i="17"/>
  <c r="BW40" i="17" s="1"/>
  <c r="CG40" i="17" s="1"/>
  <c r="AU41" i="17"/>
  <c r="AZ41" i="17" s="1"/>
  <c r="BJ41" i="17" s="1"/>
  <c r="AU75" i="17"/>
  <c r="AZ75" i="17" s="1"/>
  <c r="BJ75" i="17" s="1"/>
  <c r="EP75" i="17" s="1"/>
  <c r="DJ14" i="17"/>
  <c r="DO14" i="17" s="1"/>
  <c r="DY14" i="17" s="1"/>
  <c r="BA14" i="19" s="1"/>
  <c r="AS12" i="17"/>
  <c r="AX12" i="17" s="1"/>
  <c r="BH12" i="17" s="1"/>
  <c r="Y12" i="19" s="1"/>
  <c r="DJ16" i="17"/>
  <c r="DO16" i="17" s="1"/>
  <c r="DY16" i="17" s="1"/>
  <c r="BA16" i="19" s="1"/>
  <c r="DJ15" i="17"/>
  <c r="DO15" i="17" s="1"/>
  <c r="DY15" i="17" s="1"/>
  <c r="BA15" i="19" s="1"/>
  <c r="AS74" i="17"/>
  <c r="AX74" i="17" s="1"/>
  <c r="BH74" i="17" s="1"/>
  <c r="BP25" i="17"/>
  <c r="BU25" i="17" s="1"/>
  <c r="CE25" i="17" s="1"/>
  <c r="DJ47" i="17"/>
  <c r="DO47" i="17" s="1"/>
  <c r="DY47" i="17" s="1"/>
  <c r="V40" i="17"/>
  <c r="AA40" i="17" s="1"/>
  <c r="AK40" i="17" s="1"/>
  <c r="BP57" i="17"/>
  <c r="V57" i="17"/>
  <c r="BP48" i="17"/>
  <c r="BU48" i="17" s="1"/>
  <c r="CE48" i="17" s="1"/>
  <c r="AS26" i="17"/>
  <c r="AX26" i="17" s="1"/>
  <c r="BH26" i="17" s="1"/>
  <c r="BP80" i="17"/>
  <c r="BU80" i="17" s="1"/>
  <c r="CE80" i="17" s="1"/>
  <c r="CM31" i="17"/>
  <c r="CR31" i="17" s="1"/>
  <c r="DB31" i="17" s="1"/>
  <c r="DJ46" i="17"/>
  <c r="DO46" i="17" s="1"/>
  <c r="DY46" i="17" s="1"/>
  <c r="AS40" i="17"/>
  <c r="AX40" i="17" s="1"/>
  <c r="BH40" i="17" s="1"/>
  <c r="V22" i="17"/>
  <c r="AA22" i="17" s="1"/>
  <c r="AK22" i="17" s="1"/>
  <c r="V73" i="17"/>
  <c r="AA73" i="17" s="1"/>
  <c r="AK73" i="17" s="1"/>
  <c r="BP30" i="17"/>
  <c r="BU30" i="17" s="1"/>
  <c r="CE30" i="17" s="1"/>
  <c r="AS58" i="17"/>
  <c r="BP45" i="17"/>
  <c r="BU45" i="17" s="1"/>
  <c r="CE45" i="17" s="1"/>
  <c r="DJ31" i="17"/>
  <c r="DO31" i="17" s="1"/>
  <c r="DY31" i="17" s="1"/>
  <c r="V58" i="17"/>
  <c r="AS23" i="17"/>
  <c r="AX23" i="17" s="1"/>
  <c r="BH23" i="17" s="1"/>
  <c r="AS60" i="17"/>
  <c r="CM80" i="17"/>
  <c r="CR80" i="17" s="1"/>
  <c r="DB80" i="17" s="1"/>
  <c r="AS29" i="17"/>
  <c r="AX29" i="17" s="1"/>
  <c r="BH29" i="17" s="1"/>
  <c r="EN29" i="17" s="1"/>
  <c r="CM59" i="17"/>
  <c r="CM43" i="17"/>
  <c r="CR43" i="17" s="1"/>
  <c r="DB43" i="17" s="1"/>
  <c r="AS73" i="17"/>
  <c r="AX73" i="17" s="1"/>
  <c r="BH73" i="17" s="1"/>
  <c r="CM75" i="17"/>
  <c r="CR75" i="17" s="1"/>
  <c r="DB75" i="17" s="1"/>
  <c r="BP14" i="17"/>
  <c r="BU14" i="17" s="1"/>
  <c r="CE14" i="17" s="1"/>
  <c r="AG14" i="19" s="1"/>
  <c r="BP11" i="17"/>
  <c r="BU11" i="17" s="1"/>
  <c r="CE11" i="17" s="1"/>
  <c r="AG11" i="19" s="1"/>
  <c r="CM11" i="17"/>
  <c r="CR11" i="17" s="1"/>
  <c r="DB11" i="17" s="1"/>
  <c r="AO11" i="19" s="1"/>
  <c r="BP72" i="17"/>
  <c r="BU72" i="17" s="1"/>
  <c r="CE72" i="17" s="1"/>
  <c r="BP32" i="17"/>
  <c r="BU32" i="17" s="1"/>
  <c r="CE32" i="17" s="1"/>
  <c r="DJ80" i="17"/>
  <c r="DO80" i="17" s="1"/>
  <c r="DY80" i="17" s="1"/>
  <c r="BP77" i="17"/>
  <c r="BU77" i="17" s="1"/>
  <c r="CE77" i="17" s="1"/>
  <c r="DJ78" i="17"/>
  <c r="DO78" i="17" s="1"/>
  <c r="DY78" i="17" s="1"/>
  <c r="CM60" i="17"/>
  <c r="BP46" i="17"/>
  <c r="BU46" i="17" s="1"/>
  <c r="CE46" i="17" s="1"/>
  <c r="BP61" i="17"/>
  <c r="BP43" i="17"/>
  <c r="BU43" i="17" s="1"/>
  <c r="CE43" i="17" s="1"/>
  <c r="CM44" i="17"/>
  <c r="CR44" i="17" s="1"/>
  <c r="DB44" i="17" s="1"/>
  <c r="BP26" i="17"/>
  <c r="BU26" i="17" s="1"/>
  <c r="CE26" i="17" s="1"/>
  <c r="BP29" i="17"/>
  <c r="BU29" i="17" s="1"/>
  <c r="CE29" i="17" s="1"/>
  <c r="V26" i="17"/>
  <c r="AA26" i="17" s="1"/>
  <c r="AK26" i="17" s="1"/>
  <c r="EI26" i="17" s="1"/>
  <c r="V72" i="17"/>
  <c r="AA72" i="17" s="1"/>
  <c r="AK72" i="17" s="1"/>
  <c r="BP24" i="17"/>
  <c r="BU24" i="17" s="1"/>
  <c r="CE24" i="17" s="1"/>
  <c r="CM48" i="17"/>
  <c r="CR48" i="17" s="1"/>
  <c r="DB48" i="17" s="1"/>
  <c r="V42" i="17"/>
  <c r="AA42" i="17" s="1"/>
  <c r="AK42" i="17" s="1"/>
  <c r="EI42" i="17" s="1"/>
  <c r="BP40" i="17"/>
  <c r="BU40" i="17" s="1"/>
  <c r="CE40" i="17" s="1"/>
  <c r="V41" i="17"/>
  <c r="AA41" i="17" s="1"/>
  <c r="AK41" i="17" s="1"/>
  <c r="EI41" i="17" s="1"/>
  <c r="BP74" i="17"/>
  <c r="BU74" i="17" s="1"/>
  <c r="CE74" i="17" s="1"/>
  <c r="AS75" i="17"/>
  <c r="AX75" i="17" s="1"/>
  <c r="BH75" i="17" s="1"/>
  <c r="AS43" i="17"/>
  <c r="AX43" i="17" s="1"/>
  <c r="BH43" i="17" s="1"/>
  <c r="AS42" i="17"/>
  <c r="AX42" i="17" s="1"/>
  <c r="BH42" i="17" s="1"/>
  <c r="CM28" i="17"/>
  <c r="CR28" i="17" s="1"/>
  <c r="DB28" i="17" s="1"/>
  <c r="AS25" i="17"/>
  <c r="AX25" i="17" s="1"/>
  <c r="BH25" i="17" s="1"/>
  <c r="BP15" i="17"/>
  <c r="BU15" i="17" s="1"/>
  <c r="CE15" i="17" s="1"/>
  <c r="AG15" i="19" s="1"/>
  <c r="CM15" i="17"/>
  <c r="CR15" i="17" s="1"/>
  <c r="DB15" i="17" s="1"/>
  <c r="AO15" i="19" s="1"/>
  <c r="V55" i="17"/>
  <c r="CM62" i="17"/>
  <c r="DJ62" i="17"/>
  <c r="BP73" i="17"/>
  <c r="BU73" i="17" s="1"/>
  <c r="CE73" i="17" s="1"/>
  <c r="ES73" i="17" s="1"/>
  <c r="AS61" i="17"/>
  <c r="DJ30" i="17"/>
  <c r="DO30" i="17" s="1"/>
  <c r="DY30" i="17" s="1"/>
  <c r="CM45" i="17"/>
  <c r="CR45" i="17" s="1"/>
  <c r="DB45" i="17" s="1"/>
  <c r="BP63" i="17"/>
  <c r="V25" i="17"/>
  <c r="AA25" i="17" s="1"/>
  <c r="AK25" i="17" s="1"/>
  <c r="BP31" i="17"/>
  <c r="BU31" i="17" s="1"/>
  <c r="CE31" i="17" s="1"/>
  <c r="V54" i="17"/>
  <c r="CM27" i="17"/>
  <c r="CR27" i="17" s="1"/>
  <c r="DB27" i="17" s="1"/>
  <c r="AS28" i="17"/>
  <c r="AX28" i="17" s="1"/>
  <c r="BH28" i="17" s="1"/>
  <c r="BP78" i="17"/>
  <c r="BU78" i="17" s="1"/>
  <c r="CE78" i="17" s="1"/>
  <c r="ES78" i="17" s="1"/>
  <c r="CM64" i="17"/>
  <c r="CM12" i="17"/>
  <c r="CR12" i="17" s="1"/>
  <c r="DB12" i="17" s="1"/>
  <c r="AO12" i="19" s="1"/>
  <c r="AS55" i="17"/>
  <c r="CM30" i="17"/>
  <c r="CR30" i="17" s="1"/>
  <c r="DB30" i="17" s="1"/>
  <c r="EX30" i="17" s="1"/>
  <c r="CM61" i="17"/>
  <c r="AS59" i="17"/>
  <c r="DJ63" i="17"/>
  <c r="BP64" i="17"/>
  <c r="AS44" i="17"/>
  <c r="AX44" i="17" s="1"/>
  <c r="BH44" i="17" s="1"/>
  <c r="BP58" i="17"/>
  <c r="BP41" i="17"/>
  <c r="BU41" i="17" s="1"/>
  <c r="CE41" i="17" s="1"/>
  <c r="BP27" i="17"/>
  <c r="BU27" i="17" s="1"/>
  <c r="CE27" i="17" s="1"/>
  <c r="ES27" i="17" s="1"/>
  <c r="DJ64" i="17"/>
  <c r="CM32" i="17"/>
  <c r="CR32" i="17" s="1"/>
  <c r="DB32" i="17" s="1"/>
  <c r="CM63" i="17"/>
  <c r="V74" i="17"/>
  <c r="AA74" i="17" s="1"/>
  <c r="AK74" i="17" s="1"/>
  <c r="EI74" i="17" s="1"/>
  <c r="BP76" i="17"/>
  <c r="BU76" i="17" s="1"/>
  <c r="CE76" i="17" s="1"/>
  <c r="ES76" i="17" s="1"/>
  <c r="CM77" i="17"/>
  <c r="CR77" i="17" s="1"/>
  <c r="DB77" i="17" s="1"/>
  <c r="DJ79" i="17"/>
  <c r="DO79" i="17" s="1"/>
  <c r="DY79" i="17" s="1"/>
  <c r="BP47" i="17"/>
  <c r="BU47" i="17" s="1"/>
  <c r="CE47" i="17" s="1"/>
  <c r="ES47" i="17" s="1"/>
  <c r="BP42" i="17"/>
  <c r="BU42" i="17" s="1"/>
  <c r="CE42" i="17" s="1"/>
  <c r="ES42" i="17" s="1"/>
  <c r="AS77" i="17"/>
  <c r="AX77" i="17" s="1"/>
  <c r="BH77" i="17" s="1"/>
  <c r="EN77" i="17" s="1"/>
  <c r="V38" i="17"/>
  <c r="AA38" i="17" s="1"/>
  <c r="AK38" i="17" s="1"/>
  <c r="BP12" i="17"/>
  <c r="BU12" i="17" s="1"/>
  <c r="CE12" i="17" s="1"/>
  <c r="AG12" i="19" s="1"/>
  <c r="CM47" i="17"/>
  <c r="CR47" i="17" s="1"/>
  <c r="DB47" i="17" s="1"/>
  <c r="AS27" i="17"/>
  <c r="AX27" i="17" s="1"/>
  <c r="BH27" i="17" s="1"/>
  <c r="BP28" i="17"/>
  <c r="BU28" i="17" s="1"/>
  <c r="CE28" i="17" s="1"/>
  <c r="ES28" i="17" s="1"/>
  <c r="BP44" i="17"/>
  <c r="BU44" i="17" s="1"/>
  <c r="CE44" i="17" s="1"/>
  <c r="DJ48" i="17"/>
  <c r="DO48" i="17" s="1"/>
  <c r="DY48" i="17" s="1"/>
  <c r="AS41" i="17"/>
  <c r="AX41" i="17" s="1"/>
  <c r="BH41" i="17" s="1"/>
  <c r="EN41" i="17" s="1"/>
  <c r="V70" i="17"/>
  <c r="AA70" i="17" s="1"/>
  <c r="AK70" i="17" s="1"/>
  <c r="BP62" i="17"/>
  <c r="AS76" i="17"/>
  <c r="AX76" i="17" s="1"/>
  <c r="BH76" i="17" s="1"/>
  <c r="AS57" i="17"/>
  <c r="DJ32" i="17"/>
  <c r="DO32" i="17" s="1"/>
  <c r="DY32" i="17" s="1"/>
  <c r="BP16" i="17"/>
  <c r="BU16" i="17" s="1"/>
  <c r="CE16" i="17" s="1"/>
  <c r="AG16" i="19" s="1"/>
  <c r="CM13" i="17"/>
  <c r="CR13" i="17" s="1"/>
  <c r="DB13" i="17" s="1"/>
  <c r="AO13" i="19" s="1"/>
  <c r="CM46" i="17"/>
  <c r="CR46" i="17" s="1"/>
  <c r="DB46" i="17" s="1"/>
  <c r="V39" i="17"/>
  <c r="AA39" i="17" s="1"/>
  <c r="AK39" i="17" s="1"/>
  <c r="EI39" i="17" s="1"/>
  <c r="BP75" i="17"/>
  <c r="BU75" i="17" s="1"/>
  <c r="CE75" i="17" s="1"/>
  <c r="CM78" i="17"/>
  <c r="CR78" i="17" s="1"/>
  <c r="DB78" i="17" s="1"/>
  <c r="AS24" i="17"/>
  <c r="AX24" i="17" s="1"/>
  <c r="BH24" i="17" s="1"/>
  <c r="EN24" i="17" s="1"/>
  <c r="CM14" i="17"/>
  <c r="CR14" i="17" s="1"/>
  <c r="DB14" i="17" s="1"/>
  <c r="AO14" i="19" s="1"/>
  <c r="AS45" i="17"/>
  <c r="AX45" i="17" s="1"/>
  <c r="BH45" i="17" s="1"/>
  <c r="EN45" i="17" s="1"/>
  <c r="CM76" i="17"/>
  <c r="CR76" i="17" s="1"/>
  <c r="DB76" i="17" s="1"/>
  <c r="CM29" i="17"/>
  <c r="CR29" i="17" s="1"/>
  <c r="DB29" i="17" s="1"/>
  <c r="BP59" i="17"/>
  <c r="BP56" i="17"/>
  <c r="CM79" i="17"/>
  <c r="CR79" i="17" s="1"/>
  <c r="DB79" i="17" s="1"/>
  <c r="BP60" i="17"/>
  <c r="BP79" i="17"/>
  <c r="BU79" i="17" s="1"/>
  <c r="CE79" i="17" s="1"/>
  <c r="AS71" i="17"/>
  <c r="AX71" i="17" s="1"/>
  <c r="BH71" i="17" s="1"/>
  <c r="V23" i="17"/>
  <c r="AA23" i="17" s="1"/>
  <c r="AK23" i="17" s="1"/>
  <c r="AS11" i="17"/>
  <c r="AX11" i="17" s="1"/>
  <c r="BH11" i="17" s="1"/>
  <c r="Y11" i="19" s="1"/>
  <c r="V56" i="17"/>
  <c r="AS72" i="17"/>
  <c r="AX72" i="17" s="1"/>
  <c r="BH72" i="17" s="1"/>
  <c r="EN72" i="17" s="1"/>
  <c r="AS39" i="17"/>
  <c r="AX39" i="17" s="1"/>
  <c r="BH39" i="17" s="1"/>
  <c r="CM16" i="17"/>
  <c r="CR16" i="17" s="1"/>
  <c r="DB16" i="17" s="1"/>
  <c r="AS13" i="17"/>
  <c r="AX13" i="17" s="1"/>
  <c r="BH13" i="17" s="1"/>
  <c r="BP13" i="17"/>
  <c r="BU13" i="17" s="1"/>
  <c r="CE13" i="17" s="1"/>
  <c r="AG13" i="19" s="1"/>
  <c r="AS56" i="17"/>
  <c r="V71" i="17"/>
  <c r="AA71" i="17" s="1"/>
  <c r="AK71" i="17" s="1"/>
  <c r="V24" i="17"/>
  <c r="AA24" i="17" s="1"/>
  <c r="AK24" i="17" s="1"/>
  <c r="EI24" i="17" s="1"/>
  <c r="BS11" i="17"/>
  <c r="BX11" i="17" s="1"/>
  <c r="CH11" i="17" s="1"/>
  <c r="AJ11" i="19" s="1"/>
  <c r="BR11" i="17"/>
  <c r="BW11" i="17" s="1"/>
  <c r="CG11" i="17" s="1"/>
  <c r="AI11" i="19" s="1"/>
  <c r="BQ9" i="17"/>
  <c r="BQ10" i="17"/>
  <c r="BQ8" i="17"/>
  <c r="BS8" i="17"/>
  <c r="BS10" i="17"/>
  <c r="BS9" i="17"/>
  <c r="BP10" i="17"/>
  <c r="BP8" i="17"/>
  <c r="BP9" i="17"/>
  <c r="BO9" i="17"/>
  <c r="BO10" i="17"/>
  <c r="BO8" i="17"/>
  <c r="BR10" i="17"/>
  <c r="BR8" i="17"/>
  <c r="BR9" i="17"/>
  <c r="AV8" i="17"/>
  <c r="AV7" i="17"/>
  <c r="AV10" i="17"/>
  <c r="AV9" i="17"/>
  <c r="V6" i="17"/>
  <c r="AS10" i="17"/>
  <c r="AS7" i="17"/>
  <c r="AS9" i="17"/>
  <c r="AS8" i="17"/>
  <c r="U6" i="17"/>
  <c r="AR8" i="17"/>
  <c r="AR7" i="17"/>
  <c r="AR10" i="17"/>
  <c r="AR9" i="17"/>
  <c r="AU7" i="17"/>
  <c r="AU9" i="17"/>
  <c r="AU8" i="17"/>
  <c r="AU10" i="17"/>
  <c r="W7" i="17"/>
  <c r="AT7" i="17"/>
  <c r="AT10" i="17"/>
  <c r="AT9" i="17"/>
  <c r="AT8" i="17"/>
  <c r="V8" i="17"/>
  <c r="V9" i="17"/>
  <c r="V7" i="17"/>
  <c r="V10" i="17"/>
  <c r="U9" i="17"/>
  <c r="U7" i="17"/>
  <c r="U8" i="17"/>
  <c r="U10" i="17"/>
  <c r="Y7" i="17"/>
  <c r="Y10" i="17"/>
  <c r="Y8" i="17"/>
  <c r="Y6" i="17"/>
  <c r="Y9" i="17"/>
  <c r="X7" i="17"/>
  <c r="X10" i="17"/>
  <c r="X9" i="17"/>
  <c r="X6" i="17"/>
  <c r="X8" i="17"/>
  <c r="W9" i="17"/>
  <c r="W6" i="17"/>
  <c r="W10" i="17"/>
  <c r="W8" i="17"/>
  <c r="J60" i="12"/>
  <c r="J77" i="12"/>
  <c r="N76" i="12"/>
  <c r="M77" i="12"/>
  <c r="K77" i="12"/>
  <c r="J62" i="12"/>
  <c r="J59" i="12"/>
  <c r="ET46" i="17" l="1"/>
  <c r="FB63" i="17"/>
  <c r="EW28" i="17"/>
  <c r="EU78" i="17"/>
  <c r="EV79" i="17"/>
  <c r="FF79" i="17"/>
  <c r="EH38" i="17"/>
  <c r="EW61" i="17"/>
  <c r="FA78" i="17"/>
  <c r="EM41" i="17"/>
  <c r="ER41" i="17"/>
  <c r="EH25" i="17"/>
  <c r="EW14" i="17"/>
  <c r="AN14" i="19"/>
  <c r="EP11" i="17"/>
  <c r="AA11" i="19"/>
  <c r="EQ13" i="17"/>
  <c r="AB13" i="19"/>
  <c r="EY15" i="17"/>
  <c r="AP16" i="19"/>
  <c r="ET15" i="17"/>
  <c r="AH15" i="19"/>
  <c r="EN13" i="17"/>
  <c r="Y13" i="19"/>
  <c r="EP13" i="17"/>
  <c r="AA13" i="19"/>
  <c r="ET13" i="17"/>
  <c r="AH13" i="19"/>
  <c r="EO13" i="17"/>
  <c r="Z13" i="19"/>
  <c r="ER13" i="17"/>
  <c r="AF13" i="19"/>
  <c r="EX15" i="17"/>
  <c r="AO16" i="19"/>
  <c r="EU13" i="17"/>
  <c r="AI13" i="19"/>
  <c r="EP12" i="17"/>
  <c r="AA12" i="19"/>
  <c r="EM11" i="17"/>
  <c r="X11" i="19"/>
  <c r="EM13" i="17"/>
  <c r="X13" i="19"/>
  <c r="EX46" i="17"/>
  <c r="EK40" i="17"/>
  <c r="EK72" i="17"/>
  <c r="ES31" i="17"/>
  <c r="FA31" i="17"/>
  <c r="EN25" i="17"/>
  <c r="ER73" i="17"/>
  <c r="EI71" i="17"/>
  <c r="EX29" i="17"/>
  <c r="EN42" i="17"/>
  <c r="ES46" i="17"/>
  <c r="ES11" i="17"/>
  <c r="EI22" i="17"/>
  <c r="EZ47" i="17"/>
  <c r="EU46" i="17"/>
  <c r="EL38" i="17"/>
  <c r="EQ42" i="17"/>
  <c r="EV12" i="17"/>
  <c r="EQ60" i="17"/>
  <c r="EY61" i="17"/>
  <c r="EJ41" i="17"/>
  <c r="EM58" i="17"/>
  <c r="EU58" i="17"/>
  <c r="EM72" i="17"/>
  <c r="ER11" i="17"/>
  <c r="EM42" i="17"/>
  <c r="ES26" i="17"/>
  <c r="EP27" i="17"/>
  <c r="EZ14" i="17"/>
  <c r="FA60" i="17"/>
  <c r="EL25" i="17"/>
  <c r="EQ73" i="17"/>
  <c r="EJ38" i="17"/>
  <c r="EO40" i="17"/>
  <c r="EW60" i="17"/>
  <c r="ER45" i="17"/>
  <c r="EL57" i="17"/>
  <c r="EU57" i="17"/>
  <c r="EU47" i="17"/>
  <c r="EK73" i="17"/>
  <c r="EY44" i="17"/>
  <c r="EM56" i="17"/>
  <c r="ES13" i="17"/>
  <c r="FE15" i="17"/>
  <c r="EV61" i="17"/>
  <c r="EJ56" i="17"/>
  <c r="EQ27" i="17"/>
  <c r="EV14" i="17"/>
  <c r="EV26" i="17"/>
  <c r="FA62" i="17"/>
  <c r="EO11" i="17"/>
  <c r="EM27" i="17"/>
  <c r="EM44" i="17"/>
  <c r="EI23" i="17"/>
  <c r="EN43" i="17"/>
  <c r="EI72" i="17"/>
  <c r="ES14" i="17"/>
  <c r="EZ15" i="17"/>
  <c r="EP72" i="17"/>
  <c r="EQ58" i="17"/>
  <c r="EO41" i="17"/>
  <c r="EJ57" i="17"/>
  <c r="EM59" i="17"/>
  <c r="EL41" i="17"/>
  <c r="EW15" i="17"/>
  <c r="ER63" i="17"/>
  <c r="EV59" i="17"/>
  <c r="EL40" i="17"/>
  <c r="EQ12" i="17"/>
  <c r="EV15" i="17"/>
  <c r="EO57" i="17"/>
  <c r="ER28" i="17"/>
  <c r="ER76" i="17"/>
  <c r="EW79" i="17"/>
  <c r="EM24" i="17"/>
  <c r="EN11" i="17"/>
  <c r="EU25" i="17"/>
  <c r="ER62" i="17"/>
  <c r="EH39" i="17"/>
  <c r="EZ28" i="17"/>
  <c r="EU76" i="17"/>
  <c r="EU75" i="17"/>
  <c r="FA13" i="17"/>
  <c r="EV45" i="17"/>
  <c r="ET45" i="17"/>
  <c r="EY63" i="17"/>
  <c r="FD15" i="17"/>
  <c r="EW46" i="17"/>
  <c r="ER27" i="17"/>
  <c r="ER79" i="17"/>
  <c r="EU43" i="17"/>
  <c r="EK55" i="17"/>
  <c r="EU11" i="17"/>
  <c r="EX79" i="17"/>
  <c r="EX47" i="17"/>
  <c r="EQ40" i="17"/>
  <c r="EV42" i="17"/>
  <c r="EJ39" i="17"/>
  <c r="FB15" i="17"/>
  <c r="EH22" i="17"/>
  <c r="ER58" i="17"/>
  <c r="ER42" i="17"/>
  <c r="EP57" i="17"/>
  <c r="EN27" i="17"/>
  <c r="ES45" i="17"/>
  <c r="EZ46" i="17"/>
  <c r="EV11" i="17"/>
  <c r="EV74" i="17"/>
  <c r="EV41" i="17"/>
  <c r="FA47" i="17"/>
  <c r="EQ76" i="17"/>
  <c r="FF15" i="17"/>
  <c r="EU56" i="17"/>
  <c r="EU55" i="17"/>
  <c r="EU42" i="17"/>
  <c r="ES74" i="17"/>
  <c r="ES75" i="17"/>
  <c r="EI70" i="17"/>
  <c r="EI38" i="17"/>
  <c r="EN28" i="17"/>
  <c r="EX28" i="17"/>
  <c r="EX10" i="17"/>
  <c r="EX11" i="17"/>
  <c r="EI73" i="17"/>
  <c r="EN12" i="17"/>
  <c r="EZ11" i="17"/>
  <c r="EZ10" i="17"/>
  <c r="EU61" i="17"/>
  <c r="EU77" i="17"/>
  <c r="EK56" i="17"/>
  <c r="EP40" i="17"/>
  <c r="EU12" i="17"/>
  <c r="EZ31" i="17"/>
  <c r="EP73" i="17"/>
  <c r="EP54" i="17"/>
  <c r="EP55" i="17"/>
  <c r="EQ41" i="17"/>
  <c r="EQ11" i="17"/>
  <c r="EL23" i="17"/>
  <c r="EL24" i="17"/>
  <c r="FA15" i="17"/>
  <c r="EQ59" i="17"/>
  <c r="FA14" i="17"/>
  <c r="EV23" i="17"/>
  <c r="EV24" i="17"/>
  <c r="EV75" i="17"/>
  <c r="FF47" i="17"/>
  <c r="EV72" i="17"/>
  <c r="EV71" i="17"/>
  <c r="FA63" i="17"/>
  <c r="EV46" i="17"/>
  <c r="EY12" i="17"/>
  <c r="EY13" i="17"/>
  <c r="ET61" i="17"/>
  <c r="ET56" i="17"/>
  <c r="ET55" i="17"/>
  <c r="EH24" i="17"/>
  <c r="ER44" i="17"/>
  <c r="EM75" i="17"/>
  <c r="ER77" i="17"/>
  <c r="EW44" i="17"/>
  <c r="EH40" i="17"/>
  <c r="ER15" i="17"/>
  <c r="EL70" i="17"/>
  <c r="EL71" i="17"/>
  <c r="FA77" i="17"/>
  <c r="EK57" i="17"/>
  <c r="FE62" i="17"/>
  <c r="FE63" i="17"/>
  <c r="EU41" i="17"/>
  <c r="EU73" i="17"/>
  <c r="EQ44" i="17"/>
  <c r="EQ39" i="17"/>
  <c r="EQ38" i="17"/>
  <c r="FA30" i="17"/>
  <c r="EV76" i="17"/>
  <c r="EV60" i="17"/>
  <c r="FF46" i="17"/>
  <c r="FF45" i="17"/>
  <c r="EQ54" i="17"/>
  <c r="EQ55" i="17"/>
  <c r="EQ26" i="17"/>
  <c r="EL73" i="17"/>
  <c r="ET39" i="17"/>
  <c r="ET40" i="17"/>
  <c r="EJ40" i="17"/>
  <c r="EW10" i="17"/>
  <c r="EW11" i="17"/>
  <c r="EH23" i="17"/>
  <c r="ER40" i="17"/>
  <c r="ER39" i="17"/>
  <c r="ER26" i="17"/>
  <c r="EM60" i="17"/>
  <c r="ER43" i="17"/>
  <c r="FB47" i="17"/>
  <c r="EW74" i="17"/>
  <c r="EW75" i="17"/>
  <c r="EU71" i="17"/>
  <c r="EU72" i="17"/>
  <c r="ES23" i="17"/>
  <c r="ES24" i="17"/>
  <c r="FC13" i="17"/>
  <c r="FC14" i="17"/>
  <c r="EX76" i="17"/>
  <c r="EX12" i="17"/>
  <c r="EX13" i="17"/>
  <c r="EN22" i="17"/>
  <c r="EN23" i="17"/>
  <c r="EN40" i="17"/>
  <c r="EI40" i="17"/>
  <c r="EZ79" i="17"/>
  <c r="EP74" i="17"/>
  <c r="EU62" i="17"/>
  <c r="EP28" i="17"/>
  <c r="EZ45" i="17"/>
  <c r="FE47" i="17"/>
  <c r="EZ12" i="17"/>
  <c r="EZ13" i="17"/>
  <c r="EP56" i="17"/>
  <c r="EQ74" i="17"/>
  <c r="EQ43" i="17"/>
  <c r="EQ28" i="17"/>
  <c r="FA26" i="17"/>
  <c r="FA27" i="17"/>
  <c r="EQ57" i="17"/>
  <c r="FA58" i="17"/>
  <c r="FA59" i="17"/>
  <c r="EV13" i="17"/>
  <c r="FA61" i="17"/>
  <c r="FF14" i="17"/>
  <c r="FF13" i="17"/>
  <c r="EV73" i="17"/>
  <c r="EO55" i="17"/>
  <c r="EO56" i="17"/>
  <c r="ET62" i="17"/>
  <c r="ET63" i="17"/>
  <c r="EY43" i="17"/>
  <c r="EY42" i="17"/>
  <c r="EO12" i="17"/>
  <c r="EY11" i="17"/>
  <c r="EY10" i="17"/>
  <c r="EH70" i="17"/>
  <c r="EM57" i="17"/>
  <c r="FB13" i="17"/>
  <c r="FB14" i="17"/>
  <c r="ER12" i="17"/>
  <c r="EW63" i="17"/>
  <c r="EW45" i="17"/>
  <c r="EM43" i="17"/>
  <c r="ER23" i="17"/>
  <c r="ER24" i="17"/>
  <c r="EM40" i="17"/>
  <c r="ER25" i="17"/>
  <c r="EQ70" i="17"/>
  <c r="EQ71" i="17"/>
  <c r="EX26" i="17"/>
  <c r="EX27" i="17"/>
  <c r="EN70" i="17"/>
  <c r="EN71" i="17"/>
  <c r="ES44" i="17"/>
  <c r="EX74" i="17"/>
  <c r="EX75" i="17"/>
  <c r="FC45" i="17"/>
  <c r="FC46" i="17"/>
  <c r="EP41" i="17"/>
  <c r="EU74" i="17"/>
  <c r="EK23" i="17"/>
  <c r="EK24" i="17"/>
  <c r="EU30" i="17"/>
  <c r="EZ74" i="17"/>
  <c r="EZ75" i="17"/>
  <c r="FE46" i="17"/>
  <c r="FE45" i="17"/>
  <c r="EU15" i="17"/>
  <c r="EL56" i="17"/>
  <c r="FA10" i="17"/>
  <c r="FA11" i="17"/>
  <c r="FF29" i="17"/>
  <c r="FF30" i="17"/>
  <c r="EO43" i="17"/>
  <c r="EO44" i="17"/>
  <c r="EY62" i="17"/>
  <c r="EY14" i="17"/>
  <c r="EY45" i="17"/>
  <c r="EY58" i="17"/>
  <c r="EY59" i="17"/>
  <c r="ET11" i="17"/>
  <c r="EM39" i="17"/>
  <c r="EM38" i="17"/>
  <c r="EM23" i="17"/>
  <c r="EM22" i="17"/>
  <c r="ER61" i="17"/>
  <c r="FB30" i="17"/>
  <c r="FB29" i="17"/>
  <c r="EM73" i="17"/>
  <c r="ER60" i="17"/>
  <c r="EX42" i="17"/>
  <c r="EX43" i="17"/>
  <c r="FE78" i="17"/>
  <c r="FE77" i="17"/>
  <c r="FA43" i="17"/>
  <c r="FA44" i="17"/>
  <c r="ET42" i="17"/>
  <c r="EP23" i="17"/>
  <c r="EP24" i="17"/>
  <c r="EN74" i="17"/>
  <c r="EN75" i="17"/>
  <c r="FC77" i="17"/>
  <c r="FC78" i="17"/>
  <c r="FC47" i="17"/>
  <c r="ES79" i="17"/>
  <c r="EX14" i="17"/>
  <c r="FC79" i="17"/>
  <c r="ES41" i="17"/>
  <c r="EI25" i="17"/>
  <c r="ES29" i="17"/>
  <c r="ES77" i="17"/>
  <c r="EN73" i="17"/>
  <c r="FC31" i="17"/>
  <c r="EX31" i="17"/>
  <c r="ES25" i="17"/>
  <c r="EU39" i="17"/>
  <c r="EU40" i="17"/>
  <c r="EZ78" i="17"/>
  <c r="EK39" i="17"/>
  <c r="EZ60" i="17"/>
  <c r="EU14" i="17"/>
  <c r="EP60" i="17"/>
  <c r="EU23" i="17"/>
  <c r="EU24" i="17"/>
  <c r="EU27" i="17"/>
  <c r="EU60" i="17"/>
  <c r="EU45" i="17"/>
  <c r="FE14" i="17"/>
  <c r="FE13" i="17"/>
  <c r="EP76" i="17"/>
  <c r="EZ62" i="17"/>
  <c r="EV39" i="17"/>
  <c r="EV40" i="17"/>
  <c r="EV57" i="17"/>
  <c r="EV47" i="17"/>
  <c r="EV63" i="17"/>
  <c r="FF62" i="17"/>
  <c r="FF63" i="17"/>
  <c r="FF31" i="17"/>
  <c r="EL22" i="17"/>
  <c r="EQ25" i="17"/>
  <c r="EL55" i="17"/>
  <c r="EV30" i="17"/>
  <c r="EQ72" i="17"/>
  <c r="EL72" i="17"/>
  <c r="FA29" i="17"/>
  <c r="EV28" i="17"/>
  <c r="ET58" i="17"/>
  <c r="ET59" i="17"/>
  <c r="FD13" i="17"/>
  <c r="FD14" i="17"/>
  <c r="EO60" i="17"/>
  <c r="ET14" i="17"/>
  <c r="ER14" i="17"/>
  <c r="ER75" i="17"/>
  <c r="EW26" i="17"/>
  <c r="EW27" i="17"/>
  <c r="ER46" i="17"/>
  <c r="EW43" i="17"/>
  <c r="EW42" i="17"/>
  <c r="FB31" i="17"/>
  <c r="EM26" i="17"/>
  <c r="EW78" i="17"/>
  <c r="EW29" i="17"/>
  <c r="FB62" i="17"/>
  <c r="FB61" i="17"/>
  <c r="EW58" i="17"/>
  <c r="EW59" i="17"/>
  <c r="EM70" i="17"/>
  <c r="EM71" i="17"/>
  <c r="EO58" i="17"/>
  <c r="EO59" i="17"/>
  <c r="EN76" i="17"/>
  <c r="EN44" i="17"/>
  <c r="EX45" i="17"/>
  <c r="ES15" i="17"/>
  <c r="ES39" i="17"/>
  <c r="ES40" i="17"/>
  <c r="EX44" i="17"/>
  <c r="EN26" i="17"/>
  <c r="FC15" i="17"/>
  <c r="EZ43" i="17"/>
  <c r="EZ44" i="17"/>
  <c r="EP38" i="17"/>
  <c r="EP39" i="17"/>
  <c r="EZ26" i="17"/>
  <c r="EZ27" i="17"/>
  <c r="EZ76" i="17"/>
  <c r="EK41" i="17"/>
  <c r="FE29" i="17"/>
  <c r="FE30" i="17"/>
  <c r="EU28" i="17"/>
  <c r="EU79" i="17"/>
  <c r="EQ23" i="17"/>
  <c r="EQ24" i="17"/>
  <c r="EV77" i="17"/>
  <c r="EV58" i="17"/>
  <c r="FF77" i="17"/>
  <c r="FF78" i="17"/>
  <c r="FA45" i="17"/>
  <c r="FA12" i="17"/>
  <c r="EO38" i="17"/>
  <c r="EO39" i="17"/>
  <c r="FD62" i="17"/>
  <c r="FD63" i="17"/>
  <c r="EJ55" i="17"/>
  <c r="FD45" i="17"/>
  <c r="FD46" i="17"/>
  <c r="ET47" i="17"/>
  <c r="EM55" i="17"/>
  <c r="EM54" i="17"/>
  <c r="ER74" i="17"/>
  <c r="EW62" i="17"/>
  <c r="ER30" i="17"/>
  <c r="EH57" i="17"/>
  <c r="ER72" i="17"/>
  <c r="ER71" i="17"/>
  <c r="EW76" i="17"/>
  <c r="FB45" i="17"/>
  <c r="FB46" i="17"/>
  <c r="EN38" i="17"/>
  <c r="EN39" i="17"/>
  <c r="EX77" i="17"/>
  <c r="EX78" i="17"/>
  <c r="ES12" i="17"/>
  <c r="FC29" i="17"/>
  <c r="FC30" i="17"/>
  <c r="ES43" i="17"/>
  <c r="ES71" i="17"/>
  <c r="ES72" i="17"/>
  <c r="ES30" i="17"/>
  <c r="EK70" i="17"/>
  <c r="EK71" i="17"/>
  <c r="EP44" i="17"/>
  <c r="EU29" i="17"/>
  <c r="EP70" i="17"/>
  <c r="EP71" i="17"/>
  <c r="EP43" i="17"/>
  <c r="EP26" i="17"/>
  <c r="EZ58" i="17"/>
  <c r="EZ59" i="17"/>
  <c r="EP25" i="17"/>
  <c r="EK54" i="17"/>
  <c r="EV56" i="17"/>
  <c r="EV55" i="17"/>
  <c r="FA74" i="17"/>
  <c r="FA75" i="17"/>
  <c r="EQ56" i="17"/>
  <c r="EV44" i="17"/>
  <c r="ET43" i="17"/>
  <c r="ET44" i="17"/>
  <c r="ET12" i="17"/>
  <c r="ET41" i="17"/>
  <c r="EY47" i="17"/>
  <c r="EY60" i="17"/>
  <c r="EW30" i="17"/>
  <c r="EM12" i="17"/>
  <c r="EW12" i="17"/>
  <c r="EW13" i="17"/>
  <c r="ER47" i="17"/>
  <c r="ER78" i="17"/>
  <c r="FB77" i="17"/>
  <c r="FB78" i="17"/>
  <c r="EH55" i="17"/>
  <c r="EH73" i="17"/>
  <c r="ER56" i="17"/>
  <c r="ER55" i="17"/>
  <c r="AA9" i="17"/>
  <c r="AK9" i="17" s="1"/>
  <c r="Q9" i="19" s="1"/>
  <c r="AA8" i="17"/>
  <c r="AK8" i="17" s="1"/>
  <c r="Q8" i="19" s="1"/>
  <c r="Z10" i="17"/>
  <c r="AJ10" i="17" s="1"/>
  <c r="AX7" i="17"/>
  <c r="BH7" i="17" s="1"/>
  <c r="Y7" i="19" s="1"/>
  <c r="BX9" i="17"/>
  <c r="CH9" i="17" s="1"/>
  <c r="AJ9" i="19" s="1"/>
  <c r="AD10" i="17"/>
  <c r="AN10" i="17" s="1"/>
  <c r="BA8" i="17"/>
  <c r="BK8" i="17" s="1"/>
  <c r="AB8" i="19" s="1"/>
  <c r="BU10" i="17"/>
  <c r="CE10" i="17" s="1"/>
  <c r="AY8" i="17"/>
  <c r="BI8" i="17" s="1"/>
  <c r="Z8" i="19" s="1"/>
  <c r="AZ7" i="17"/>
  <c r="BJ7" i="17" s="1"/>
  <c r="AA7" i="19" s="1"/>
  <c r="BW8" i="17"/>
  <c r="CG8" i="17" s="1"/>
  <c r="AI8" i="19" s="1"/>
  <c r="AC10" i="17"/>
  <c r="AM10" i="17" s="1"/>
  <c r="Z8" i="17"/>
  <c r="AJ8" i="17" s="1"/>
  <c r="P8" i="19" s="1"/>
  <c r="AY9" i="17"/>
  <c r="BI9" i="17" s="1"/>
  <c r="Z9" i="19" s="1"/>
  <c r="AW9" i="17"/>
  <c r="BG9" i="17" s="1"/>
  <c r="X9" i="19" s="1"/>
  <c r="AX10" i="17"/>
  <c r="BH10" i="17" s="1"/>
  <c r="BW10" i="17"/>
  <c r="CG10" i="17" s="1"/>
  <c r="BX10" i="17"/>
  <c r="CH10" i="17" s="1"/>
  <c r="AX8" i="17"/>
  <c r="BH8" i="17" s="1"/>
  <c r="Y8" i="19" s="1"/>
  <c r="AC6" i="17"/>
  <c r="AM6" i="17" s="1"/>
  <c r="S6" i="19" s="1"/>
  <c r="AZ9" i="17"/>
  <c r="BJ9" i="17" s="1"/>
  <c r="AA9" i="19" s="1"/>
  <c r="AC7" i="17"/>
  <c r="AM7" i="17" s="1"/>
  <c r="S7" i="19" s="1"/>
  <c r="AA6" i="17"/>
  <c r="AK6" i="17" s="1"/>
  <c r="Q6" i="19" s="1"/>
  <c r="AD9" i="17"/>
  <c r="AN9" i="17" s="1"/>
  <c r="T9" i="19" s="1"/>
  <c r="AY7" i="17"/>
  <c r="BI7" i="17" s="1"/>
  <c r="Z7" i="19" s="1"/>
  <c r="AW7" i="17"/>
  <c r="BG7" i="17" s="1"/>
  <c r="X7" i="19" s="1"/>
  <c r="BA9" i="17"/>
  <c r="BK9" i="17" s="1"/>
  <c r="AB9" i="19" s="1"/>
  <c r="BT10" i="17"/>
  <c r="CD10" i="17" s="1"/>
  <c r="BV8" i="17"/>
  <c r="CF8" i="17" s="1"/>
  <c r="AH8" i="19" s="1"/>
  <c r="AZ8" i="17"/>
  <c r="BJ8" i="17" s="1"/>
  <c r="AA8" i="19" s="1"/>
  <c r="AD7" i="17"/>
  <c r="AN7" i="17" s="1"/>
  <c r="T7" i="19" s="1"/>
  <c r="BW9" i="17"/>
  <c r="CG9" i="17" s="1"/>
  <c r="AI9" i="19" s="1"/>
  <c r="AB8" i="17"/>
  <c r="AL8" i="17" s="1"/>
  <c r="R8" i="19" s="1"/>
  <c r="Z7" i="17"/>
  <c r="AJ7" i="17" s="1"/>
  <c r="P7" i="19" s="1"/>
  <c r="AW10" i="17"/>
  <c r="BG10" i="17" s="1"/>
  <c r="BX8" i="17"/>
  <c r="CH8" i="17" s="1"/>
  <c r="AJ8" i="19" s="1"/>
  <c r="AB6" i="17"/>
  <c r="AL6" i="17" s="1"/>
  <c r="R6" i="19" s="1"/>
  <c r="AA10" i="17"/>
  <c r="AK10" i="17" s="1"/>
  <c r="AB7" i="17"/>
  <c r="AL7" i="17" s="1"/>
  <c r="R7" i="19" s="1"/>
  <c r="AW8" i="17"/>
  <c r="BG8" i="17" s="1"/>
  <c r="X8" i="19" s="1"/>
  <c r="BA10" i="17"/>
  <c r="BK10" i="17" s="1"/>
  <c r="BT9" i="17"/>
  <c r="CD9" i="17" s="1"/>
  <c r="AF9" i="19" s="1"/>
  <c r="BV10" i="17"/>
  <c r="CF10" i="17" s="1"/>
  <c r="AC8" i="17"/>
  <c r="AM8" i="17" s="1"/>
  <c r="S8" i="19" s="1"/>
  <c r="BU8" i="17"/>
  <c r="CE8" i="17" s="1"/>
  <c r="AG8" i="19" s="1"/>
  <c r="AX9" i="17"/>
  <c r="BH9" i="17" s="1"/>
  <c r="Y9" i="19" s="1"/>
  <c r="AC9" i="17"/>
  <c r="AM9" i="17" s="1"/>
  <c r="S9" i="19" s="1"/>
  <c r="AY10" i="17"/>
  <c r="BI10" i="17" s="1"/>
  <c r="BT8" i="17"/>
  <c r="CD8" i="17" s="1"/>
  <c r="AF8" i="19" s="1"/>
  <c r="AB10" i="17"/>
  <c r="AL10" i="17" s="1"/>
  <c r="Z9" i="17"/>
  <c r="AJ9" i="17" s="1"/>
  <c r="P9" i="19" s="1"/>
  <c r="AD6" i="17"/>
  <c r="AN6" i="17" s="1"/>
  <c r="T6" i="19" s="1"/>
  <c r="AB9" i="17"/>
  <c r="AL9" i="17" s="1"/>
  <c r="R9" i="19" s="1"/>
  <c r="AD8" i="17"/>
  <c r="AN8" i="17" s="1"/>
  <c r="T8" i="19" s="1"/>
  <c r="AA7" i="17"/>
  <c r="AK7" i="17" s="1"/>
  <c r="Q7" i="19" s="1"/>
  <c r="AZ10" i="17"/>
  <c r="BJ10" i="17" s="1"/>
  <c r="Z6" i="17"/>
  <c r="AJ6" i="17" s="1"/>
  <c r="P6" i="19" s="1"/>
  <c r="BA7" i="17"/>
  <c r="BK7" i="17" s="1"/>
  <c r="AB7" i="19" s="1"/>
  <c r="BU9" i="17"/>
  <c r="CE9" i="17" s="1"/>
  <c r="AG9" i="19" s="1"/>
  <c r="BV9" i="17"/>
  <c r="CF9" i="17" s="1"/>
  <c r="AH9" i="19" s="1"/>
  <c r="L89" i="12"/>
  <c r="L90" i="12"/>
  <c r="L91" i="12"/>
  <c r="L92" i="12"/>
  <c r="L93" i="12"/>
  <c r="L94" i="12"/>
  <c r="L95" i="12"/>
  <c r="L96" i="12"/>
  <c r="L97" i="12"/>
  <c r="L98" i="12"/>
  <c r="L88" i="12"/>
  <c r="Z89" i="12"/>
  <c r="Z90" i="12"/>
  <c r="Z91" i="12"/>
  <c r="Z92" i="12"/>
  <c r="Z93" i="12"/>
  <c r="Z94" i="12"/>
  <c r="Z95" i="12"/>
  <c r="Z96" i="12"/>
  <c r="Z97" i="12"/>
  <c r="Z98" i="12"/>
  <c r="Z88" i="12"/>
  <c r="EV10" i="17" l="1"/>
  <c r="AJ10" i="19"/>
  <c r="EU10" i="17"/>
  <c r="AI10" i="19"/>
  <c r="EP10" i="17"/>
  <c r="AA10" i="19"/>
  <c r="EO10" i="17"/>
  <c r="Z10" i="19"/>
  <c r="EN10" i="17"/>
  <c r="Y10" i="19"/>
  <c r="ES10" i="17"/>
  <c r="AG10" i="19"/>
  <c r="EI10" i="17"/>
  <c r="Q10" i="19"/>
  <c r="EL10" i="17"/>
  <c r="T10" i="19"/>
  <c r="EQ10" i="17"/>
  <c r="AB10" i="19"/>
  <c r="EK10" i="17"/>
  <c r="S10" i="19"/>
  <c r="EJ10" i="17"/>
  <c r="R10" i="19"/>
  <c r="ER10" i="17"/>
  <c r="AF10" i="19"/>
  <c r="ET10" i="17"/>
  <c r="AH10" i="19"/>
  <c r="EM10" i="17"/>
  <c r="X10" i="19"/>
  <c r="EH10" i="17"/>
  <c r="P10" i="19"/>
  <c r="EU9" i="17"/>
  <c r="EP8" i="17"/>
  <c r="ER9" i="17"/>
  <c r="EH7" i="17"/>
  <c r="EK6" i="17"/>
  <c r="EJ8" i="17"/>
  <c r="EK8" i="17"/>
  <c r="EH6" i="17"/>
  <c r="EM8" i="17"/>
  <c r="EN9" i="17"/>
  <c r="EO9" i="17"/>
  <c r="EH8" i="17"/>
  <c r="EJ6" i="17"/>
  <c r="EL6" i="17"/>
  <c r="ET9" i="17"/>
  <c r="EL8" i="17"/>
  <c r="EI8" i="17"/>
  <c r="EQ7" i="17"/>
  <c r="EQ6" i="17"/>
  <c r="ES8" i="17"/>
  <c r="ES7" i="17"/>
  <c r="EM6" i="17"/>
  <c r="EM7" i="17"/>
  <c r="EO6" i="17"/>
  <c r="EO7" i="17"/>
  <c r="EL9" i="17"/>
  <c r="EV9" i="17"/>
  <c r="ER7" i="17"/>
  <c r="ER8" i="17"/>
  <c r="EV7" i="17"/>
  <c r="EV8" i="17"/>
  <c r="EN6" i="17"/>
  <c r="EN7" i="17"/>
  <c r="ET8" i="17"/>
  <c r="ET7" i="17"/>
  <c r="EP6" i="17"/>
  <c r="EP7" i="17"/>
  <c r="EK7" i="17"/>
  <c r="EO8" i="17"/>
  <c r="EJ9" i="17"/>
  <c r="EP9" i="17"/>
  <c r="EI9" i="17"/>
  <c r="ES9" i="17"/>
  <c r="EL7" i="17"/>
  <c r="EN8" i="17"/>
  <c r="EQ8" i="17"/>
  <c r="EH9" i="17"/>
  <c r="EQ9" i="17"/>
  <c r="EK9" i="17"/>
  <c r="EJ7" i="17"/>
  <c r="EI6" i="17"/>
  <c r="EU7" i="17"/>
  <c r="EU8" i="17"/>
  <c r="EI7" i="17"/>
  <c r="EM9" i="17"/>
  <c r="R21" i="15"/>
  <c r="S21" i="15" s="1"/>
  <c r="R22" i="15"/>
  <c r="S22" i="15" s="1"/>
  <c r="R23" i="15"/>
  <c r="S23" i="15" s="1"/>
  <c r="R24" i="15"/>
  <c r="S24" i="15" s="1"/>
  <c r="R25" i="15"/>
  <c r="S25" i="15" s="1"/>
  <c r="R26" i="15"/>
  <c r="S26" i="15" s="1"/>
  <c r="R27" i="15"/>
  <c r="S27" i="15" s="1"/>
  <c r="R28" i="15"/>
  <c r="S28" i="15" s="1"/>
  <c r="R29" i="15"/>
  <c r="S29" i="15" s="1"/>
  <c r="R30" i="15"/>
  <c r="S30" i="15" s="1"/>
  <c r="R20" i="15"/>
  <c r="S20" i="15" s="1"/>
  <c r="R6" i="15" l="1"/>
  <c r="S6" i="15" s="1"/>
  <c r="R7" i="15"/>
  <c r="S7" i="15" s="1"/>
  <c r="R8" i="15"/>
  <c r="S8" i="15" s="1"/>
  <c r="R9" i="15"/>
  <c r="S9" i="15" s="1"/>
  <c r="R10" i="15"/>
  <c r="S10" i="15" s="1"/>
  <c r="R11" i="15"/>
  <c r="S11" i="15" s="1"/>
  <c r="R12" i="15"/>
  <c r="S12" i="15" s="1"/>
  <c r="R13" i="15"/>
  <c r="S13" i="15" s="1"/>
  <c r="R14" i="15"/>
  <c r="S14" i="15" s="1"/>
  <c r="R15" i="15"/>
  <c r="S15" i="15" s="1"/>
  <c r="R5" i="15"/>
  <c r="S5" i="15" s="1"/>
  <c r="P6" i="15"/>
  <c r="P7" i="15"/>
  <c r="P8" i="15"/>
  <c r="P9" i="15"/>
  <c r="P10" i="15"/>
  <c r="P11" i="15"/>
  <c r="P12" i="15"/>
  <c r="P13" i="15"/>
  <c r="P14" i="15"/>
  <c r="P15" i="15"/>
  <c r="P5" i="15"/>
  <c r="Q15" i="15"/>
  <c r="Q6" i="15"/>
  <c r="Q7" i="15"/>
  <c r="Q8" i="15"/>
  <c r="Q9" i="15"/>
  <c r="Q10" i="15"/>
  <c r="Q11" i="15"/>
  <c r="Q12" i="15"/>
  <c r="Q13" i="15"/>
  <c r="Q14" i="15"/>
  <c r="Q5" i="15"/>
  <c r="G36" i="15" l="1"/>
  <c r="M7" i="15"/>
  <c r="M6" i="15"/>
  <c r="K57" i="12"/>
  <c r="K58" i="12"/>
  <c r="K59" i="12"/>
  <c r="K60" i="12"/>
  <c r="K61" i="12"/>
  <c r="K62" i="12"/>
  <c r="K63" i="12"/>
  <c r="K64" i="12"/>
  <c r="K65" i="12"/>
  <c r="K66" i="12"/>
  <c r="K56" i="12"/>
  <c r="Z57" i="12"/>
  <c r="Z58" i="12"/>
  <c r="Z59" i="12"/>
  <c r="Z60" i="12"/>
  <c r="Z61" i="12"/>
  <c r="Z62" i="12"/>
  <c r="Z63" i="12"/>
  <c r="Z64" i="12"/>
  <c r="Z65" i="12"/>
  <c r="Z66" i="12"/>
  <c r="Z56" i="12"/>
  <c r="G6" i="15" l="1"/>
  <c r="N6" i="15"/>
  <c r="G7" i="15"/>
  <c r="N7" i="15"/>
  <c r="G37" i="15"/>
  <c r="M8" i="15"/>
  <c r="J73" i="12"/>
  <c r="J74" i="12"/>
  <c r="J75" i="12"/>
  <c r="J76" i="12"/>
  <c r="J78" i="12"/>
  <c r="J79" i="12"/>
  <c r="J80" i="12"/>
  <c r="J81" i="12"/>
  <c r="J82" i="12"/>
  <c r="J72" i="12"/>
  <c r="Z73" i="12"/>
  <c r="Z74" i="12"/>
  <c r="Z75" i="12"/>
  <c r="Z76" i="12"/>
  <c r="Z77" i="12"/>
  <c r="Z78" i="12"/>
  <c r="Z79" i="12"/>
  <c r="Z80" i="12"/>
  <c r="Z81" i="12"/>
  <c r="Z82" i="12"/>
  <c r="Z72" i="12"/>
  <c r="G8" i="15" l="1"/>
  <c r="N8" i="15"/>
  <c r="G38" i="15"/>
  <c r="M9" i="15"/>
  <c r="Z41" i="12"/>
  <c r="L41" i="12" s="1"/>
  <c r="Z42" i="12"/>
  <c r="L42" i="12" s="1"/>
  <c r="Z43" i="12"/>
  <c r="L43" i="12" s="1"/>
  <c r="Z44" i="12"/>
  <c r="L44" i="12" s="1"/>
  <c r="Z45" i="12"/>
  <c r="L45" i="12" s="1"/>
  <c r="Z46" i="12"/>
  <c r="L46" i="12" s="1"/>
  <c r="Z47" i="12"/>
  <c r="Z48" i="12"/>
  <c r="L48" i="12" s="1"/>
  <c r="Z49" i="12"/>
  <c r="L49" i="12" s="1"/>
  <c r="Z50" i="12"/>
  <c r="L50" i="12" s="1"/>
  <c r="Z40" i="12"/>
  <c r="L40" i="12" s="1"/>
  <c r="K109" i="12"/>
  <c r="K110" i="12"/>
  <c r="Z105" i="12"/>
  <c r="K105" i="12" s="1"/>
  <c r="Z106" i="12"/>
  <c r="K106" i="12" s="1"/>
  <c r="Z107" i="12"/>
  <c r="K107" i="12" s="1"/>
  <c r="Z108" i="12"/>
  <c r="K108" i="12" s="1"/>
  <c r="Z109" i="12"/>
  <c r="Z110" i="12"/>
  <c r="Z111" i="12"/>
  <c r="K111" i="12" s="1"/>
  <c r="Z112" i="12"/>
  <c r="K112" i="12" s="1"/>
  <c r="Z113" i="12"/>
  <c r="K113" i="12" s="1"/>
  <c r="Z114" i="12"/>
  <c r="K114" i="12" s="1"/>
  <c r="Z104" i="12"/>
  <c r="K104" i="12" s="1"/>
  <c r="C24" i="12"/>
  <c r="K73" i="12"/>
  <c r="K74" i="12"/>
  <c r="K75" i="12"/>
  <c r="K76" i="12"/>
  <c r="M76" i="12" s="1"/>
  <c r="K78" i="12"/>
  <c r="K79" i="12"/>
  <c r="K80" i="12"/>
  <c r="K81" i="12"/>
  <c r="K82" i="12"/>
  <c r="K72" i="12"/>
  <c r="M72" i="12" s="1"/>
  <c r="M104" i="12" s="1"/>
  <c r="M73" i="12"/>
  <c r="M74" i="12"/>
  <c r="M75" i="12"/>
  <c r="M78" i="12"/>
  <c r="M79" i="12"/>
  <c r="M80" i="12"/>
  <c r="M81" i="12"/>
  <c r="M82" i="12"/>
  <c r="N72" i="12"/>
  <c r="L73" i="12"/>
  <c r="N73" i="12" s="1"/>
  <c r="L75" i="12"/>
  <c r="N75" i="12" s="1"/>
  <c r="L76" i="12"/>
  <c r="L77" i="12"/>
  <c r="N77" i="12" s="1"/>
  <c r="L79" i="12"/>
  <c r="N79" i="12" s="1"/>
  <c r="L80" i="12"/>
  <c r="N80" i="12" s="1"/>
  <c r="L81" i="12"/>
  <c r="N81" i="12" s="1"/>
  <c r="L72" i="12"/>
  <c r="H82" i="12"/>
  <c r="C25" i="12"/>
  <c r="C26" i="12"/>
  <c r="C27" i="12"/>
  <c r="C28" i="12"/>
  <c r="C29" i="12"/>
  <c r="C30" i="12"/>
  <c r="C31" i="12"/>
  <c r="C32" i="12"/>
  <c r="C33" i="12"/>
  <c r="C34" i="12"/>
  <c r="B26" i="12"/>
  <c r="B24" i="12"/>
  <c r="G9" i="15" l="1"/>
  <c r="N9" i="15"/>
  <c r="G39" i="15"/>
  <c r="L82" i="12"/>
  <c r="N82" i="12" s="1"/>
  <c r="L78" i="12"/>
  <c r="N78" i="12" s="1"/>
  <c r="L74" i="12"/>
  <c r="N74" i="12" s="1"/>
  <c r="M24" i="15"/>
  <c r="N24" i="15" s="1"/>
  <c r="X89" i="12"/>
  <c r="X49" i="12"/>
  <c r="G40" i="15" l="1"/>
  <c r="M10" i="15"/>
  <c r="F52" i="15"/>
  <c r="M22" i="15"/>
  <c r="F54" i="15"/>
  <c r="F24" i="15"/>
  <c r="F53" i="15"/>
  <c r="M23" i="15"/>
  <c r="F51" i="15"/>
  <c r="M21" i="15"/>
  <c r="M11" i="15"/>
  <c r="U105" i="12"/>
  <c r="U106" i="12"/>
  <c r="U107" i="12"/>
  <c r="U108" i="12"/>
  <c r="U109" i="12"/>
  <c r="U110" i="12"/>
  <c r="U111" i="12"/>
  <c r="U112" i="12"/>
  <c r="U113" i="12"/>
  <c r="U114" i="12"/>
  <c r="U104" i="12"/>
  <c r="F22" i="15" l="1"/>
  <c r="N22" i="15"/>
  <c r="G11" i="15"/>
  <c r="N11" i="15"/>
  <c r="F21" i="15"/>
  <c r="N21" i="15"/>
  <c r="F23" i="15"/>
  <c r="N23" i="15"/>
  <c r="G10" i="15"/>
  <c r="N10" i="15"/>
  <c r="M25" i="15"/>
  <c r="F55" i="15"/>
  <c r="M12" i="15"/>
  <c r="G41" i="15"/>
  <c r="K40" i="12"/>
  <c r="J56" i="12"/>
  <c r="J40" i="12"/>
  <c r="F25" i="15" l="1"/>
  <c r="N25" i="15"/>
  <c r="G12" i="15"/>
  <c r="N12" i="15"/>
  <c r="F56" i="15"/>
  <c r="M26" i="15"/>
  <c r="G42" i="15"/>
  <c r="M13" i="15"/>
  <c r="X106" i="12"/>
  <c r="X107" i="12"/>
  <c r="X108" i="12"/>
  <c r="X109" i="12"/>
  <c r="X110" i="12"/>
  <c r="X111" i="12"/>
  <c r="X112" i="12"/>
  <c r="X113" i="12"/>
  <c r="X105" i="12"/>
  <c r="X114" i="12"/>
  <c r="X90" i="12"/>
  <c r="X91" i="12"/>
  <c r="X92" i="12"/>
  <c r="X93" i="12"/>
  <c r="X94" i="12"/>
  <c r="X95" i="12"/>
  <c r="X96" i="12"/>
  <c r="X97" i="12"/>
  <c r="X98" i="12"/>
  <c r="X50" i="12"/>
  <c r="X47" i="12" s="1"/>
  <c r="X43" i="12"/>
  <c r="X44" i="12"/>
  <c r="X45" i="12"/>
  <c r="X46" i="12"/>
  <c r="G13" i="15" l="1"/>
  <c r="N13" i="15"/>
  <c r="F26" i="15"/>
  <c r="N26" i="15"/>
  <c r="F57" i="15"/>
  <c r="M27" i="15"/>
  <c r="G43" i="15"/>
  <c r="X41" i="12"/>
  <c r="X42" i="12"/>
  <c r="X48" i="12"/>
  <c r="E40" i="12"/>
  <c r="F27" i="15" l="1"/>
  <c r="N27" i="15"/>
  <c r="M14" i="15"/>
  <c r="F58" i="15"/>
  <c r="M28" i="15"/>
  <c r="H35" i="16"/>
  <c r="C38" i="16"/>
  <c r="D38" i="16"/>
  <c r="E38" i="16"/>
  <c r="F38" i="16"/>
  <c r="G38" i="16"/>
  <c r="H38" i="16"/>
  <c r="C39" i="16"/>
  <c r="D39" i="16"/>
  <c r="E39" i="16"/>
  <c r="F39" i="16"/>
  <c r="G39" i="16"/>
  <c r="H39" i="16"/>
  <c r="C40" i="16"/>
  <c r="D40" i="16"/>
  <c r="E40" i="16"/>
  <c r="F40" i="16"/>
  <c r="G40" i="16"/>
  <c r="H40" i="16"/>
  <c r="C41" i="16"/>
  <c r="D41" i="16"/>
  <c r="E41" i="16"/>
  <c r="F41" i="16"/>
  <c r="G41" i="16"/>
  <c r="H41" i="16"/>
  <c r="D37" i="16"/>
  <c r="E37" i="16"/>
  <c r="F37" i="16"/>
  <c r="G37" i="16"/>
  <c r="H37" i="16"/>
  <c r="C37" i="16"/>
  <c r="H24" i="16"/>
  <c r="C27" i="16"/>
  <c r="D27" i="16"/>
  <c r="E27" i="16"/>
  <c r="F27" i="16"/>
  <c r="G27" i="16"/>
  <c r="H27" i="16"/>
  <c r="C28" i="16"/>
  <c r="D28" i="16"/>
  <c r="E28" i="16"/>
  <c r="F28" i="16"/>
  <c r="G28" i="16"/>
  <c r="H28" i="16"/>
  <c r="C29" i="16"/>
  <c r="D29" i="16"/>
  <c r="E29" i="16"/>
  <c r="F29" i="16"/>
  <c r="G29" i="16"/>
  <c r="H29" i="16"/>
  <c r="C30" i="16"/>
  <c r="D30" i="16"/>
  <c r="E30" i="16"/>
  <c r="F30" i="16"/>
  <c r="G30" i="16"/>
  <c r="H30" i="16"/>
  <c r="D26" i="16"/>
  <c r="E26" i="16"/>
  <c r="F26" i="16"/>
  <c r="G26" i="16"/>
  <c r="H26" i="16"/>
  <c r="C26" i="16"/>
  <c r="C5" i="16"/>
  <c r="D5" i="16"/>
  <c r="E5" i="16"/>
  <c r="F5" i="16"/>
  <c r="G5" i="16"/>
  <c r="H5" i="16"/>
  <c r="C6" i="16"/>
  <c r="D6" i="16"/>
  <c r="E6" i="16"/>
  <c r="F6" i="16"/>
  <c r="G6" i="16"/>
  <c r="H6" i="16"/>
  <c r="C7" i="16"/>
  <c r="D7" i="16"/>
  <c r="E7" i="16"/>
  <c r="F7" i="16"/>
  <c r="G7" i="16"/>
  <c r="H7" i="16"/>
  <c r="C8" i="16"/>
  <c r="D8" i="16"/>
  <c r="E8" i="16"/>
  <c r="F8" i="16"/>
  <c r="G8" i="16"/>
  <c r="H8" i="16"/>
  <c r="D4" i="16"/>
  <c r="E4" i="16"/>
  <c r="F4" i="16"/>
  <c r="G4" i="16"/>
  <c r="H4" i="16"/>
  <c r="C4" i="16"/>
  <c r="F28" i="15" l="1"/>
  <c r="N28" i="15"/>
  <c r="G14" i="15"/>
  <c r="N14" i="15"/>
  <c r="G44" i="15"/>
  <c r="M15" i="15"/>
  <c r="C16" i="16"/>
  <c r="D16" i="16"/>
  <c r="E16" i="16"/>
  <c r="F16" i="16"/>
  <c r="H16" i="16"/>
  <c r="C17" i="16"/>
  <c r="D17" i="16"/>
  <c r="E17" i="16"/>
  <c r="F17" i="16"/>
  <c r="H17" i="16"/>
  <c r="C18" i="16"/>
  <c r="D18" i="16"/>
  <c r="E18" i="16"/>
  <c r="F18" i="16"/>
  <c r="H18" i="16"/>
  <c r="C19" i="16"/>
  <c r="D19" i="16"/>
  <c r="E19" i="16"/>
  <c r="F19" i="16"/>
  <c r="H19" i="16"/>
  <c r="D15" i="16"/>
  <c r="E15" i="16"/>
  <c r="F15" i="16"/>
  <c r="H15" i="16"/>
  <c r="C15" i="16"/>
  <c r="U62" i="12"/>
  <c r="U63" i="12"/>
  <c r="U64" i="12"/>
  <c r="U65" i="12"/>
  <c r="U66" i="12"/>
  <c r="U61" i="12"/>
  <c r="T62" i="12"/>
  <c r="T63" i="12"/>
  <c r="T64" i="12"/>
  <c r="T65" i="12"/>
  <c r="T66" i="12"/>
  <c r="T61" i="12"/>
  <c r="T46" i="12"/>
  <c r="T47" i="12"/>
  <c r="T48" i="12"/>
  <c r="T49" i="12"/>
  <c r="T50" i="12"/>
  <c r="T45" i="12"/>
  <c r="G15" i="15" l="1"/>
  <c r="N15" i="15"/>
  <c r="F59" i="15"/>
  <c r="M29" i="15"/>
  <c r="F60" i="15"/>
  <c r="G45" i="15"/>
  <c r="W82" i="12"/>
  <c r="W81" i="12"/>
  <c r="W80" i="12"/>
  <c r="W79" i="12"/>
  <c r="W78" i="12"/>
  <c r="W77" i="12"/>
  <c r="G35" i="16"/>
  <c r="F35" i="16"/>
  <c r="E35" i="16"/>
  <c r="D35" i="16"/>
  <c r="C35" i="16"/>
  <c r="W114" i="12"/>
  <c r="W113" i="12"/>
  <c r="W112" i="12"/>
  <c r="W111" i="12"/>
  <c r="W110" i="12"/>
  <c r="W109" i="12"/>
  <c r="V82" i="12"/>
  <c r="V81" i="12"/>
  <c r="V80" i="12"/>
  <c r="V79" i="12"/>
  <c r="V78" i="12"/>
  <c r="V77" i="12"/>
  <c r="F29" i="15" l="1"/>
  <c r="N29" i="15"/>
  <c r="M30" i="15"/>
  <c r="G24" i="16"/>
  <c r="F24" i="16"/>
  <c r="E24" i="16"/>
  <c r="D24" i="16"/>
  <c r="C24" i="16"/>
  <c r="G13" i="16"/>
  <c r="F13" i="16"/>
  <c r="E13" i="16"/>
  <c r="D13" i="16"/>
  <c r="D2" i="16"/>
  <c r="E2" i="16"/>
  <c r="F2" i="16"/>
  <c r="G2" i="16"/>
  <c r="H2" i="16"/>
  <c r="C2" i="16"/>
  <c r="F30" i="15" l="1"/>
  <c r="N30" i="15"/>
  <c r="G18" i="16"/>
  <c r="G19" i="16"/>
  <c r="G17" i="16"/>
  <c r="G15" i="16"/>
  <c r="G16" i="16"/>
  <c r="K32" i="12"/>
  <c r="L32" i="12"/>
  <c r="M32" i="12"/>
  <c r="K33" i="12"/>
  <c r="L33" i="12"/>
  <c r="M33" i="12"/>
  <c r="K34" i="12"/>
  <c r="L34" i="12"/>
  <c r="M34" i="12"/>
  <c r="L23" i="12"/>
  <c r="M23" i="12"/>
  <c r="L24" i="12"/>
  <c r="M24" i="12"/>
  <c r="L25" i="12"/>
  <c r="M25" i="12"/>
  <c r="L26" i="12"/>
  <c r="M26" i="12"/>
  <c r="L27" i="12"/>
  <c r="M27" i="12"/>
  <c r="L28" i="12"/>
  <c r="M28" i="12"/>
  <c r="L29" i="12"/>
  <c r="M29" i="12"/>
  <c r="L30" i="12"/>
  <c r="M30" i="12"/>
  <c r="L31" i="12"/>
  <c r="M31" i="12"/>
  <c r="K24" i="12"/>
  <c r="K25" i="12"/>
  <c r="K26" i="12"/>
  <c r="K27" i="12"/>
  <c r="K28" i="12"/>
  <c r="K29" i="12"/>
  <c r="K30" i="12"/>
  <c r="K31" i="12"/>
  <c r="K23" i="12"/>
  <c r="C82" i="12" l="1"/>
  <c r="C66" i="12"/>
  <c r="C78" i="12"/>
  <c r="D77" i="12"/>
  <c r="H30" i="12" l="1"/>
  <c r="I30" i="12"/>
  <c r="G30" i="12"/>
  <c r="L57" i="12"/>
  <c r="L106" i="12"/>
  <c r="L61" i="12"/>
  <c r="L110" i="12"/>
  <c r="L65" i="12"/>
  <c r="L114" i="12"/>
  <c r="K41" i="12"/>
  <c r="K42" i="12"/>
  <c r="K92" i="12"/>
  <c r="K93" i="12"/>
  <c r="K96" i="12"/>
  <c r="K49" i="12"/>
  <c r="K44" i="12"/>
  <c r="K48" i="12" l="1"/>
  <c r="K45" i="12"/>
  <c r="K91" i="12"/>
  <c r="L113" i="12"/>
  <c r="L64" i="12"/>
  <c r="Q64" i="12" s="1"/>
  <c r="K47" i="12"/>
  <c r="L105" i="12"/>
  <c r="K95" i="12"/>
  <c r="K46" i="12"/>
  <c r="K88" i="12"/>
  <c r="K43" i="12"/>
  <c r="K98" i="12"/>
  <c r="K94" i="12"/>
  <c r="P94" i="12" s="1"/>
  <c r="K90" i="12"/>
  <c r="P90" i="12" s="1"/>
  <c r="L112" i="12"/>
  <c r="L108" i="12"/>
  <c r="L63" i="12"/>
  <c r="Q63" i="12" s="1"/>
  <c r="L59" i="12"/>
  <c r="Q59" i="12" s="1"/>
  <c r="L109" i="12"/>
  <c r="Q109" i="12" s="1"/>
  <c r="K97" i="12"/>
  <c r="K89" i="12"/>
  <c r="L111" i="12"/>
  <c r="L107" i="12"/>
  <c r="Q107" i="12" s="1"/>
  <c r="K50" i="12"/>
  <c r="L66" i="12"/>
  <c r="Q66" i="12" s="1"/>
  <c r="L62" i="12"/>
  <c r="L58" i="12"/>
  <c r="Q58" i="12" s="1"/>
  <c r="L60" i="12"/>
  <c r="L56" i="12"/>
  <c r="L104" i="12"/>
  <c r="B58" i="12"/>
  <c r="C58" i="12"/>
  <c r="D58" i="12"/>
  <c r="B59" i="12"/>
  <c r="C59" i="12"/>
  <c r="D59" i="12"/>
  <c r="B60" i="12"/>
  <c r="C60" i="12"/>
  <c r="D60" i="12"/>
  <c r="B61" i="12"/>
  <c r="C61" i="12"/>
  <c r="D61" i="12"/>
  <c r="B62" i="12"/>
  <c r="C62" i="12"/>
  <c r="D62" i="12"/>
  <c r="B63" i="12"/>
  <c r="C63" i="12"/>
  <c r="D63" i="12"/>
  <c r="B64" i="12"/>
  <c r="C64" i="12"/>
  <c r="D64" i="12"/>
  <c r="B65" i="12"/>
  <c r="C65" i="12"/>
  <c r="D65" i="12"/>
  <c r="B66" i="12"/>
  <c r="D66" i="12"/>
  <c r="C57" i="12"/>
  <c r="D57" i="12"/>
  <c r="B57" i="12"/>
  <c r="B74" i="12"/>
  <c r="C74" i="12"/>
  <c r="D74" i="12"/>
  <c r="B75" i="12"/>
  <c r="C75" i="12"/>
  <c r="D75" i="12"/>
  <c r="B76" i="12"/>
  <c r="C76" i="12"/>
  <c r="D76" i="12"/>
  <c r="B77" i="12"/>
  <c r="C77" i="12"/>
  <c r="B78" i="12"/>
  <c r="D78" i="12"/>
  <c r="B79" i="12"/>
  <c r="C79" i="12"/>
  <c r="D79" i="12"/>
  <c r="B80" i="12"/>
  <c r="C80" i="12"/>
  <c r="D80" i="12"/>
  <c r="B81" i="12"/>
  <c r="C81" i="12"/>
  <c r="D81" i="12"/>
  <c r="B82" i="12"/>
  <c r="D82" i="12"/>
  <c r="C73" i="12"/>
  <c r="D73" i="12"/>
  <c r="B73" i="12"/>
  <c r="B90" i="12"/>
  <c r="C90" i="12"/>
  <c r="D90" i="12"/>
  <c r="B91" i="12"/>
  <c r="C91" i="12"/>
  <c r="D91" i="12"/>
  <c r="B92" i="12"/>
  <c r="C92" i="12"/>
  <c r="D92" i="12"/>
  <c r="B93" i="12"/>
  <c r="C93" i="12"/>
  <c r="D93" i="12"/>
  <c r="B94" i="12"/>
  <c r="C94" i="12"/>
  <c r="D94" i="12"/>
  <c r="B95" i="12"/>
  <c r="C95" i="12"/>
  <c r="D95" i="12"/>
  <c r="B96" i="12"/>
  <c r="C96" i="12"/>
  <c r="D96" i="12"/>
  <c r="B97" i="12"/>
  <c r="C97" i="12"/>
  <c r="D97" i="12"/>
  <c r="B98" i="12"/>
  <c r="C98" i="12"/>
  <c r="D98" i="12"/>
  <c r="C89" i="12"/>
  <c r="D89" i="12"/>
  <c r="B89" i="12"/>
  <c r="D109" i="12"/>
  <c r="D113" i="12"/>
  <c r="Q113" i="12" s="1"/>
  <c r="B108" i="12"/>
  <c r="B106" i="12"/>
  <c r="B107" i="12"/>
  <c r="B109" i="12"/>
  <c r="B110" i="12"/>
  <c r="B111" i="12"/>
  <c r="B112" i="12"/>
  <c r="B113" i="12"/>
  <c r="B114" i="12"/>
  <c r="B105" i="12"/>
  <c r="C104" i="12"/>
  <c r="C113" i="12" s="1"/>
  <c r="D104" i="12"/>
  <c r="D105" i="12" s="1"/>
  <c r="B104" i="12"/>
  <c r="C88" i="12"/>
  <c r="D88" i="12"/>
  <c r="B88" i="12"/>
  <c r="C72" i="12"/>
  <c r="D72" i="12"/>
  <c r="B72" i="12"/>
  <c r="C56" i="12"/>
  <c r="D56" i="12"/>
  <c r="B56" i="12"/>
  <c r="Q106" i="12"/>
  <c r="P98" i="12"/>
  <c r="P93" i="12"/>
  <c r="Q65" i="12"/>
  <c r="Q61" i="12"/>
  <c r="Q57" i="12"/>
  <c r="Q60" i="12" l="1"/>
  <c r="Q105" i="12"/>
  <c r="D112" i="12"/>
  <c r="D111" i="12"/>
  <c r="D108" i="12"/>
  <c r="Q108" i="12" s="1"/>
  <c r="D107" i="12"/>
  <c r="D110" i="12"/>
  <c r="D106" i="12"/>
  <c r="D114" i="12"/>
  <c r="C112" i="12"/>
  <c r="C111" i="12"/>
  <c r="C107" i="12"/>
  <c r="C106" i="12"/>
  <c r="C114" i="12"/>
  <c r="C110" i="12"/>
  <c r="C108" i="12"/>
  <c r="C109" i="12"/>
  <c r="C105" i="12"/>
  <c r="Q62" i="12"/>
  <c r="Q104" i="12"/>
  <c r="Q56" i="12"/>
  <c r="P97" i="12"/>
  <c r="P89" i="12"/>
  <c r="Q112" i="12"/>
  <c r="Q111" i="12"/>
  <c r="Q110" i="12"/>
  <c r="Q114" i="12"/>
  <c r="P91" i="12"/>
  <c r="P95" i="12"/>
  <c r="P88" i="12"/>
  <c r="P92" i="12"/>
  <c r="P96" i="12"/>
  <c r="G23" i="12"/>
  <c r="H23" i="12"/>
  <c r="I23" i="12"/>
  <c r="G24" i="12"/>
  <c r="H24" i="12"/>
  <c r="I24" i="12"/>
  <c r="B25" i="12"/>
  <c r="G25" i="12"/>
  <c r="H25" i="12"/>
  <c r="I25" i="12"/>
  <c r="G26" i="12"/>
  <c r="H26" i="12"/>
  <c r="I26" i="12"/>
  <c r="B27" i="12"/>
  <c r="G27" i="12"/>
  <c r="H27" i="12"/>
  <c r="I27" i="12"/>
  <c r="B28" i="12"/>
  <c r="G28" i="12"/>
  <c r="H28" i="12"/>
  <c r="I28" i="12"/>
  <c r="B29" i="12"/>
  <c r="G29" i="12"/>
  <c r="H29" i="12"/>
  <c r="I29" i="12"/>
  <c r="B30" i="12"/>
  <c r="B31" i="12"/>
  <c r="B32" i="12"/>
  <c r="B33" i="12"/>
  <c r="B34" i="12"/>
  <c r="B40" i="12"/>
  <c r="C40" i="12"/>
  <c r="C47" i="12" s="1"/>
  <c r="D40" i="12"/>
  <c r="D41" i="12" s="1"/>
  <c r="B44" i="12"/>
  <c r="B49" i="12"/>
  <c r="B50" i="12"/>
  <c r="F44" i="12" l="1"/>
  <c r="P44" i="12" s="1"/>
  <c r="F79" i="12"/>
  <c r="G80" i="12"/>
  <c r="G41" i="12"/>
  <c r="B42" i="12"/>
  <c r="B41" i="12"/>
  <c r="C44" i="12"/>
  <c r="C49" i="12"/>
  <c r="C48" i="12"/>
  <c r="D43" i="12"/>
  <c r="B46" i="12"/>
  <c r="D45" i="12"/>
  <c r="B48" i="12"/>
  <c r="D42" i="12"/>
  <c r="D49" i="12"/>
  <c r="C46" i="12"/>
  <c r="D48" i="12"/>
  <c r="C43" i="12"/>
  <c r="B43" i="12"/>
  <c r="D50" i="12"/>
  <c r="C45" i="12"/>
  <c r="C50" i="12"/>
  <c r="B45" i="12"/>
  <c r="C42" i="12"/>
  <c r="D44" i="12"/>
  <c r="H74" i="12"/>
  <c r="H76" i="12"/>
  <c r="H104" i="12"/>
  <c r="H56" i="12"/>
  <c r="H108" i="12"/>
  <c r="H112" i="12"/>
  <c r="H93" i="12"/>
  <c r="H97" i="12"/>
  <c r="H79" i="12"/>
  <c r="H60" i="12"/>
  <c r="H64" i="12"/>
  <c r="H45" i="12"/>
  <c r="H89" i="12"/>
  <c r="H75" i="12"/>
  <c r="H72" i="12"/>
  <c r="H47" i="12"/>
  <c r="H59" i="12"/>
  <c r="H48" i="12"/>
  <c r="H105" i="12"/>
  <c r="H109" i="12"/>
  <c r="H113" i="12"/>
  <c r="H90" i="12"/>
  <c r="H94" i="12"/>
  <c r="H98" i="12"/>
  <c r="H80" i="12"/>
  <c r="H57" i="12"/>
  <c r="H61" i="12"/>
  <c r="H65" i="12"/>
  <c r="H42" i="12"/>
  <c r="H46" i="12"/>
  <c r="H58" i="12"/>
  <c r="H66" i="12"/>
  <c r="H92" i="12"/>
  <c r="H78" i="12"/>
  <c r="H62" i="12"/>
  <c r="H111" i="12"/>
  <c r="H44" i="12"/>
  <c r="H106" i="12"/>
  <c r="H110" i="12"/>
  <c r="H114" i="12"/>
  <c r="H91" i="12"/>
  <c r="H95" i="12"/>
  <c r="H77" i="12"/>
  <c r="R77" i="12" s="1"/>
  <c r="H81" i="12"/>
  <c r="H88" i="12"/>
  <c r="H40" i="12"/>
  <c r="H107" i="12"/>
  <c r="H96" i="12"/>
  <c r="H73" i="12"/>
  <c r="M89" i="12" s="1"/>
  <c r="R89" i="12" s="1"/>
  <c r="H63" i="12"/>
  <c r="H49" i="12"/>
  <c r="I107" i="12"/>
  <c r="I111" i="12"/>
  <c r="I92" i="12"/>
  <c r="I96" i="12"/>
  <c r="I73" i="12"/>
  <c r="I78" i="12"/>
  <c r="I82" i="12"/>
  <c r="N98" i="12" s="1"/>
  <c r="S98" i="12" s="1"/>
  <c r="I59" i="12"/>
  <c r="I63" i="12"/>
  <c r="I44" i="12"/>
  <c r="I48" i="12"/>
  <c r="I74" i="12"/>
  <c r="I72" i="12"/>
  <c r="I108" i="12"/>
  <c r="I112" i="12"/>
  <c r="I89" i="12"/>
  <c r="I93" i="12"/>
  <c r="I97" i="12"/>
  <c r="I79" i="12"/>
  <c r="I60" i="12"/>
  <c r="I64" i="12"/>
  <c r="I45" i="12"/>
  <c r="I49" i="12"/>
  <c r="I104" i="12"/>
  <c r="I75" i="12"/>
  <c r="I40" i="12"/>
  <c r="I56" i="12"/>
  <c r="I105" i="12"/>
  <c r="I109" i="12"/>
  <c r="I113" i="12"/>
  <c r="I90" i="12"/>
  <c r="I94" i="12"/>
  <c r="I98" i="12"/>
  <c r="I76" i="12"/>
  <c r="I80" i="12"/>
  <c r="I57" i="12"/>
  <c r="I61" i="12"/>
  <c r="I65" i="12"/>
  <c r="I42" i="12"/>
  <c r="I46" i="12"/>
  <c r="I50" i="12"/>
  <c r="I88" i="12"/>
  <c r="I106" i="12"/>
  <c r="I110" i="12"/>
  <c r="I114" i="12"/>
  <c r="I91" i="12"/>
  <c r="I95" i="12"/>
  <c r="I77" i="12"/>
  <c r="I81" i="12"/>
  <c r="I58" i="12"/>
  <c r="I62" i="12"/>
  <c r="I66" i="12"/>
  <c r="I43" i="12"/>
  <c r="I47" i="12"/>
  <c r="G94" i="12"/>
  <c r="Q94" i="12" s="1"/>
  <c r="G81" i="12"/>
  <c r="Q81" i="12" s="1"/>
  <c r="G72" i="12"/>
  <c r="Q72" i="12" s="1"/>
  <c r="G44" i="12"/>
  <c r="Q44" i="12" s="1"/>
  <c r="G89" i="12"/>
  <c r="Q89" i="12" s="1"/>
  <c r="G97" i="12"/>
  <c r="Q97" i="12" s="1"/>
  <c r="G88" i="12"/>
  <c r="Q88" i="12" s="1"/>
  <c r="Q47" i="12"/>
  <c r="G73" i="12"/>
  <c r="Q73" i="12" s="1"/>
  <c r="G79" i="12"/>
  <c r="Q79" i="12" s="1"/>
  <c r="G42" i="12"/>
  <c r="Q42" i="12" s="1"/>
  <c r="G92" i="12"/>
  <c r="Q92" i="12" s="1"/>
  <c r="G76" i="12"/>
  <c r="Q76" i="12" s="1"/>
  <c r="G50" i="12"/>
  <c r="Q50" i="12" s="1"/>
  <c r="G95" i="12"/>
  <c r="Q95" i="12" s="1"/>
  <c r="G82" i="12"/>
  <c r="Q82" i="12" s="1"/>
  <c r="G45" i="12"/>
  <c r="Q45" i="12" s="1"/>
  <c r="G93" i="12"/>
  <c r="Q93" i="12" s="1"/>
  <c r="G49" i="12"/>
  <c r="G90" i="12"/>
  <c r="Q90" i="12" s="1"/>
  <c r="G98" i="12"/>
  <c r="G77" i="12"/>
  <c r="Q77" i="12" s="1"/>
  <c r="G48" i="12"/>
  <c r="Q48" i="12" s="1"/>
  <c r="G74" i="12"/>
  <c r="Q74" i="12" s="1"/>
  <c r="G43" i="12"/>
  <c r="Q43" i="12" s="1"/>
  <c r="G40" i="12"/>
  <c r="Q40" i="12" s="1"/>
  <c r="G96" i="12"/>
  <c r="Q96" i="12" s="1"/>
  <c r="G46" i="12"/>
  <c r="Q46" i="12" s="1"/>
  <c r="G91" i="12"/>
  <c r="Q91" i="12" s="1"/>
  <c r="G75" i="12"/>
  <c r="Q75" i="12" s="1"/>
  <c r="G78" i="12"/>
  <c r="Q78" i="12" s="1"/>
  <c r="Q41" i="12"/>
  <c r="F62" i="12"/>
  <c r="P62" i="12" s="1"/>
  <c r="F106" i="12"/>
  <c r="F114" i="12"/>
  <c r="F72" i="12"/>
  <c r="P72" i="12" s="1"/>
  <c r="F41" i="12"/>
  <c r="P41" i="12" s="1"/>
  <c r="F43" i="12"/>
  <c r="P43" i="12" s="1"/>
  <c r="F45" i="12"/>
  <c r="P45" i="12" s="1"/>
  <c r="F47" i="12"/>
  <c r="P47" i="12" s="1"/>
  <c r="F49" i="12"/>
  <c r="P49" i="12" s="1"/>
  <c r="F63" i="12"/>
  <c r="F109" i="12"/>
  <c r="P109" i="12" s="1"/>
  <c r="F78" i="12"/>
  <c r="P78" i="12" s="1"/>
  <c r="F80" i="12"/>
  <c r="P80" i="12" s="1"/>
  <c r="F82" i="12"/>
  <c r="F64" i="12"/>
  <c r="P64" i="12" s="1"/>
  <c r="F112" i="12"/>
  <c r="P112" i="12" s="1"/>
  <c r="F76" i="12"/>
  <c r="F81" i="12"/>
  <c r="F57" i="12"/>
  <c r="P57" i="12" s="1"/>
  <c r="F65" i="12"/>
  <c r="P65" i="12" s="1"/>
  <c r="F107" i="12"/>
  <c r="P107" i="12" s="1"/>
  <c r="F74" i="12"/>
  <c r="P74" i="12" s="1"/>
  <c r="F40" i="12"/>
  <c r="P40" i="12" s="1"/>
  <c r="F59" i="12"/>
  <c r="P59" i="12" s="1"/>
  <c r="F113" i="12"/>
  <c r="F77" i="12"/>
  <c r="F58" i="12"/>
  <c r="P58" i="12" s="1"/>
  <c r="F66" i="12"/>
  <c r="P66" i="12" s="1"/>
  <c r="F110" i="12"/>
  <c r="P110" i="12" s="1"/>
  <c r="F42" i="12"/>
  <c r="P42" i="12" s="1"/>
  <c r="F46" i="12"/>
  <c r="P46" i="12" s="1"/>
  <c r="F48" i="12"/>
  <c r="F50" i="12"/>
  <c r="P50" i="12" s="1"/>
  <c r="F105" i="12"/>
  <c r="P105" i="12" s="1"/>
  <c r="F104" i="12"/>
  <c r="P104" i="12" s="1"/>
  <c r="F60" i="12"/>
  <c r="P60" i="12" s="1"/>
  <c r="F108" i="12"/>
  <c r="P108" i="12" s="1"/>
  <c r="F75" i="12"/>
  <c r="P75" i="12" s="1"/>
  <c r="F61" i="12"/>
  <c r="F111" i="12"/>
  <c r="F73" i="12"/>
  <c r="P73" i="12" s="1"/>
  <c r="F56" i="12"/>
  <c r="E88" i="12"/>
  <c r="E76" i="12"/>
  <c r="E41" i="12"/>
  <c r="E49" i="12"/>
  <c r="E74" i="12"/>
  <c r="E59" i="12"/>
  <c r="E63" i="12"/>
  <c r="J63" i="12" s="1"/>
  <c r="E105" i="12"/>
  <c r="E107" i="12"/>
  <c r="E109" i="12"/>
  <c r="E111" i="12"/>
  <c r="E113" i="12"/>
  <c r="E90" i="12"/>
  <c r="E92" i="12"/>
  <c r="E94" i="12"/>
  <c r="E96" i="12"/>
  <c r="E98" i="12"/>
  <c r="E73" i="12"/>
  <c r="E81" i="12"/>
  <c r="E46" i="12"/>
  <c r="E78" i="12"/>
  <c r="E43" i="12"/>
  <c r="E60" i="12"/>
  <c r="E64" i="12"/>
  <c r="E75" i="12"/>
  <c r="E48" i="12"/>
  <c r="E82" i="12"/>
  <c r="E104" i="12"/>
  <c r="E80" i="12"/>
  <c r="E45" i="12"/>
  <c r="E57" i="12"/>
  <c r="J57" i="12" s="1"/>
  <c r="E61" i="12"/>
  <c r="J61" i="12" s="1"/>
  <c r="E65" i="12"/>
  <c r="J65" i="12" s="1"/>
  <c r="E106" i="12"/>
  <c r="E108" i="12"/>
  <c r="E110" i="12"/>
  <c r="E112" i="12"/>
  <c r="E114" i="12"/>
  <c r="E89" i="12"/>
  <c r="E91" i="12"/>
  <c r="E93" i="12"/>
  <c r="E95" i="12"/>
  <c r="E97" i="12"/>
  <c r="E77" i="12"/>
  <c r="E42" i="12"/>
  <c r="E50" i="12"/>
  <c r="E58" i="12"/>
  <c r="J58" i="12" s="1"/>
  <c r="J90" i="12" s="1"/>
  <c r="E62" i="12"/>
  <c r="E66" i="12"/>
  <c r="J66" i="12" s="1"/>
  <c r="J50" i="12" s="1"/>
  <c r="E79" i="12"/>
  <c r="E72" i="12"/>
  <c r="E56" i="12"/>
  <c r="E44" i="12"/>
  <c r="E47" i="12"/>
  <c r="O63" i="12"/>
  <c r="J95" i="12"/>
  <c r="J47" i="12"/>
  <c r="J111" i="12"/>
  <c r="O58" i="12"/>
  <c r="J106" i="12"/>
  <c r="O60" i="12"/>
  <c r="J108" i="12"/>
  <c r="J44" i="12"/>
  <c r="J92" i="12"/>
  <c r="R79" i="12"/>
  <c r="M111" i="12"/>
  <c r="R111" i="12" s="1"/>
  <c r="M95" i="12"/>
  <c r="M47" i="12"/>
  <c r="R47" i="12" s="1"/>
  <c r="M63" i="12"/>
  <c r="R63" i="12" s="1"/>
  <c r="S82" i="12"/>
  <c r="R81" i="12"/>
  <c r="M113" i="12"/>
  <c r="R113" i="12" s="1"/>
  <c r="M65" i="12"/>
  <c r="M97" i="12"/>
  <c r="M49" i="12"/>
  <c r="M93" i="12"/>
  <c r="R93" i="12" s="1"/>
  <c r="R75" i="12"/>
  <c r="M107" i="12"/>
  <c r="R107" i="12" s="1"/>
  <c r="M43" i="12"/>
  <c r="M59" i="12"/>
  <c r="R59" i="12" s="1"/>
  <c r="M91" i="12"/>
  <c r="R91" i="12" s="1"/>
  <c r="R73" i="12"/>
  <c r="M105" i="12"/>
  <c r="R105" i="12" s="1"/>
  <c r="M41" i="12"/>
  <c r="P76" i="12"/>
  <c r="Q98" i="12"/>
  <c r="Q80" i="12"/>
  <c r="P113" i="12"/>
  <c r="P77" i="12"/>
  <c r="P61" i="12"/>
  <c r="P82" i="12"/>
  <c r="P56" i="12"/>
  <c r="P81" i="12"/>
  <c r="P114" i="12"/>
  <c r="P63" i="12"/>
  <c r="P106" i="12"/>
  <c r="P79" i="12"/>
  <c r="P111" i="12"/>
  <c r="Q49" i="12"/>
  <c r="P48" i="12"/>
  <c r="C41" i="12"/>
  <c r="I41" i="12" s="1"/>
  <c r="R95" i="12" l="1"/>
  <c r="H41" i="12"/>
  <c r="R41" i="12"/>
  <c r="R49" i="12"/>
  <c r="H43" i="12"/>
  <c r="R43" i="12" s="1"/>
  <c r="H50" i="12"/>
  <c r="M57" i="12"/>
  <c r="R57" i="12" s="1"/>
  <c r="R65" i="12"/>
  <c r="O79" i="12"/>
  <c r="J104" i="12"/>
  <c r="M45" i="12"/>
  <c r="R45" i="12" s="1"/>
  <c r="N114" i="12"/>
  <c r="S114" i="12" s="1"/>
  <c r="O74" i="12"/>
  <c r="O95" i="12"/>
  <c r="J88" i="12"/>
  <c r="M61" i="12"/>
  <c r="R61" i="12" s="1"/>
  <c r="M109" i="12"/>
  <c r="R109" i="12" s="1"/>
  <c r="N50" i="12"/>
  <c r="S50" i="12" s="1"/>
  <c r="O106" i="12"/>
  <c r="O56" i="12"/>
  <c r="N66" i="12"/>
  <c r="S66" i="12" s="1"/>
  <c r="J42" i="12"/>
  <c r="O42" i="12" s="1"/>
  <c r="R104" i="12"/>
  <c r="M56" i="12"/>
  <c r="R56" i="12" s="1"/>
  <c r="M40" i="12"/>
  <c r="R40" i="12" s="1"/>
  <c r="M88" i="12"/>
  <c r="R88" i="12" s="1"/>
  <c r="R72" i="12"/>
  <c r="O108" i="12"/>
  <c r="O111" i="12"/>
  <c r="R82" i="12"/>
  <c r="M98" i="12"/>
  <c r="R98" i="12" s="1"/>
  <c r="M66" i="12"/>
  <c r="R66" i="12" s="1"/>
  <c r="M50" i="12"/>
  <c r="M114" i="12"/>
  <c r="R114" i="12" s="1"/>
  <c r="U3" i="12"/>
  <c r="S78" i="12"/>
  <c r="N94" i="12"/>
  <c r="S94" i="12" s="1"/>
  <c r="N62" i="12"/>
  <c r="S62" i="12" s="1"/>
  <c r="N110" i="12"/>
  <c r="S110" i="12" s="1"/>
  <c r="N46" i="12"/>
  <c r="S46" i="12" s="1"/>
  <c r="N56" i="12"/>
  <c r="S56" i="12" s="1"/>
  <c r="N104" i="12"/>
  <c r="S104" i="12" s="1"/>
  <c r="N40" i="12"/>
  <c r="S40" i="12" s="1"/>
  <c r="N88" i="12"/>
  <c r="S88" i="12" s="1"/>
  <c r="S72" i="12"/>
  <c r="S73" i="12"/>
  <c r="N105" i="12"/>
  <c r="S105" i="12" s="1"/>
  <c r="N41" i="12"/>
  <c r="S41" i="12" s="1"/>
  <c r="N89" i="12"/>
  <c r="S89" i="12" s="1"/>
  <c r="N57" i="12"/>
  <c r="S57" i="12" s="1"/>
  <c r="R78" i="12"/>
  <c r="M94" i="12"/>
  <c r="R94" i="12" s="1"/>
  <c r="M62" i="12"/>
  <c r="R62" i="12" s="1"/>
  <c r="M110" i="12"/>
  <c r="R110" i="12" s="1"/>
  <c r="M46" i="12"/>
  <c r="R46" i="12" s="1"/>
  <c r="N109" i="12"/>
  <c r="S109" i="12" s="1"/>
  <c r="N45" i="12"/>
  <c r="S45" i="12" s="1"/>
  <c r="N93" i="12"/>
  <c r="S93" i="12" s="1"/>
  <c r="S77" i="12"/>
  <c r="N61" i="12"/>
  <c r="S61" i="12" s="1"/>
  <c r="N112" i="12"/>
  <c r="S112" i="12" s="1"/>
  <c r="S80" i="12"/>
  <c r="N96" i="12"/>
  <c r="S96" i="12" s="1"/>
  <c r="N64" i="12"/>
  <c r="S64" i="12" s="1"/>
  <c r="N48" i="12"/>
  <c r="S48" i="12" s="1"/>
  <c r="S74" i="12"/>
  <c r="N90" i="12"/>
  <c r="S90" i="12" s="1"/>
  <c r="N58" i="12"/>
  <c r="S58" i="12" s="1"/>
  <c r="N106" i="12"/>
  <c r="S106" i="12" s="1"/>
  <c r="N42" i="12"/>
  <c r="S42" i="12" s="1"/>
  <c r="R97" i="12"/>
  <c r="S76" i="12"/>
  <c r="N92" i="12"/>
  <c r="S92" i="12" s="1"/>
  <c r="N60" i="12"/>
  <c r="S60" i="12" s="1"/>
  <c r="N108" i="12"/>
  <c r="S108" i="12" s="1"/>
  <c r="N44" i="12"/>
  <c r="S44" i="12" s="1"/>
  <c r="N63" i="12"/>
  <c r="S63" i="12" s="1"/>
  <c r="S79" i="12"/>
  <c r="N47" i="12"/>
  <c r="S47" i="12" s="1"/>
  <c r="N111" i="12"/>
  <c r="S111" i="12" s="1"/>
  <c r="N95" i="12"/>
  <c r="S95" i="12" s="1"/>
  <c r="M96" i="12"/>
  <c r="R96" i="12" s="1"/>
  <c r="R80" i="12"/>
  <c r="M64" i="12"/>
  <c r="R64" i="12" s="1"/>
  <c r="M48" i="12"/>
  <c r="R48" i="12" s="1"/>
  <c r="M112" i="12"/>
  <c r="R112" i="12" s="1"/>
  <c r="M108" i="12"/>
  <c r="R108" i="12" s="1"/>
  <c r="M44" i="12"/>
  <c r="R44" i="12" s="1"/>
  <c r="M60" i="12"/>
  <c r="R60" i="12" s="1"/>
  <c r="R76" i="12"/>
  <c r="M92" i="12"/>
  <c r="R92" i="12" s="1"/>
  <c r="S81" i="12"/>
  <c r="N49" i="12"/>
  <c r="S49" i="12" s="1"/>
  <c r="N113" i="12"/>
  <c r="S113" i="12" s="1"/>
  <c r="N97" i="12"/>
  <c r="S97" i="12" s="1"/>
  <c r="N65" i="12"/>
  <c r="S65" i="12" s="1"/>
  <c r="N43" i="12"/>
  <c r="S43" i="12" s="1"/>
  <c r="N91" i="12"/>
  <c r="S91" i="12" s="1"/>
  <c r="N59" i="12"/>
  <c r="S59" i="12" s="1"/>
  <c r="N107" i="12"/>
  <c r="S107" i="12" s="1"/>
  <c r="S75" i="12"/>
  <c r="M106" i="12"/>
  <c r="R106" i="12" s="1"/>
  <c r="M42" i="12"/>
  <c r="R42" i="12" s="1"/>
  <c r="M58" i="12"/>
  <c r="R58" i="12" s="1"/>
  <c r="R74" i="12"/>
  <c r="M90" i="12"/>
  <c r="R90" i="12" s="1"/>
  <c r="O72" i="12"/>
  <c r="S6" i="12"/>
  <c r="O66" i="12"/>
  <c r="J98" i="12"/>
  <c r="J94" i="12"/>
  <c r="O94" i="12" s="1"/>
  <c r="O76" i="12"/>
  <c r="J64" i="12"/>
  <c r="O80" i="12" s="1"/>
  <c r="O104" i="12"/>
  <c r="S5" i="12"/>
  <c r="S4" i="12"/>
  <c r="J114" i="12"/>
  <c r="O50" i="12"/>
  <c r="J41" i="12"/>
  <c r="J105" i="12"/>
  <c r="J89" i="12"/>
  <c r="O89" i="12" s="1"/>
  <c r="O57" i="12"/>
  <c r="O73" i="12"/>
  <c r="O88" i="12"/>
  <c r="O40" i="12"/>
  <c r="O47" i="12"/>
  <c r="O90" i="12"/>
  <c r="O92" i="12"/>
  <c r="O44" i="12"/>
  <c r="O81" i="12"/>
  <c r="J113" i="12"/>
  <c r="O65" i="12"/>
  <c r="J49" i="12"/>
  <c r="O49" i="12" s="1"/>
  <c r="J97" i="12"/>
  <c r="O97" i="12" s="1"/>
  <c r="O98" i="12"/>
  <c r="O61" i="12"/>
  <c r="J109" i="12"/>
  <c r="J45" i="12"/>
  <c r="O45" i="12" s="1"/>
  <c r="J93" i="12"/>
  <c r="O93" i="12" s="1"/>
  <c r="O77" i="12"/>
  <c r="S3" i="12" l="1"/>
  <c r="O109" i="12"/>
  <c r="O113" i="12"/>
  <c r="O105" i="12"/>
  <c r="O114" i="12"/>
  <c r="R50" i="12"/>
  <c r="J112" i="12"/>
  <c r="O75" i="12"/>
  <c r="T6" i="12"/>
  <c r="J91" i="12"/>
  <c r="O82" i="12"/>
  <c r="U6" i="12"/>
  <c r="O78" i="12"/>
  <c r="O62" i="12"/>
  <c r="J46" i="12"/>
  <c r="O46" i="12" s="1"/>
  <c r="J110" i="12"/>
  <c r="U4" i="12"/>
  <c r="U5" i="12"/>
  <c r="O59" i="12"/>
  <c r="J107" i="12"/>
  <c r="J48" i="12"/>
  <c r="O48" i="12" s="1"/>
  <c r="J96" i="12"/>
  <c r="O96" i="12" s="1"/>
  <c r="O64" i="12"/>
  <c r="J43" i="12"/>
  <c r="T3" i="12" s="1"/>
  <c r="O91" i="12"/>
  <c r="O43" i="12"/>
  <c r="O41" i="12"/>
  <c r="O110" i="12" l="1"/>
  <c r="O112" i="12"/>
  <c r="O107" i="12"/>
  <c r="T5" i="12"/>
  <c r="T4" i="12"/>
  <c r="E13" i="15" l="1"/>
  <c r="E6" i="15"/>
  <c r="E10" i="15"/>
  <c r="E8" i="15"/>
  <c r="E11" i="15"/>
  <c r="E14" i="15"/>
  <c r="E9" i="15"/>
  <c r="E12" i="15"/>
  <c r="E7" i="15"/>
  <c r="Q24" i="15" l="1"/>
  <c r="T24" i="15" s="1"/>
  <c r="E39" i="15" s="1"/>
  <c r="E54" i="15" s="1"/>
  <c r="E24" i="15"/>
  <c r="E25" i="15"/>
  <c r="Q25" i="15"/>
  <c r="T25" i="15" s="1"/>
  <c r="E40" i="15" s="1"/>
  <c r="E55" i="15" s="1"/>
  <c r="E29" i="15"/>
  <c r="Q29" i="15"/>
  <c r="T29" i="15" s="1"/>
  <c r="E44" i="15" s="1"/>
  <c r="E59" i="15" s="1"/>
  <c r="Q28" i="15"/>
  <c r="T28" i="15" s="1"/>
  <c r="E43" i="15" s="1"/>
  <c r="E58" i="15" s="1"/>
  <c r="E28" i="15"/>
  <c r="Q22" i="15"/>
  <c r="T22" i="15" s="1"/>
  <c r="E37" i="15" s="1"/>
  <c r="E52" i="15" s="1"/>
  <c r="E22" i="15"/>
  <c r="E27" i="15"/>
  <c r="Q27" i="15"/>
  <c r="T27" i="15" s="1"/>
  <c r="E42" i="15" s="1"/>
  <c r="E57" i="15" s="1"/>
  <c r="E21" i="15"/>
  <c r="Q21" i="15"/>
  <c r="T21" i="15" s="1"/>
  <c r="E36" i="15" s="1"/>
  <c r="E51" i="15" s="1"/>
  <c r="E26" i="15"/>
  <c r="Q26" i="15"/>
  <c r="T26" i="15" s="1"/>
  <c r="E41" i="15" s="1"/>
  <c r="E56" i="15" s="1"/>
  <c r="E23" i="15"/>
  <c r="Q23" i="15"/>
  <c r="T23" i="15" s="1"/>
  <c r="E38" i="15" s="1"/>
  <c r="E53" i="15" s="1"/>
  <c r="E15" i="15"/>
  <c r="E30" i="15" l="1"/>
  <c r="Q30" i="15"/>
  <c r="T30" i="15" s="1"/>
  <c r="E45" i="15" s="1"/>
  <c r="E60" i="15" s="1"/>
</calcChain>
</file>

<file path=xl/sharedStrings.xml><?xml version="1.0" encoding="utf-8"?>
<sst xmlns="http://schemas.openxmlformats.org/spreadsheetml/2006/main" count="3055" uniqueCount="275">
  <si>
    <t>力道</t>
  </si>
  <si>
    <t>身法</t>
  </si>
  <si>
    <t>元气</t>
  </si>
  <si>
    <t>生命值</t>
    <phoneticPr fontId="1" type="noConversion"/>
  </si>
  <si>
    <t>龙女</t>
    <phoneticPr fontId="1" type="noConversion"/>
  </si>
  <si>
    <t>判官</t>
    <phoneticPr fontId="1" type="noConversion"/>
  </si>
  <si>
    <t>判官</t>
    <phoneticPr fontId="1" type="noConversion"/>
  </si>
  <si>
    <t>夜叉</t>
    <phoneticPr fontId="1" type="noConversion"/>
  </si>
  <si>
    <t>夜叉</t>
    <phoneticPr fontId="1" type="noConversion"/>
  </si>
  <si>
    <t>修罗</t>
    <phoneticPr fontId="1" type="noConversion"/>
  </si>
  <si>
    <t>力士</t>
    <phoneticPr fontId="1" type="noConversion"/>
  </si>
  <si>
    <t>强</t>
    <phoneticPr fontId="1" type="noConversion"/>
  </si>
  <si>
    <t>强</t>
    <phoneticPr fontId="1" type="noConversion"/>
  </si>
  <si>
    <t>较低</t>
    <phoneticPr fontId="1" type="noConversion"/>
  </si>
  <si>
    <t>较低</t>
  </si>
  <si>
    <t>最低</t>
    <phoneticPr fontId="1" type="noConversion"/>
  </si>
  <si>
    <t>最低</t>
  </si>
  <si>
    <t>中等</t>
  </si>
  <si>
    <t>中等</t>
    <phoneticPr fontId="1" type="noConversion"/>
  </si>
  <si>
    <t>最高</t>
  </si>
  <si>
    <t>中</t>
    <phoneticPr fontId="1" type="noConversion"/>
  </si>
  <si>
    <t>最高</t>
    <phoneticPr fontId="1" type="noConversion"/>
  </si>
  <si>
    <t>会心</t>
    <phoneticPr fontId="1" type="noConversion"/>
  </si>
  <si>
    <t>化解</t>
    <phoneticPr fontId="1" type="noConversion"/>
  </si>
  <si>
    <t>卸力</t>
    <phoneticPr fontId="1" type="noConversion"/>
  </si>
  <si>
    <t>霸道</t>
    <phoneticPr fontId="1" type="noConversion"/>
  </si>
  <si>
    <t>防御</t>
    <phoneticPr fontId="1" type="noConversion"/>
  </si>
  <si>
    <t>攻击</t>
    <phoneticPr fontId="1" type="noConversion"/>
  </si>
  <si>
    <t>血量</t>
    <phoneticPr fontId="1" type="noConversion"/>
  </si>
  <si>
    <t>特殊属性</t>
    <phoneticPr fontId="1" type="noConversion"/>
  </si>
  <si>
    <t>基本属性</t>
    <phoneticPr fontId="1" type="noConversion"/>
  </si>
  <si>
    <t>ID</t>
    <phoneticPr fontId="1" type="noConversion"/>
  </si>
  <si>
    <t>职业</t>
    <phoneticPr fontId="1" type="noConversion"/>
  </si>
  <si>
    <t>生命值</t>
    <phoneticPr fontId="1" type="noConversion"/>
  </si>
  <si>
    <t>物理攻击</t>
    <phoneticPr fontId="1" type="noConversion"/>
  </si>
  <si>
    <t>魔法攻击</t>
    <phoneticPr fontId="1" type="noConversion"/>
  </si>
  <si>
    <t>物理防御</t>
    <phoneticPr fontId="1" type="noConversion"/>
  </si>
  <si>
    <t>魔法防御</t>
    <phoneticPr fontId="1" type="noConversion"/>
  </si>
  <si>
    <t>碾压</t>
    <phoneticPr fontId="1" type="noConversion"/>
  </si>
  <si>
    <t>暴击</t>
    <phoneticPr fontId="1" type="noConversion"/>
  </si>
  <si>
    <t>1级属性</t>
    <phoneticPr fontId="1" type="noConversion"/>
  </si>
  <si>
    <t>2级属性</t>
    <phoneticPr fontId="1" type="noConversion"/>
  </si>
  <si>
    <t>主属性</t>
    <phoneticPr fontId="1" type="noConversion"/>
  </si>
  <si>
    <t>较高</t>
    <phoneticPr fontId="1" type="noConversion"/>
  </si>
  <si>
    <t>属性公式</t>
    <phoneticPr fontId="1" type="noConversion"/>
  </si>
  <si>
    <t>战斗公式</t>
    <phoneticPr fontId="1" type="noConversion"/>
  </si>
  <si>
    <t>特殊效果公式</t>
    <phoneticPr fontId="1" type="noConversion"/>
  </si>
  <si>
    <t>总物理攻击=（主属性*参数1+力道*参数2+物理攻击）*（1+物攻%）</t>
    <phoneticPr fontId="1" type="noConversion"/>
  </si>
  <si>
    <t>总魔法攻击=（主属性*参数3+元气*参数4+魔法攻击）*（1+魔攻%）</t>
    <phoneticPr fontId="1" type="noConversion"/>
  </si>
  <si>
    <t>总物理防御=（身法*参数5+物防）*（1+物防%）</t>
    <phoneticPr fontId="1" type="noConversion"/>
  </si>
  <si>
    <t>总魔法防御=（身法*参数6+魔防）*（1+魔防%）</t>
    <phoneticPr fontId="1" type="noConversion"/>
  </si>
  <si>
    <t>总生命值=（力道*参数7+生命值）*（1+生命%）</t>
    <phoneticPr fontId="1" type="noConversion"/>
  </si>
  <si>
    <t>名称</t>
    <phoneticPr fontId="1" type="noConversion"/>
  </si>
  <si>
    <t>数值</t>
    <phoneticPr fontId="1" type="noConversion"/>
  </si>
  <si>
    <t>编号</t>
    <phoneticPr fontId="1" type="noConversion"/>
  </si>
  <si>
    <t>Name</t>
    <phoneticPr fontId="1" type="noConversion"/>
  </si>
  <si>
    <t>Num</t>
    <phoneticPr fontId="1" type="noConversion"/>
  </si>
  <si>
    <t>xx</t>
    <phoneticPr fontId="1" type="noConversion"/>
  </si>
  <si>
    <t>int</t>
  </si>
  <si>
    <t>StringType</t>
  </si>
  <si>
    <t>参数1</t>
    <phoneticPr fontId="1" type="noConversion"/>
  </si>
  <si>
    <t>参数2</t>
  </si>
  <si>
    <t>参数3</t>
  </si>
  <si>
    <t>参数4</t>
  </si>
  <si>
    <t>参数5</t>
  </si>
  <si>
    <t>参数6</t>
  </si>
  <si>
    <t>参数7</t>
  </si>
  <si>
    <t>参数12</t>
  </si>
  <si>
    <t>参数21</t>
  </si>
  <si>
    <t>参数22</t>
  </si>
  <si>
    <t>参数23</t>
  </si>
  <si>
    <t>参数24</t>
  </si>
  <si>
    <t>参数25</t>
  </si>
  <si>
    <t>参数26</t>
  </si>
  <si>
    <t>参数27</t>
  </si>
  <si>
    <t>参数28</t>
  </si>
  <si>
    <t>参数29</t>
  </si>
  <si>
    <t>参数30</t>
  </si>
  <si>
    <t>参数31</t>
  </si>
  <si>
    <t>参数32</t>
  </si>
  <si>
    <t>float</t>
    <phoneticPr fontId="1" type="noConversion"/>
  </si>
  <si>
    <t>碾压伤害=正常伤害*参数33</t>
    <phoneticPr fontId="1" type="noConversion"/>
  </si>
  <si>
    <t>碾压伤害=正常伤害*参数34</t>
  </si>
  <si>
    <t>碾压伤害=正常伤害*参数35</t>
  </si>
  <si>
    <t>碾压伤害=正常伤害*参数36</t>
  </si>
  <si>
    <t>参数33</t>
  </si>
  <si>
    <t>参数34</t>
  </si>
  <si>
    <t>参数35</t>
  </si>
  <si>
    <t>参数36</t>
  </si>
  <si>
    <t>数值边界</t>
    <phoneticPr fontId="1" type="noConversion"/>
  </si>
  <si>
    <t>同级别下高防职业的防御和中等攻击相当，即可以防一半的攻击力</t>
    <phoneticPr fontId="1" type="noConversion"/>
  </si>
  <si>
    <t>特殊效果属性控制在125左右，可以实现20%的发生概率</t>
    <phoneticPr fontId="1" type="noConversion"/>
  </si>
  <si>
    <t>特殊效果属性主要由金色装备提供，会心在某些职业蓝色装备就可以提供</t>
    <phoneticPr fontId="1" type="noConversion"/>
  </si>
  <si>
    <t>级别</t>
    <phoneticPr fontId="1" type="noConversion"/>
  </si>
  <si>
    <t>力士</t>
    <phoneticPr fontId="1" type="noConversion"/>
  </si>
  <si>
    <t>1级属性衍生</t>
    <phoneticPr fontId="1" type="noConversion"/>
  </si>
  <si>
    <t>说明</t>
    <phoneticPr fontId="1" type="noConversion"/>
  </si>
  <si>
    <t>desc</t>
    <phoneticPr fontId="1" type="noConversion"/>
  </si>
  <si>
    <t>物攻主属性参数</t>
    <phoneticPr fontId="1" type="noConversion"/>
  </si>
  <si>
    <t>魔攻主属性参数</t>
    <phoneticPr fontId="1" type="noConversion"/>
  </si>
  <si>
    <t>物攻力道参数</t>
    <phoneticPr fontId="1" type="noConversion"/>
  </si>
  <si>
    <t>魔攻元气参数</t>
    <phoneticPr fontId="1" type="noConversion"/>
  </si>
  <si>
    <t>物防身法参数</t>
    <phoneticPr fontId="1" type="noConversion"/>
  </si>
  <si>
    <t>魔防身法参数</t>
    <phoneticPr fontId="1" type="noConversion"/>
  </si>
  <si>
    <t>力道生命参数</t>
    <phoneticPr fontId="1" type="noConversion"/>
  </si>
  <si>
    <t>总值</t>
    <phoneticPr fontId="1" type="noConversion"/>
  </si>
  <si>
    <t>模板值</t>
    <phoneticPr fontId="1" type="noConversion"/>
  </si>
  <si>
    <t>一般数据</t>
    <phoneticPr fontId="1" type="noConversion"/>
  </si>
  <si>
    <t>攻击</t>
    <phoneticPr fontId="1" type="noConversion"/>
  </si>
  <si>
    <t>力士</t>
    <phoneticPr fontId="1" type="noConversion"/>
  </si>
  <si>
    <t>战斗防御系数</t>
    <phoneticPr fontId="1" type="noConversion"/>
  </si>
  <si>
    <t>不破防等级系数</t>
    <phoneticPr fontId="1" type="noConversion"/>
  </si>
  <si>
    <t>修罗</t>
    <phoneticPr fontId="1" type="noConversion"/>
  </si>
  <si>
    <t>龙女</t>
    <phoneticPr fontId="1" type="noConversion"/>
  </si>
  <si>
    <t>攻方</t>
    <phoneticPr fontId="1" type="noConversion"/>
  </si>
  <si>
    <t>守方\级别</t>
    <phoneticPr fontId="1" type="noConversion"/>
  </si>
  <si>
    <t>力士</t>
    <phoneticPr fontId="1" type="noConversion"/>
  </si>
  <si>
    <t>判官</t>
    <phoneticPr fontId="1" type="noConversion"/>
  </si>
  <si>
    <t>龙女</t>
    <phoneticPr fontId="1" type="noConversion"/>
  </si>
  <si>
    <t>判断：如果攻方总物/魔攻击-守方总物/魔防御*参数12&gt;0，为破防，伤害成立</t>
    <phoneticPr fontId="1" type="noConversion"/>
  </si>
  <si>
    <t xml:space="preserve">     如果攻方总物/魔攻击-守方总物/魔防御*参数12&lt;=0，为不破防，伤害为：0到攻击者等级*参数13之间的随机整数</t>
    <phoneticPr fontId="1" type="noConversion"/>
  </si>
  <si>
    <t>（说明：其他公式中的总属性都是自身属性的叠加，例如总攻击是自己身上的角色攻击、装备攻击、buff加成的攻击等等之和，但战斗公式中伤害加成可以来自双方，例如龙女攻击力士，龙女的龙威会增加攻击次数但伤害只有40%，力士的装备又有减免10%伤害的效果，那么此时龙女打出的伤害会受到0.5的伤害减免）</t>
    <phoneticPr fontId="1" type="noConversion"/>
  </si>
  <si>
    <t>（说明：其中主属性、力道、物攻等属性是来自于角色、装备、buff和天赋等子系统所提供的该属性之和，物攻%同样是各个子系统对物攻百分比加成的属性之和，最后总值取整，下面的公式同理）</t>
    <phoneticPr fontId="1" type="noConversion"/>
  </si>
  <si>
    <t>碾压值参数</t>
    <phoneticPr fontId="1" type="noConversion"/>
  </si>
  <si>
    <t>霸道</t>
    <phoneticPr fontId="1" type="noConversion"/>
  </si>
  <si>
    <t>会心</t>
    <phoneticPr fontId="1" type="noConversion"/>
  </si>
  <si>
    <t>卸力</t>
    <phoneticPr fontId="1" type="noConversion"/>
  </si>
  <si>
    <t>化解</t>
    <phoneticPr fontId="1" type="noConversion"/>
  </si>
  <si>
    <t>暴击值参数</t>
    <phoneticPr fontId="1" type="noConversion"/>
  </si>
  <si>
    <t>碾压值参数</t>
    <phoneticPr fontId="1" type="noConversion"/>
  </si>
  <si>
    <t>卸力值参数</t>
    <phoneticPr fontId="1" type="noConversion"/>
  </si>
  <si>
    <t>化解值参数</t>
    <phoneticPr fontId="1" type="noConversion"/>
  </si>
  <si>
    <t>参数11</t>
    <phoneticPr fontId="1" type="noConversion"/>
  </si>
  <si>
    <t>守方</t>
    <phoneticPr fontId="1" type="noConversion"/>
  </si>
  <si>
    <t>特殊属性</t>
    <phoneticPr fontId="1" type="noConversion"/>
  </si>
  <si>
    <t>攻方级别</t>
    <phoneticPr fontId="1" type="noConversion"/>
  </si>
  <si>
    <t>守方级别</t>
    <phoneticPr fontId="1" type="noConversion"/>
  </si>
  <si>
    <t>如果力道&gt;身法，碾压概率=（（攻方力道-守方身法）*参数21+攻方霸道*参数23）/（参数22+攻方霸道*参数23）</t>
    <phoneticPr fontId="1" type="noConversion"/>
  </si>
  <si>
    <t>如果力道&lt;=身法，碾压概率=攻方霸道*参数23/（参数22+攻方霸道*参数23）</t>
    <phoneticPr fontId="1" type="noConversion"/>
  </si>
  <si>
    <t>如果元气&gt;身法，暴击概率=（（攻方元气-守方身法）*参数24+攻方会心*参数26）/（参数25+攻方会心*参数26）</t>
    <phoneticPr fontId="1" type="noConversion"/>
  </si>
  <si>
    <t>如果力道&lt;=身法，暴击概率=攻方会心*参数26/（参数25+攻方会心*参数26）</t>
    <phoneticPr fontId="1" type="noConversion"/>
  </si>
  <si>
    <t>如果身法&lt;=元气，化解概率=守方化解*参数32/（参数31+守方化解*参数32）</t>
    <phoneticPr fontId="1" type="noConversion"/>
  </si>
  <si>
    <t>如果身法&gt;元气，化解概率=（（守方身法-攻方元气）*参数30+守方化*解参数32）/（参数31+守方化解*参数32）</t>
    <phoneticPr fontId="1" type="noConversion"/>
  </si>
  <si>
    <t>如果身法&lt;=力道，卸力概率=守方卸力*参数29/（参数28+守方卸力*参数29）</t>
    <phoneticPr fontId="1" type="noConversion"/>
  </si>
  <si>
    <t>如果身法&gt;力道，卸力概率=（（守方身法-攻方力道）*参数27+守方卸力*参数29）/（参数28+守方卸力*参数29）</t>
    <phoneticPr fontId="1" type="noConversion"/>
  </si>
  <si>
    <t>中</t>
    <phoneticPr fontId="1" type="noConversion"/>
  </si>
  <si>
    <t>中</t>
    <phoneticPr fontId="1" type="noConversion"/>
  </si>
  <si>
    <t>法力</t>
    <phoneticPr fontId="1" type="noConversion"/>
  </si>
  <si>
    <t>总物理伤害=(（攻方总物理攻击-守方总物理防御*参数12）*技能系数%+技能伤害)*伤害加成%</t>
    <phoneticPr fontId="1" type="noConversion"/>
  </si>
  <si>
    <t>总魔法伤害=(（攻方总魔法攻击-守方总魔法防御*参数12）*技能系数%+技能伤害)*伤害加成%</t>
    <phoneticPr fontId="1" type="noConversion"/>
  </si>
  <si>
    <t>碾压伤害参数</t>
    <phoneticPr fontId="1" type="noConversion"/>
  </si>
  <si>
    <t>暴击伤害参数</t>
    <phoneticPr fontId="1" type="noConversion"/>
  </si>
  <si>
    <t>卸力伤害参数</t>
    <phoneticPr fontId="1" type="noConversion"/>
  </si>
  <si>
    <t>化解伤害参数</t>
    <phoneticPr fontId="1" type="noConversion"/>
  </si>
  <si>
    <t>ID</t>
    <phoneticPr fontId="1" type="noConversion"/>
  </si>
  <si>
    <t>数量</t>
    <phoneticPr fontId="1" type="noConversion"/>
  </si>
  <si>
    <t>参数</t>
    <phoneticPr fontId="1" type="noConversion"/>
  </si>
  <si>
    <t>生命</t>
    <phoneticPr fontId="1" type="noConversion"/>
  </si>
  <si>
    <t>真实防御</t>
    <phoneticPr fontId="1" type="noConversion"/>
  </si>
  <si>
    <t>等级</t>
    <phoneticPr fontId="1" type="noConversion"/>
  </si>
  <si>
    <t>判官攻击</t>
    <phoneticPr fontId="1" type="noConversion"/>
  </si>
  <si>
    <t>比例攻击</t>
    <phoneticPr fontId="1" type="noConversion"/>
  </si>
  <si>
    <t>等级</t>
  </si>
  <si>
    <t>判官生命</t>
    <phoneticPr fontId="1" type="noConversion"/>
  </si>
  <si>
    <t>比例生命</t>
    <phoneticPr fontId="1" type="noConversion"/>
  </si>
  <si>
    <t>基数生命</t>
    <phoneticPr fontId="1" type="noConversion"/>
  </si>
  <si>
    <t>亡魂+buff</t>
    <phoneticPr fontId="1" type="noConversion"/>
  </si>
  <si>
    <t>活尸+buff</t>
    <phoneticPr fontId="1" type="noConversion"/>
  </si>
  <si>
    <t>基数</t>
    <phoneticPr fontId="1" type="noConversion"/>
  </si>
  <si>
    <t>总值</t>
    <phoneticPr fontId="1" type="noConversion"/>
  </si>
  <si>
    <t>破防</t>
    <phoneticPr fontId="1" type="noConversion"/>
  </si>
  <si>
    <t>亡魂</t>
    <phoneticPr fontId="1" type="noConversion"/>
  </si>
  <si>
    <t>活尸</t>
    <phoneticPr fontId="1" type="noConversion"/>
  </si>
  <si>
    <t>力士</t>
  </si>
  <si>
    <t>1级属性</t>
  </si>
  <si>
    <t>总值</t>
  </si>
  <si>
    <t>级别</t>
  </si>
  <si>
    <t>生命值</t>
  </si>
  <si>
    <t>物理攻击</t>
  </si>
  <si>
    <t>魔法攻击</t>
  </si>
  <si>
    <t>物理防御</t>
  </si>
  <si>
    <t>魔法防御</t>
  </si>
  <si>
    <t>修罗</t>
  </si>
  <si>
    <t>夜叉</t>
  </si>
  <si>
    <t>判官</t>
  </si>
  <si>
    <t>龙女</t>
  </si>
  <si>
    <t>蓝装</t>
    <phoneticPr fontId="1" type="noConversion"/>
  </si>
  <si>
    <t>紫装</t>
    <phoneticPr fontId="1" type="noConversion"/>
  </si>
  <si>
    <t>金装</t>
    <phoneticPr fontId="1" type="noConversion"/>
  </si>
  <si>
    <t>白装</t>
    <phoneticPr fontId="1" type="noConversion"/>
  </si>
  <si>
    <t>绿装</t>
    <phoneticPr fontId="1" type="noConversion"/>
  </si>
  <si>
    <t>蓝装</t>
    <phoneticPr fontId="1" type="noConversion"/>
  </si>
  <si>
    <t>紫装</t>
    <phoneticPr fontId="1" type="noConversion"/>
  </si>
  <si>
    <t>金装</t>
    <phoneticPr fontId="1" type="noConversion"/>
  </si>
  <si>
    <t>角色</t>
    <phoneticPr fontId="1" type="noConversion"/>
  </si>
  <si>
    <t xml:space="preserve">ID </t>
    <phoneticPr fontId="1" type="noConversion"/>
  </si>
  <si>
    <t>角色+白装</t>
    <phoneticPr fontId="1" type="noConversion"/>
  </si>
  <si>
    <t>属性衍生</t>
    <phoneticPr fontId="1" type="noConversion"/>
  </si>
  <si>
    <t>模板值</t>
    <phoneticPr fontId="1" type="noConversion"/>
  </si>
  <si>
    <t>强化</t>
    <phoneticPr fontId="1" type="noConversion"/>
  </si>
  <si>
    <t>角色+绿装</t>
    <phoneticPr fontId="1" type="noConversion"/>
  </si>
  <si>
    <t>绿装</t>
    <phoneticPr fontId="1" type="noConversion"/>
  </si>
  <si>
    <t>角色+蓝装</t>
    <phoneticPr fontId="1" type="noConversion"/>
  </si>
  <si>
    <t>蓝装</t>
    <phoneticPr fontId="1" type="noConversion"/>
  </si>
  <si>
    <t>角色+紫装</t>
    <phoneticPr fontId="1" type="noConversion"/>
  </si>
  <si>
    <t>紫装</t>
    <phoneticPr fontId="1" type="noConversion"/>
  </si>
  <si>
    <t>角色+金装</t>
    <phoneticPr fontId="1" type="noConversion"/>
  </si>
  <si>
    <t>检测强化</t>
    <phoneticPr fontId="1" type="noConversion"/>
  </si>
  <si>
    <t>白装</t>
    <phoneticPr fontId="1" type="noConversion"/>
  </si>
  <si>
    <t>绿装</t>
    <phoneticPr fontId="1" type="noConversion"/>
  </si>
  <si>
    <t>蓝装</t>
    <phoneticPr fontId="1" type="noConversion"/>
  </si>
  <si>
    <t>紫装</t>
    <phoneticPr fontId="1" type="noConversion"/>
  </si>
  <si>
    <t>金装</t>
    <phoneticPr fontId="1" type="noConversion"/>
  </si>
  <si>
    <t>检测角色</t>
    <phoneticPr fontId="1" type="noConversion"/>
  </si>
  <si>
    <t>绿装</t>
    <phoneticPr fontId="1" type="noConversion"/>
  </si>
  <si>
    <t>蓝装</t>
    <phoneticPr fontId="1" type="noConversion"/>
  </si>
  <si>
    <t>紫装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</si>
  <si>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</si>
  <si>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</si>
  <si>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</si>
  <si>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紫</t>
    <phoneticPr fontId="1" type="noConversion"/>
  </si>
  <si>
    <t>金</t>
    <phoneticPr fontId="1" type="noConversion"/>
  </si>
  <si>
    <t>武器</t>
  </si>
  <si>
    <t>头盔</t>
  </si>
  <si>
    <t>生命</t>
  </si>
  <si>
    <t>衣服</t>
  </si>
  <si>
    <t>鞋</t>
  </si>
  <si>
    <t>腰带</t>
  </si>
  <si>
    <t>项链</t>
  </si>
  <si>
    <t>戒指</t>
  </si>
  <si>
    <t>系数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</si>
  <si>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</si>
  <si>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</si>
  <si>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</si>
  <si>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紫</t>
    <phoneticPr fontId="1" type="noConversion"/>
  </si>
  <si>
    <t>金</t>
    <phoneticPr fontId="1" type="noConversion"/>
  </si>
  <si>
    <t>白</t>
    <phoneticPr fontId="1" type="noConversion"/>
  </si>
  <si>
    <t>裤子</t>
    <phoneticPr fontId="1" type="noConversion"/>
  </si>
  <si>
    <t>强化</t>
    <phoneticPr fontId="1" type="noConversion"/>
  </si>
  <si>
    <t>绿装</t>
    <phoneticPr fontId="1" type="noConversion"/>
  </si>
  <si>
    <t>法力</t>
    <phoneticPr fontId="1" type="noConversion"/>
  </si>
  <si>
    <t>暴击</t>
    <phoneticPr fontId="1" type="noConversion"/>
  </si>
  <si>
    <t>角色</t>
    <phoneticPr fontId="1" type="noConversion"/>
  </si>
  <si>
    <t>会心</t>
    <phoneticPr fontId="1" type="noConversion"/>
  </si>
  <si>
    <t>紫装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</si>
  <si>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</si>
  <si>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</si>
  <si>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</si>
  <si>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</si>
  <si>
    <t>身法</t>
    <phoneticPr fontId="1" type="noConversion"/>
  </si>
  <si>
    <t>元气</t>
    <phoneticPr fontId="1" type="noConversion"/>
  </si>
  <si>
    <t>力道</t>
    <phoneticPr fontId="1" type="noConversion"/>
  </si>
  <si>
    <t>物防</t>
    <phoneticPr fontId="1" type="noConversion"/>
  </si>
  <si>
    <t>物防</t>
    <phoneticPr fontId="1" type="noConversion"/>
  </si>
  <si>
    <t>魔防</t>
    <phoneticPr fontId="1" type="noConversion"/>
  </si>
  <si>
    <t>力道</t>
    <phoneticPr fontId="1" type="noConversion"/>
  </si>
  <si>
    <t>魔攻</t>
    <phoneticPr fontId="1" type="noConversion"/>
  </si>
  <si>
    <t>魔防</t>
    <phoneticPr fontId="1" type="noConversion"/>
  </si>
  <si>
    <t>力道</t>
    <phoneticPr fontId="1" type="noConversion"/>
  </si>
  <si>
    <t>霸道</t>
    <phoneticPr fontId="1" type="noConversion"/>
  </si>
  <si>
    <t>力道%</t>
  </si>
  <si>
    <t>身法%</t>
  </si>
  <si>
    <t>元气%</t>
  </si>
  <si>
    <t>物防</t>
    <phoneticPr fontId="1" type="noConversion"/>
  </si>
  <si>
    <t>生命</t>
    <phoneticPr fontId="1" type="noConversion"/>
  </si>
  <si>
    <t>生命</t>
    <phoneticPr fontId="1" type="noConversion"/>
  </si>
  <si>
    <t>元气</t>
    <phoneticPr fontId="1" type="noConversion"/>
  </si>
  <si>
    <t>物攻</t>
    <phoneticPr fontId="1" type="noConversion"/>
  </si>
  <si>
    <t>魔攻</t>
    <phoneticPr fontId="1" type="noConversion"/>
  </si>
  <si>
    <t>卸力</t>
    <phoneticPr fontId="1" type="noConversion"/>
  </si>
  <si>
    <t>元气</t>
    <phoneticPr fontId="1" type="noConversion"/>
  </si>
  <si>
    <t>魔攻</t>
    <phoneticPr fontId="1" type="noConversion"/>
  </si>
  <si>
    <t>会心</t>
    <phoneticPr fontId="1" type="noConversion"/>
  </si>
  <si>
    <t>力道</t>
    <phoneticPr fontId="1" type="noConversion"/>
  </si>
  <si>
    <t>防御参数是0.5，即2点防御相当于1点攻击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</si>
</sst>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7">
    <xf numFmtId="0" fontId="0" fillId="0" borderId="0" xfId="0"/>
    <xf numFmtId="0" fontId="2" fillId="2" borderId="0" xfId="1" applyAlignment="1"/>
    <xf numFmtId="0" fontId="3" fillId="3" borderId="0" xfId="2" applyAlignment="1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4" fillId="4" borderId="0" xfId="3" applyAlignment="1"/>
  </cellXfs>
  <cellStyles count="4">
    <cellStyle name="差" xfId="3" builtinId="27"/>
    <cellStyle name="常规" xfId="0" builtinId="0"/>
    <cellStyle name="好" xfId="1" builtinId="26"/>
    <cellStyle name="适中" xfId="2" builtinId="28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0</xdr:row>
          <xdr:rowOff>9525</xdr:rowOff>
        </xdr:from>
        <xdr:to>
          <xdr:col>19</xdr:col>
          <xdr:colOff>676275</xdr:colOff>
          <xdr:row>36</xdr:row>
          <xdr:rowOff>133350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9525</xdr:rowOff>
        </xdr:from>
        <xdr:to>
          <xdr:col>5</xdr:col>
          <xdr:colOff>161925</xdr:colOff>
          <xdr:row>67</xdr:row>
          <xdr:rowOff>142875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216;&#33021;&#35268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职业PK规划"/>
      <sheetName val="职业设计"/>
      <sheetName val="操作设计"/>
      <sheetName val="技能参数"/>
      <sheetName val="技能升级表"/>
      <sheetName val="实战属性"/>
      <sheetName val="夜叉对夜叉"/>
      <sheetName val="夜叉对力士"/>
      <sheetName val="力士对力士"/>
      <sheetName val="夜叉对龙女"/>
      <sheetName val="力士对龙女"/>
      <sheetName val="龙女对龙女"/>
      <sheetName val="修罗对修罗"/>
      <sheetName val="修罗对力士"/>
      <sheetName val="修罗对龙女"/>
      <sheetName val="修罗对夜叉"/>
      <sheetName val="修罗对判官"/>
      <sheetName val="判官对判官"/>
      <sheetName val="力士对判官"/>
      <sheetName val="龙女对判官"/>
      <sheetName val="夜叉对判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3">
          <cell r="O23">
            <v>1827</v>
          </cell>
        </row>
        <row r="24">
          <cell r="O24">
            <v>4788</v>
          </cell>
        </row>
        <row r="25">
          <cell r="O25">
            <v>9459</v>
          </cell>
        </row>
        <row r="26">
          <cell r="O26">
            <v>15747</v>
          </cell>
        </row>
        <row r="27">
          <cell r="O27">
            <v>22629</v>
          </cell>
        </row>
        <row r="28">
          <cell r="O28">
            <v>31059</v>
          </cell>
        </row>
        <row r="29">
          <cell r="O29">
            <v>40524</v>
          </cell>
        </row>
        <row r="30">
          <cell r="O30">
            <v>49452</v>
          </cell>
        </row>
        <row r="31">
          <cell r="O31">
            <v>61914</v>
          </cell>
        </row>
        <row r="32">
          <cell r="O32">
            <v>77217</v>
          </cell>
        </row>
      </sheetData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package" Target="../embeddings/Microsoft_Visio___2.vsdx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1.vsdx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60"/>
  <sheetViews>
    <sheetView workbookViewId="0">
      <selection activeCell="J24" sqref="J24"/>
    </sheetView>
  </sheetViews>
  <sheetFormatPr defaultRowHeight="13.5" x14ac:dyDescent="0.15"/>
  <sheetData>
    <row r="3" spans="1:19" x14ac:dyDescent="0.15">
      <c r="S3">
        <v>0.4</v>
      </c>
    </row>
    <row r="4" spans="1:19" x14ac:dyDescent="0.15">
      <c r="A4" t="s">
        <v>166</v>
      </c>
      <c r="P4" t="s">
        <v>159</v>
      </c>
      <c r="Q4" t="s">
        <v>158</v>
      </c>
      <c r="R4" t="s">
        <v>160</v>
      </c>
      <c r="S4" t="s">
        <v>161</v>
      </c>
    </row>
    <row r="5" spans="1:19" x14ac:dyDescent="0.15">
      <c r="A5" t="s">
        <v>154</v>
      </c>
      <c r="B5" t="s">
        <v>0</v>
      </c>
      <c r="C5" t="s">
        <v>1</v>
      </c>
      <c r="D5" t="s">
        <v>2</v>
      </c>
      <c r="E5" t="s">
        <v>3</v>
      </c>
      <c r="F5" t="s">
        <v>34</v>
      </c>
      <c r="G5" t="s">
        <v>35</v>
      </c>
      <c r="H5" t="s">
        <v>36</v>
      </c>
      <c r="I5" t="s">
        <v>37</v>
      </c>
      <c r="K5" t="s">
        <v>155</v>
      </c>
      <c r="L5" t="s">
        <v>168</v>
      </c>
      <c r="M5" t="s">
        <v>169</v>
      </c>
      <c r="N5" t="s">
        <v>170</v>
      </c>
      <c r="P5">
        <f>属性设计!A72</f>
        <v>1</v>
      </c>
      <c r="Q5">
        <f>属性设计!M72/2</f>
        <v>19.5</v>
      </c>
      <c r="R5">
        <f>属性设计!L88</f>
        <v>52</v>
      </c>
      <c r="S5">
        <f>INT(R5*S$3)</f>
        <v>20</v>
      </c>
    </row>
    <row r="6" spans="1:19" x14ac:dyDescent="0.15">
      <c r="A6">
        <v>101</v>
      </c>
      <c r="B6">
        <v>0</v>
      </c>
      <c r="C6">
        <v>0</v>
      </c>
      <c r="D6">
        <v>0</v>
      </c>
      <c r="E6">
        <f>[1]判官对判官!$O23</f>
        <v>1827</v>
      </c>
      <c r="F6">
        <v>0</v>
      </c>
      <c r="G6">
        <f>M6</f>
        <v>150</v>
      </c>
      <c r="H6">
        <v>0</v>
      </c>
      <c r="I6">
        <v>0</v>
      </c>
      <c r="K6">
        <v>1</v>
      </c>
      <c r="L6">
        <v>80</v>
      </c>
      <c r="M6">
        <f t="shared" ref="M6:M15" si="0">L6+S6</f>
        <v>150</v>
      </c>
      <c r="N6">
        <f>M6-Q6</f>
        <v>83</v>
      </c>
      <c r="P6">
        <f>属性设计!A73</f>
        <v>10</v>
      </c>
      <c r="Q6">
        <f>属性设计!M73/2</f>
        <v>67</v>
      </c>
      <c r="R6">
        <f>属性设计!L89</f>
        <v>176</v>
      </c>
      <c r="S6">
        <f t="shared" ref="S6:S15" si="1">INT(R6*S$3)</f>
        <v>70</v>
      </c>
    </row>
    <row r="7" spans="1:19" x14ac:dyDescent="0.15">
      <c r="A7">
        <v>102</v>
      </c>
      <c r="B7">
        <v>0</v>
      </c>
      <c r="C7">
        <v>0</v>
      </c>
      <c r="D7">
        <v>0</v>
      </c>
      <c r="E7">
        <f>[1]判官对判官!$O24</f>
        <v>4788</v>
      </c>
      <c r="F7">
        <v>0</v>
      </c>
      <c r="G7">
        <f t="shared" ref="G7:G15" si="2">M7</f>
        <v>364</v>
      </c>
      <c r="H7">
        <v>0</v>
      </c>
      <c r="I7">
        <v>0</v>
      </c>
      <c r="K7">
        <v>1</v>
      </c>
      <c r="L7">
        <v>180</v>
      </c>
      <c r="M7">
        <f t="shared" si="0"/>
        <v>364</v>
      </c>
      <c r="N7">
        <f t="shared" ref="N7:N15" si="3">M7-Q7</f>
        <v>188</v>
      </c>
      <c r="P7">
        <f>属性设计!A74</f>
        <v>20</v>
      </c>
      <c r="Q7">
        <f>属性设计!M74/2</f>
        <v>176</v>
      </c>
      <c r="R7">
        <f>属性设计!L90</f>
        <v>462</v>
      </c>
      <c r="S7">
        <f t="shared" si="1"/>
        <v>184</v>
      </c>
    </row>
    <row r="8" spans="1:19" x14ac:dyDescent="0.15">
      <c r="A8">
        <v>103</v>
      </c>
      <c r="B8">
        <v>0</v>
      </c>
      <c r="C8">
        <v>0</v>
      </c>
      <c r="D8">
        <v>0</v>
      </c>
      <c r="E8">
        <f>[1]判官对判官!$O25</f>
        <v>9459</v>
      </c>
      <c r="F8">
        <v>0</v>
      </c>
      <c r="G8">
        <f t="shared" si="2"/>
        <v>641</v>
      </c>
      <c r="H8">
        <v>0</v>
      </c>
      <c r="I8">
        <v>0</v>
      </c>
      <c r="K8">
        <v>1</v>
      </c>
      <c r="L8">
        <v>280</v>
      </c>
      <c r="M8">
        <f t="shared" si="0"/>
        <v>641</v>
      </c>
      <c r="N8">
        <f t="shared" si="3"/>
        <v>296.5</v>
      </c>
      <c r="P8">
        <f>属性设计!A75</f>
        <v>30</v>
      </c>
      <c r="Q8">
        <f>属性设计!M75/2</f>
        <v>344.5</v>
      </c>
      <c r="R8">
        <f>属性设计!L91</f>
        <v>904</v>
      </c>
      <c r="S8">
        <f t="shared" si="1"/>
        <v>361</v>
      </c>
    </row>
    <row r="9" spans="1:19" x14ac:dyDescent="0.15">
      <c r="A9">
        <v>104</v>
      </c>
      <c r="B9">
        <v>0</v>
      </c>
      <c r="C9">
        <v>0</v>
      </c>
      <c r="D9">
        <v>0</v>
      </c>
      <c r="E9">
        <f>[1]判官对判官!$O26</f>
        <v>15747</v>
      </c>
      <c r="F9">
        <v>0</v>
      </c>
      <c r="G9">
        <f t="shared" si="2"/>
        <v>1050</v>
      </c>
      <c r="H9">
        <v>0</v>
      </c>
      <c r="I9">
        <v>0</v>
      </c>
      <c r="K9">
        <v>1</v>
      </c>
      <c r="L9">
        <v>450</v>
      </c>
      <c r="M9">
        <f t="shared" si="0"/>
        <v>1050</v>
      </c>
      <c r="N9">
        <f t="shared" si="3"/>
        <v>478</v>
      </c>
      <c r="P9">
        <f>属性设计!A76</f>
        <v>40</v>
      </c>
      <c r="Q9">
        <f>属性设计!M76/2</f>
        <v>572</v>
      </c>
      <c r="R9">
        <f>属性设计!L92</f>
        <v>1502</v>
      </c>
      <c r="S9">
        <f t="shared" si="1"/>
        <v>600</v>
      </c>
    </row>
    <row r="10" spans="1:19" x14ac:dyDescent="0.15">
      <c r="A10">
        <v>105</v>
      </c>
      <c r="B10">
        <v>0</v>
      </c>
      <c r="C10">
        <v>0</v>
      </c>
      <c r="D10">
        <v>0</v>
      </c>
      <c r="E10">
        <f>[1]判官对判官!$O27</f>
        <v>22629</v>
      </c>
      <c r="F10">
        <v>0</v>
      </c>
      <c r="G10">
        <f t="shared" si="2"/>
        <v>1357</v>
      </c>
      <c r="H10">
        <v>0</v>
      </c>
      <c r="I10">
        <v>0</v>
      </c>
      <c r="K10">
        <v>2</v>
      </c>
      <c r="L10">
        <v>500</v>
      </c>
      <c r="M10">
        <f t="shared" si="0"/>
        <v>1357</v>
      </c>
      <c r="N10">
        <f t="shared" si="3"/>
        <v>498</v>
      </c>
      <c r="P10">
        <f>属性设计!A77</f>
        <v>50</v>
      </c>
      <c r="Q10">
        <f>属性设计!M77/2</f>
        <v>859</v>
      </c>
      <c r="R10">
        <f>属性设计!L93</f>
        <v>2143</v>
      </c>
      <c r="S10">
        <f t="shared" si="1"/>
        <v>857</v>
      </c>
    </row>
    <row r="11" spans="1:19" x14ac:dyDescent="0.15">
      <c r="A11">
        <v>106</v>
      </c>
      <c r="B11">
        <v>0</v>
      </c>
      <c r="C11">
        <v>0</v>
      </c>
      <c r="D11">
        <v>0</v>
      </c>
      <c r="E11">
        <f>[1]判官对判官!$O28</f>
        <v>31059</v>
      </c>
      <c r="F11">
        <v>0</v>
      </c>
      <c r="G11">
        <f t="shared" si="2"/>
        <v>1866</v>
      </c>
      <c r="H11">
        <v>0</v>
      </c>
      <c r="I11">
        <v>0</v>
      </c>
      <c r="K11">
        <v>2</v>
      </c>
      <c r="L11">
        <v>600</v>
      </c>
      <c r="M11">
        <f t="shared" si="0"/>
        <v>1866</v>
      </c>
      <c r="N11">
        <f t="shared" si="3"/>
        <v>660.5</v>
      </c>
      <c r="P11">
        <f>属性设计!A78</f>
        <v>60</v>
      </c>
      <c r="Q11">
        <f>属性设计!M78/2</f>
        <v>1205.5</v>
      </c>
      <c r="R11">
        <f>属性设计!L94</f>
        <v>3166</v>
      </c>
      <c r="S11">
        <f t="shared" si="1"/>
        <v>1266</v>
      </c>
    </row>
    <row r="12" spans="1:19" x14ac:dyDescent="0.15">
      <c r="A12">
        <v>107</v>
      </c>
      <c r="B12">
        <v>0</v>
      </c>
      <c r="C12">
        <v>0</v>
      </c>
      <c r="D12">
        <v>0</v>
      </c>
      <c r="E12">
        <f>[1]判官对判官!$O29</f>
        <v>40524</v>
      </c>
      <c r="F12">
        <v>0</v>
      </c>
      <c r="G12">
        <f t="shared" si="2"/>
        <v>2492</v>
      </c>
      <c r="H12">
        <v>0</v>
      </c>
      <c r="I12">
        <v>0</v>
      </c>
      <c r="K12">
        <v>2</v>
      </c>
      <c r="L12">
        <v>800</v>
      </c>
      <c r="M12">
        <f t="shared" si="0"/>
        <v>2492</v>
      </c>
      <c r="N12">
        <f t="shared" si="3"/>
        <v>880.5</v>
      </c>
      <c r="P12">
        <f>属性设计!A79</f>
        <v>70</v>
      </c>
      <c r="Q12">
        <f>属性设计!M79/2</f>
        <v>1611.5</v>
      </c>
      <c r="R12">
        <f>属性设计!L95</f>
        <v>4232</v>
      </c>
      <c r="S12">
        <f t="shared" si="1"/>
        <v>1692</v>
      </c>
    </row>
    <row r="13" spans="1:19" x14ac:dyDescent="0.15">
      <c r="A13">
        <v>108</v>
      </c>
      <c r="B13">
        <v>0</v>
      </c>
      <c r="C13">
        <v>0</v>
      </c>
      <c r="D13">
        <v>0</v>
      </c>
      <c r="E13">
        <f>[1]判官对判官!$O30</f>
        <v>49452</v>
      </c>
      <c r="F13">
        <v>0</v>
      </c>
      <c r="G13">
        <f t="shared" si="2"/>
        <v>3116</v>
      </c>
      <c r="H13">
        <v>0</v>
      </c>
      <c r="I13">
        <v>0</v>
      </c>
      <c r="K13">
        <v>2</v>
      </c>
      <c r="L13">
        <v>1000</v>
      </c>
      <c r="M13">
        <f t="shared" si="0"/>
        <v>3116</v>
      </c>
      <c r="N13">
        <f t="shared" si="3"/>
        <v>1039</v>
      </c>
      <c r="P13">
        <f>属性设计!A80</f>
        <v>80</v>
      </c>
      <c r="Q13">
        <f>属性设计!M80/2</f>
        <v>2077</v>
      </c>
      <c r="R13">
        <f>属性设计!L96</f>
        <v>5290</v>
      </c>
      <c r="S13">
        <f t="shared" si="1"/>
        <v>2116</v>
      </c>
    </row>
    <row r="14" spans="1:19" x14ac:dyDescent="0.15">
      <c r="A14">
        <v>109</v>
      </c>
      <c r="B14">
        <v>0</v>
      </c>
      <c r="C14">
        <v>0</v>
      </c>
      <c r="D14">
        <v>0</v>
      </c>
      <c r="E14">
        <f>[1]判官对判官!$O31</f>
        <v>61914</v>
      </c>
      <c r="F14">
        <v>0</v>
      </c>
      <c r="G14">
        <f t="shared" si="2"/>
        <v>3850</v>
      </c>
      <c r="H14">
        <v>0</v>
      </c>
      <c r="I14">
        <v>0</v>
      </c>
      <c r="K14">
        <v>2</v>
      </c>
      <c r="L14">
        <v>1200</v>
      </c>
      <c r="M14">
        <f t="shared" si="0"/>
        <v>3850</v>
      </c>
      <c r="N14">
        <f t="shared" si="3"/>
        <v>1248.5</v>
      </c>
      <c r="P14">
        <f>属性设计!A81</f>
        <v>90</v>
      </c>
      <c r="Q14">
        <f>属性设计!M81/2</f>
        <v>2601.5</v>
      </c>
      <c r="R14">
        <f>属性设计!L97</f>
        <v>6627</v>
      </c>
      <c r="S14">
        <f t="shared" si="1"/>
        <v>2650</v>
      </c>
    </row>
    <row r="15" spans="1:19" x14ac:dyDescent="0.15">
      <c r="A15">
        <v>110</v>
      </c>
      <c r="B15">
        <v>0</v>
      </c>
      <c r="C15">
        <v>0</v>
      </c>
      <c r="D15">
        <v>0</v>
      </c>
      <c r="E15">
        <f>[1]判官对判官!$O32</f>
        <v>77217</v>
      </c>
      <c r="F15">
        <v>0</v>
      </c>
      <c r="G15">
        <f t="shared" si="2"/>
        <v>4646</v>
      </c>
      <c r="H15">
        <v>0</v>
      </c>
      <c r="I15">
        <v>0</v>
      </c>
      <c r="K15">
        <v>2</v>
      </c>
      <c r="L15">
        <v>1300</v>
      </c>
      <c r="M15">
        <f t="shared" si="0"/>
        <v>4646</v>
      </c>
      <c r="N15">
        <f t="shared" si="3"/>
        <v>1460.5</v>
      </c>
      <c r="P15">
        <f>属性设计!A82</f>
        <v>100</v>
      </c>
      <c r="Q15">
        <f>属性设计!M82/2</f>
        <v>3185.5</v>
      </c>
      <c r="R15">
        <f>属性设计!L98</f>
        <v>8366</v>
      </c>
      <c r="S15">
        <f t="shared" si="1"/>
        <v>3346</v>
      </c>
    </row>
    <row r="18" spans="1:20" x14ac:dyDescent="0.15">
      <c r="S18">
        <v>0.3</v>
      </c>
    </row>
    <row r="19" spans="1:20" x14ac:dyDescent="0.15">
      <c r="A19" t="s">
        <v>167</v>
      </c>
      <c r="P19" t="s">
        <v>162</v>
      </c>
      <c r="R19" t="s">
        <v>163</v>
      </c>
      <c r="S19" t="s">
        <v>164</v>
      </c>
      <c r="T19" t="s">
        <v>165</v>
      </c>
    </row>
    <row r="20" spans="1:20" x14ac:dyDescent="0.15">
      <c r="A20" t="s">
        <v>93</v>
      </c>
      <c r="B20" t="s">
        <v>0</v>
      </c>
      <c r="C20" t="s">
        <v>1</v>
      </c>
      <c r="D20" t="s">
        <v>2</v>
      </c>
      <c r="E20" t="s">
        <v>3</v>
      </c>
      <c r="F20" t="s">
        <v>34</v>
      </c>
      <c r="G20" t="s">
        <v>35</v>
      </c>
      <c r="H20" t="s">
        <v>36</v>
      </c>
      <c r="I20" t="s">
        <v>37</v>
      </c>
      <c r="K20" t="s">
        <v>155</v>
      </c>
      <c r="L20" t="s">
        <v>168</v>
      </c>
      <c r="M20" t="s">
        <v>169</v>
      </c>
      <c r="N20" t="s">
        <v>170</v>
      </c>
      <c r="P20">
        <v>1</v>
      </c>
      <c r="R20">
        <f>属性设计!J88</f>
        <v>450</v>
      </c>
      <c r="S20">
        <f t="shared" ref="S20:S30" si="4">INT(R20*S$18)</f>
        <v>135</v>
      </c>
    </row>
    <row r="21" spans="1:20" x14ac:dyDescent="0.15">
      <c r="A21">
        <v>201</v>
      </c>
      <c r="B21">
        <v>0</v>
      </c>
      <c r="C21">
        <v>0</v>
      </c>
      <c r="D21">
        <v>0</v>
      </c>
      <c r="E21">
        <f>E6</f>
        <v>1827</v>
      </c>
      <c r="F21">
        <f>M21</f>
        <v>100</v>
      </c>
      <c r="G21">
        <v>0</v>
      </c>
      <c r="H21">
        <v>0</v>
      </c>
      <c r="I21">
        <v>0</v>
      </c>
      <c r="K21">
        <v>2</v>
      </c>
      <c r="L21">
        <v>30</v>
      </c>
      <c r="M21">
        <f t="shared" ref="M21:M30" si="5">L21+S6</f>
        <v>100</v>
      </c>
      <c r="N21">
        <f>M21-Q6</f>
        <v>33</v>
      </c>
      <c r="P21">
        <v>10</v>
      </c>
      <c r="Q21">
        <f>E6</f>
        <v>1827</v>
      </c>
      <c r="R21">
        <f>属性设计!J89</f>
        <v>2610</v>
      </c>
      <c r="S21">
        <f t="shared" si="4"/>
        <v>783</v>
      </c>
      <c r="T21">
        <f>Q21-S21</f>
        <v>1044</v>
      </c>
    </row>
    <row r="22" spans="1:20" x14ac:dyDescent="0.15">
      <c r="A22">
        <v>202</v>
      </c>
      <c r="B22">
        <v>0</v>
      </c>
      <c r="C22">
        <v>0</v>
      </c>
      <c r="D22">
        <v>0</v>
      </c>
      <c r="E22">
        <f t="shared" ref="E22:E30" si="6">E7</f>
        <v>4788</v>
      </c>
      <c r="F22">
        <f t="shared" ref="F22:F30" si="7">M22</f>
        <v>304</v>
      </c>
      <c r="G22">
        <v>0</v>
      </c>
      <c r="H22">
        <v>0</v>
      </c>
      <c r="I22">
        <v>0</v>
      </c>
      <c r="K22">
        <v>2</v>
      </c>
      <c r="L22">
        <v>120</v>
      </c>
      <c r="M22">
        <f t="shared" si="5"/>
        <v>304</v>
      </c>
      <c r="N22">
        <f t="shared" ref="N22:N30" si="8">M22-Q7</f>
        <v>128</v>
      </c>
      <c r="P22">
        <v>20</v>
      </c>
      <c r="Q22">
        <f t="shared" ref="Q22:Q30" si="9">E7</f>
        <v>4788</v>
      </c>
      <c r="R22">
        <f>属性设计!J90</f>
        <v>7830</v>
      </c>
      <c r="S22">
        <f t="shared" si="4"/>
        <v>2349</v>
      </c>
      <c r="T22">
        <f t="shared" ref="T22:T30" si="10">Q22-S22</f>
        <v>2439</v>
      </c>
    </row>
    <row r="23" spans="1:20" x14ac:dyDescent="0.15">
      <c r="A23">
        <v>203</v>
      </c>
      <c r="B23">
        <v>0</v>
      </c>
      <c r="C23">
        <v>0</v>
      </c>
      <c r="D23">
        <v>0</v>
      </c>
      <c r="E23">
        <f t="shared" si="6"/>
        <v>9459</v>
      </c>
      <c r="F23">
        <f t="shared" si="7"/>
        <v>521</v>
      </c>
      <c r="G23">
        <v>0</v>
      </c>
      <c r="H23">
        <v>0</v>
      </c>
      <c r="I23">
        <v>0</v>
      </c>
      <c r="K23">
        <v>3</v>
      </c>
      <c r="L23">
        <v>160</v>
      </c>
      <c r="M23">
        <f t="shared" si="5"/>
        <v>521</v>
      </c>
      <c r="N23">
        <f t="shared" si="8"/>
        <v>176.5</v>
      </c>
      <c r="P23">
        <v>30</v>
      </c>
      <c r="Q23">
        <f t="shared" si="9"/>
        <v>9459</v>
      </c>
      <c r="R23">
        <f>属性设计!J91</f>
        <v>16110</v>
      </c>
      <c r="S23">
        <f t="shared" si="4"/>
        <v>4833</v>
      </c>
      <c r="T23">
        <f t="shared" si="10"/>
        <v>4626</v>
      </c>
    </row>
    <row r="24" spans="1:20" x14ac:dyDescent="0.15">
      <c r="A24">
        <v>204</v>
      </c>
      <c r="B24">
        <v>0</v>
      </c>
      <c r="C24">
        <v>0</v>
      </c>
      <c r="D24">
        <v>0</v>
      </c>
      <c r="E24">
        <f t="shared" si="6"/>
        <v>15747</v>
      </c>
      <c r="F24">
        <f t="shared" si="7"/>
        <v>900</v>
      </c>
      <c r="G24">
        <v>0</v>
      </c>
      <c r="H24">
        <v>0</v>
      </c>
      <c r="I24">
        <v>0</v>
      </c>
      <c r="K24">
        <v>3</v>
      </c>
      <c r="L24">
        <v>300</v>
      </c>
      <c r="M24">
        <f t="shared" si="5"/>
        <v>900</v>
      </c>
      <c r="N24">
        <f t="shared" si="8"/>
        <v>328</v>
      </c>
      <c r="P24">
        <v>40</v>
      </c>
      <c r="Q24">
        <f t="shared" si="9"/>
        <v>15747</v>
      </c>
      <c r="R24">
        <f>属性设计!J92</f>
        <v>27360</v>
      </c>
      <c r="S24">
        <f t="shared" si="4"/>
        <v>8208</v>
      </c>
      <c r="T24">
        <f t="shared" si="10"/>
        <v>7539</v>
      </c>
    </row>
    <row r="25" spans="1:20" x14ac:dyDescent="0.15">
      <c r="A25">
        <v>205</v>
      </c>
      <c r="B25">
        <v>0</v>
      </c>
      <c r="C25">
        <v>0</v>
      </c>
      <c r="D25">
        <v>0</v>
      </c>
      <c r="E25">
        <f t="shared" si="6"/>
        <v>22629</v>
      </c>
      <c r="F25">
        <f t="shared" si="7"/>
        <v>1257</v>
      </c>
      <c r="G25">
        <v>0</v>
      </c>
      <c r="H25">
        <v>0</v>
      </c>
      <c r="I25">
        <v>0</v>
      </c>
      <c r="K25">
        <v>3</v>
      </c>
      <c r="L25">
        <v>400</v>
      </c>
      <c r="M25">
        <f t="shared" si="5"/>
        <v>1257</v>
      </c>
      <c r="N25">
        <f t="shared" si="8"/>
        <v>398</v>
      </c>
      <c r="P25">
        <v>50</v>
      </c>
      <c r="Q25">
        <f t="shared" si="9"/>
        <v>22629</v>
      </c>
      <c r="R25">
        <f>属性设计!J93</f>
        <v>41580</v>
      </c>
      <c r="S25">
        <f t="shared" si="4"/>
        <v>12474</v>
      </c>
      <c r="T25">
        <f t="shared" si="10"/>
        <v>10155</v>
      </c>
    </row>
    <row r="26" spans="1:20" x14ac:dyDescent="0.15">
      <c r="A26">
        <v>206</v>
      </c>
      <c r="B26">
        <v>0</v>
      </c>
      <c r="C26">
        <v>0</v>
      </c>
      <c r="D26">
        <v>0</v>
      </c>
      <c r="E26">
        <f t="shared" si="6"/>
        <v>31059</v>
      </c>
      <c r="F26">
        <f t="shared" si="7"/>
        <v>1766</v>
      </c>
      <c r="G26">
        <v>0</v>
      </c>
      <c r="H26">
        <v>0</v>
      </c>
      <c r="I26">
        <v>0</v>
      </c>
      <c r="K26">
        <v>3</v>
      </c>
      <c r="L26">
        <v>500</v>
      </c>
      <c r="M26">
        <f t="shared" si="5"/>
        <v>1766</v>
      </c>
      <c r="N26">
        <f t="shared" si="8"/>
        <v>560.5</v>
      </c>
      <c r="P26">
        <v>60</v>
      </c>
      <c r="Q26">
        <f t="shared" si="9"/>
        <v>31059</v>
      </c>
      <c r="R26">
        <f>属性设计!J94</f>
        <v>58860</v>
      </c>
      <c r="S26">
        <f t="shared" si="4"/>
        <v>17658</v>
      </c>
      <c r="T26">
        <f t="shared" si="10"/>
        <v>13401</v>
      </c>
    </row>
    <row r="27" spans="1:20" x14ac:dyDescent="0.15">
      <c r="A27">
        <v>207</v>
      </c>
      <c r="B27">
        <v>0</v>
      </c>
      <c r="C27">
        <v>0</v>
      </c>
      <c r="D27">
        <v>0</v>
      </c>
      <c r="E27">
        <f t="shared" si="6"/>
        <v>40524</v>
      </c>
      <c r="F27">
        <f t="shared" si="7"/>
        <v>2392</v>
      </c>
      <c r="G27">
        <v>0</v>
      </c>
      <c r="H27">
        <v>0</v>
      </c>
      <c r="I27">
        <v>0</v>
      </c>
      <c r="K27">
        <v>3</v>
      </c>
      <c r="L27">
        <v>700</v>
      </c>
      <c r="M27">
        <f t="shared" si="5"/>
        <v>2392</v>
      </c>
      <c r="N27">
        <f t="shared" si="8"/>
        <v>780.5</v>
      </c>
      <c r="P27">
        <v>70</v>
      </c>
      <c r="Q27">
        <f t="shared" si="9"/>
        <v>40524</v>
      </c>
      <c r="R27">
        <f>属性设计!J95</f>
        <v>79110</v>
      </c>
      <c r="S27">
        <f t="shared" si="4"/>
        <v>23733</v>
      </c>
      <c r="T27">
        <f t="shared" si="10"/>
        <v>16791</v>
      </c>
    </row>
    <row r="28" spans="1:20" x14ac:dyDescent="0.15">
      <c r="A28">
        <v>208</v>
      </c>
      <c r="B28">
        <v>0</v>
      </c>
      <c r="C28">
        <v>0</v>
      </c>
      <c r="D28">
        <v>0</v>
      </c>
      <c r="E28">
        <f t="shared" si="6"/>
        <v>49452</v>
      </c>
      <c r="F28">
        <f t="shared" si="7"/>
        <v>2816</v>
      </c>
      <c r="G28">
        <v>0</v>
      </c>
      <c r="H28">
        <v>0</v>
      </c>
      <c r="I28">
        <v>0</v>
      </c>
      <c r="K28">
        <v>4</v>
      </c>
      <c r="L28">
        <v>700</v>
      </c>
      <c r="M28">
        <f t="shared" si="5"/>
        <v>2816</v>
      </c>
      <c r="N28">
        <f t="shared" si="8"/>
        <v>739</v>
      </c>
      <c r="P28">
        <v>80</v>
      </c>
      <c r="Q28">
        <f t="shared" si="9"/>
        <v>49452</v>
      </c>
      <c r="R28">
        <f>属性设计!J96</f>
        <v>102330</v>
      </c>
      <c r="S28">
        <f t="shared" si="4"/>
        <v>30699</v>
      </c>
      <c r="T28">
        <f t="shared" si="10"/>
        <v>18753</v>
      </c>
    </row>
    <row r="29" spans="1:20" x14ac:dyDescent="0.15">
      <c r="A29">
        <v>209</v>
      </c>
      <c r="B29">
        <v>0</v>
      </c>
      <c r="C29">
        <v>0</v>
      </c>
      <c r="D29">
        <v>0</v>
      </c>
      <c r="E29">
        <f t="shared" si="6"/>
        <v>61914</v>
      </c>
      <c r="F29">
        <f t="shared" si="7"/>
        <v>3550</v>
      </c>
      <c r="G29">
        <v>0</v>
      </c>
      <c r="H29">
        <v>0</v>
      </c>
      <c r="I29">
        <v>0</v>
      </c>
      <c r="K29">
        <v>4</v>
      </c>
      <c r="L29">
        <v>900</v>
      </c>
      <c r="M29">
        <f t="shared" si="5"/>
        <v>3550</v>
      </c>
      <c r="N29">
        <f t="shared" si="8"/>
        <v>948.5</v>
      </c>
      <c r="P29">
        <v>90</v>
      </c>
      <c r="Q29">
        <f t="shared" si="9"/>
        <v>61914</v>
      </c>
      <c r="R29">
        <f>属性设计!J97</f>
        <v>128610</v>
      </c>
      <c r="S29">
        <f t="shared" si="4"/>
        <v>38583</v>
      </c>
      <c r="T29">
        <f t="shared" si="10"/>
        <v>23331</v>
      </c>
    </row>
    <row r="30" spans="1:20" x14ac:dyDescent="0.15">
      <c r="A30">
        <v>210</v>
      </c>
      <c r="B30">
        <v>0</v>
      </c>
      <c r="C30">
        <v>0</v>
      </c>
      <c r="D30">
        <v>0</v>
      </c>
      <c r="E30">
        <f t="shared" si="6"/>
        <v>77217</v>
      </c>
      <c r="F30">
        <f t="shared" si="7"/>
        <v>4346</v>
      </c>
      <c r="G30">
        <v>0</v>
      </c>
      <c r="H30">
        <v>0</v>
      </c>
      <c r="I30">
        <v>0</v>
      </c>
      <c r="K30">
        <v>4</v>
      </c>
      <c r="L30">
        <v>1000</v>
      </c>
      <c r="M30">
        <f t="shared" si="5"/>
        <v>4346</v>
      </c>
      <c r="N30">
        <f t="shared" si="8"/>
        <v>1160.5</v>
      </c>
      <c r="P30">
        <v>100</v>
      </c>
      <c r="Q30">
        <f t="shared" si="9"/>
        <v>77217</v>
      </c>
      <c r="R30">
        <f>属性设计!J98</f>
        <v>157860</v>
      </c>
      <c r="S30">
        <f t="shared" si="4"/>
        <v>47358</v>
      </c>
      <c r="T30">
        <f t="shared" si="10"/>
        <v>29859</v>
      </c>
    </row>
    <row r="34" spans="1:9" x14ac:dyDescent="0.15">
      <c r="A34" t="s">
        <v>171</v>
      </c>
    </row>
    <row r="35" spans="1:9" x14ac:dyDescent="0.15">
      <c r="A35" t="s">
        <v>154</v>
      </c>
      <c r="B35" t="s">
        <v>0</v>
      </c>
      <c r="C35" t="s">
        <v>1</v>
      </c>
      <c r="D35" t="s">
        <v>2</v>
      </c>
      <c r="E35" t="s">
        <v>3</v>
      </c>
      <c r="F35" t="s">
        <v>34</v>
      </c>
      <c r="G35" t="s">
        <v>35</v>
      </c>
      <c r="H35" t="s">
        <v>36</v>
      </c>
      <c r="I35" t="s">
        <v>37</v>
      </c>
    </row>
    <row r="36" spans="1:9" x14ac:dyDescent="0.15">
      <c r="A36">
        <v>101</v>
      </c>
      <c r="B36">
        <v>0</v>
      </c>
      <c r="C36">
        <v>0</v>
      </c>
      <c r="D36">
        <v>0</v>
      </c>
      <c r="E36">
        <f>T21</f>
        <v>1044</v>
      </c>
      <c r="F36">
        <v>0</v>
      </c>
      <c r="G36">
        <f>L6</f>
        <v>80</v>
      </c>
      <c r="H36">
        <v>0</v>
      </c>
      <c r="I36">
        <v>0</v>
      </c>
    </row>
    <row r="37" spans="1:9" x14ac:dyDescent="0.15">
      <c r="A37">
        <v>102</v>
      </c>
      <c r="B37">
        <v>0</v>
      </c>
      <c r="C37">
        <v>0</v>
      </c>
      <c r="D37">
        <v>0</v>
      </c>
      <c r="E37">
        <f t="shared" ref="E37:E45" si="11">T22</f>
        <v>2439</v>
      </c>
      <c r="F37">
        <v>0</v>
      </c>
      <c r="G37">
        <f t="shared" ref="G37:G45" si="12">L7</f>
        <v>180</v>
      </c>
      <c r="H37">
        <v>0</v>
      </c>
      <c r="I37">
        <v>0</v>
      </c>
    </row>
    <row r="38" spans="1:9" x14ac:dyDescent="0.15">
      <c r="A38">
        <v>103</v>
      </c>
      <c r="B38">
        <v>0</v>
      </c>
      <c r="C38">
        <v>0</v>
      </c>
      <c r="D38">
        <v>0</v>
      </c>
      <c r="E38">
        <f t="shared" si="11"/>
        <v>4626</v>
      </c>
      <c r="F38">
        <v>0</v>
      </c>
      <c r="G38">
        <f t="shared" si="12"/>
        <v>280</v>
      </c>
      <c r="H38">
        <v>0</v>
      </c>
      <c r="I38">
        <v>0</v>
      </c>
    </row>
    <row r="39" spans="1:9" x14ac:dyDescent="0.15">
      <c r="A39">
        <v>104</v>
      </c>
      <c r="B39">
        <v>0</v>
      </c>
      <c r="C39">
        <v>0</v>
      </c>
      <c r="D39">
        <v>0</v>
      </c>
      <c r="E39">
        <f t="shared" si="11"/>
        <v>7539</v>
      </c>
      <c r="F39">
        <v>0</v>
      </c>
      <c r="G39">
        <f t="shared" si="12"/>
        <v>450</v>
      </c>
      <c r="H39">
        <v>0</v>
      </c>
      <c r="I39">
        <v>0</v>
      </c>
    </row>
    <row r="40" spans="1:9" x14ac:dyDescent="0.15">
      <c r="A40">
        <v>105</v>
      </c>
      <c r="B40">
        <v>0</v>
      </c>
      <c r="C40">
        <v>0</v>
      </c>
      <c r="D40">
        <v>0</v>
      </c>
      <c r="E40">
        <f t="shared" si="11"/>
        <v>10155</v>
      </c>
      <c r="F40">
        <v>0</v>
      </c>
      <c r="G40">
        <f t="shared" si="12"/>
        <v>500</v>
      </c>
      <c r="H40">
        <v>0</v>
      </c>
      <c r="I40">
        <v>0</v>
      </c>
    </row>
    <row r="41" spans="1:9" x14ac:dyDescent="0.15">
      <c r="A41">
        <v>106</v>
      </c>
      <c r="B41">
        <v>0</v>
      </c>
      <c r="C41">
        <v>0</v>
      </c>
      <c r="D41">
        <v>0</v>
      </c>
      <c r="E41">
        <f t="shared" si="11"/>
        <v>13401</v>
      </c>
      <c r="F41">
        <v>0</v>
      </c>
      <c r="G41">
        <f t="shared" si="12"/>
        <v>600</v>
      </c>
      <c r="H41">
        <v>0</v>
      </c>
      <c r="I41">
        <v>0</v>
      </c>
    </row>
    <row r="42" spans="1:9" x14ac:dyDescent="0.15">
      <c r="A42">
        <v>107</v>
      </c>
      <c r="B42">
        <v>0</v>
      </c>
      <c r="C42">
        <v>0</v>
      </c>
      <c r="D42">
        <v>0</v>
      </c>
      <c r="E42">
        <f t="shared" si="11"/>
        <v>16791</v>
      </c>
      <c r="F42">
        <v>0</v>
      </c>
      <c r="G42">
        <f t="shared" si="12"/>
        <v>800</v>
      </c>
      <c r="H42">
        <v>0</v>
      </c>
      <c r="I42">
        <v>0</v>
      </c>
    </row>
    <row r="43" spans="1:9" x14ac:dyDescent="0.15">
      <c r="A43">
        <v>108</v>
      </c>
      <c r="B43">
        <v>0</v>
      </c>
      <c r="C43">
        <v>0</v>
      </c>
      <c r="D43">
        <v>0</v>
      </c>
      <c r="E43">
        <f t="shared" si="11"/>
        <v>18753</v>
      </c>
      <c r="F43">
        <v>0</v>
      </c>
      <c r="G43">
        <f t="shared" si="12"/>
        <v>1000</v>
      </c>
      <c r="H43">
        <v>0</v>
      </c>
      <c r="I43">
        <v>0</v>
      </c>
    </row>
    <row r="44" spans="1:9" x14ac:dyDescent="0.15">
      <c r="A44">
        <v>109</v>
      </c>
      <c r="B44">
        <v>0</v>
      </c>
      <c r="C44">
        <v>0</v>
      </c>
      <c r="D44">
        <v>0</v>
      </c>
      <c r="E44">
        <f t="shared" si="11"/>
        <v>23331</v>
      </c>
      <c r="F44">
        <v>0</v>
      </c>
      <c r="G44">
        <f t="shared" si="12"/>
        <v>1200</v>
      </c>
      <c r="H44">
        <v>0</v>
      </c>
      <c r="I44">
        <v>0</v>
      </c>
    </row>
    <row r="45" spans="1:9" x14ac:dyDescent="0.15">
      <c r="A45">
        <v>110</v>
      </c>
      <c r="B45">
        <v>0</v>
      </c>
      <c r="C45">
        <v>0</v>
      </c>
      <c r="D45">
        <v>0</v>
      </c>
      <c r="E45">
        <f t="shared" si="11"/>
        <v>29859</v>
      </c>
      <c r="F45">
        <v>0</v>
      </c>
      <c r="G45">
        <f t="shared" si="12"/>
        <v>1300</v>
      </c>
      <c r="H45">
        <v>0</v>
      </c>
      <c r="I45">
        <v>0</v>
      </c>
    </row>
    <row r="49" spans="1:9" x14ac:dyDescent="0.15">
      <c r="A49" t="s">
        <v>172</v>
      </c>
    </row>
    <row r="50" spans="1:9" x14ac:dyDescent="0.15">
      <c r="A50" t="s">
        <v>93</v>
      </c>
      <c r="B50" t="s">
        <v>0</v>
      </c>
      <c r="C50" t="s">
        <v>1</v>
      </c>
      <c r="D50" t="s">
        <v>2</v>
      </c>
      <c r="E50" t="s">
        <v>3</v>
      </c>
      <c r="F50" t="s">
        <v>34</v>
      </c>
      <c r="G50" t="s">
        <v>35</v>
      </c>
      <c r="H50" t="s">
        <v>36</v>
      </c>
      <c r="I50" t="s">
        <v>37</v>
      </c>
    </row>
    <row r="51" spans="1:9" x14ac:dyDescent="0.15">
      <c r="A51">
        <v>201</v>
      </c>
      <c r="B51">
        <v>0</v>
      </c>
      <c r="C51">
        <v>0</v>
      </c>
      <c r="D51">
        <v>0</v>
      </c>
      <c r="E51">
        <f>E36</f>
        <v>1044</v>
      </c>
      <c r="F51">
        <f>L21</f>
        <v>30</v>
      </c>
      <c r="G51">
        <v>0</v>
      </c>
      <c r="H51">
        <v>0</v>
      </c>
      <c r="I51">
        <v>0</v>
      </c>
    </row>
    <row r="52" spans="1:9" x14ac:dyDescent="0.15">
      <c r="A52">
        <v>202</v>
      </c>
      <c r="B52">
        <v>0</v>
      </c>
      <c r="C52">
        <v>0</v>
      </c>
      <c r="D52">
        <v>0</v>
      </c>
      <c r="E52">
        <f t="shared" ref="E52:E60" si="13">E37</f>
        <v>2439</v>
      </c>
      <c r="F52">
        <f t="shared" ref="F52:F60" si="14">L22</f>
        <v>120</v>
      </c>
      <c r="G52">
        <v>0</v>
      </c>
      <c r="H52">
        <v>0</v>
      </c>
      <c r="I52">
        <v>0</v>
      </c>
    </row>
    <row r="53" spans="1:9" x14ac:dyDescent="0.15">
      <c r="A53">
        <v>203</v>
      </c>
      <c r="B53">
        <v>0</v>
      </c>
      <c r="C53">
        <v>0</v>
      </c>
      <c r="D53">
        <v>0</v>
      </c>
      <c r="E53">
        <f t="shared" si="13"/>
        <v>4626</v>
      </c>
      <c r="F53">
        <f t="shared" si="14"/>
        <v>160</v>
      </c>
      <c r="G53">
        <v>0</v>
      </c>
      <c r="H53">
        <v>0</v>
      </c>
      <c r="I53">
        <v>0</v>
      </c>
    </row>
    <row r="54" spans="1:9" x14ac:dyDescent="0.15">
      <c r="A54">
        <v>204</v>
      </c>
      <c r="B54">
        <v>0</v>
      </c>
      <c r="C54">
        <v>0</v>
      </c>
      <c r="D54">
        <v>0</v>
      </c>
      <c r="E54">
        <f t="shared" si="13"/>
        <v>7539</v>
      </c>
      <c r="F54">
        <f t="shared" si="14"/>
        <v>300</v>
      </c>
      <c r="G54">
        <v>0</v>
      </c>
      <c r="H54">
        <v>0</v>
      </c>
      <c r="I54">
        <v>0</v>
      </c>
    </row>
    <row r="55" spans="1:9" x14ac:dyDescent="0.15">
      <c r="A55">
        <v>205</v>
      </c>
      <c r="B55">
        <v>0</v>
      </c>
      <c r="C55">
        <v>0</v>
      </c>
      <c r="D55">
        <v>0</v>
      </c>
      <c r="E55">
        <f t="shared" si="13"/>
        <v>10155</v>
      </c>
      <c r="F55">
        <f t="shared" si="14"/>
        <v>400</v>
      </c>
      <c r="G55">
        <v>0</v>
      </c>
      <c r="H55">
        <v>0</v>
      </c>
      <c r="I55">
        <v>0</v>
      </c>
    </row>
    <row r="56" spans="1:9" x14ac:dyDescent="0.15">
      <c r="A56">
        <v>206</v>
      </c>
      <c r="B56">
        <v>0</v>
      </c>
      <c r="C56">
        <v>0</v>
      </c>
      <c r="D56">
        <v>0</v>
      </c>
      <c r="E56">
        <f t="shared" si="13"/>
        <v>13401</v>
      </c>
      <c r="F56">
        <f t="shared" si="14"/>
        <v>500</v>
      </c>
      <c r="G56">
        <v>0</v>
      </c>
      <c r="H56">
        <v>0</v>
      </c>
      <c r="I56">
        <v>0</v>
      </c>
    </row>
    <row r="57" spans="1:9" x14ac:dyDescent="0.15">
      <c r="A57">
        <v>207</v>
      </c>
      <c r="B57">
        <v>0</v>
      </c>
      <c r="C57">
        <v>0</v>
      </c>
      <c r="D57">
        <v>0</v>
      </c>
      <c r="E57">
        <f t="shared" si="13"/>
        <v>16791</v>
      </c>
      <c r="F57">
        <f t="shared" si="14"/>
        <v>700</v>
      </c>
      <c r="G57">
        <v>0</v>
      </c>
      <c r="H57">
        <v>0</v>
      </c>
      <c r="I57">
        <v>0</v>
      </c>
    </row>
    <row r="58" spans="1:9" x14ac:dyDescent="0.15">
      <c r="A58">
        <v>208</v>
      </c>
      <c r="B58">
        <v>0</v>
      </c>
      <c r="C58">
        <v>0</v>
      </c>
      <c r="D58">
        <v>0</v>
      </c>
      <c r="E58">
        <f t="shared" si="13"/>
        <v>18753</v>
      </c>
      <c r="F58">
        <f t="shared" si="14"/>
        <v>700</v>
      </c>
      <c r="G58">
        <v>0</v>
      </c>
      <c r="H58">
        <v>0</v>
      </c>
      <c r="I58">
        <v>0</v>
      </c>
    </row>
    <row r="59" spans="1:9" x14ac:dyDescent="0.15">
      <c r="A59">
        <v>209</v>
      </c>
      <c r="B59">
        <v>0</v>
      </c>
      <c r="C59">
        <v>0</v>
      </c>
      <c r="D59">
        <v>0</v>
      </c>
      <c r="E59">
        <f t="shared" si="13"/>
        <v>23331</v>
      </c>
      <c r="F59">
        <f t="shared" si="14"/>
        <v>900</v>
      </c>
      <c r="G59">
        <v>0</v>
      </c>
      <c r="H59">
        <v>0</v>
      </c>
      <c r="I59">
        <v>0</v>
      </c>
    </row>
    <row r="60" spans="1:9" x14ac:dyDescent="0.15">
      <c r="A60">
        <v>210</v>
      </c>
      <c r="B60">
        <v>0</v>
      </c>
      <c r="C60">
        <v>0</v>
      </c>
      <c r="D60">
        <v>0</v>
      </c>
      <c r="E60">
        <f t="shared" si="13"/>
        <v>29859</v>
      </c>
      <c r="F60">
        <f t="shared" si="14"/>
        <v>1000</v>
      </c>
      <c r="G60">
        <v>0</v>
      </c>
      <c r="H60">
        <v>0</v>
      </c>
      <c r="I60"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4"/>
  <sheetViews>
    <sheetView topLeftCell="A16" workbookViewId="0">
      <selection activeCell="D35" sqref="D35"/>
    </sheetView>
  </sheetViews>
  <sheetFormatPr defaultRowHeight="13.5" x14ac:dyDescent="0.15"/>
  <cols>
    <col min="19" max="19" width="12.75" bestFit="1" customWidth="1"/>
    <col min="20" max="20" width="10.125" customWidth="1"/>
  </cols>
  <sheetData>
    <row r="1" spans="1:21" x14ac:dyDescent="0.15">
      <c r="C1" s="1" t="s">
        <v>30</v>
      </c>
      <c r="D1" s="1"/>
      <c r="E1" s="1"/>
      <c r="F1" s="2" t="s">
        <v>29</v>
      </c>
      <c r="G1" s="2"/>
      <c r="H1" s="2"/>
      <c r="I1" s="2"/>
    </row>
    <row r="2" spans="1:21" x14ac:dyDescent="0.15">
      <c r="B2" t="s">
        <v>42</v>
      </c>
      <c r="C2" s="5" t="s">
        <v>28</v>
      </c>
      <c r="D2" t="s">
        <v>27</v>
      </c>
      <c r="E2" t="s">
        <v>26</v>
      </c>
      <c r="F2" t="s">
        <v>25</v>
      </c>
      <c r="G2" t="s">
        <v>24</v>
      </c>
      <c r="H2" t="s">
        <v>23</v>
      </c>
      <c r="I2" t="s">
        <v>22</v>
      </c>
      <c r="Q2" t="s">
        <v>114</v>
      </c>
      <c r="R2" t="s">
        <v>115</v>
      </c>
      <c r="S2">
        <v>1</v>
      </c>
      <c r="T2">
        <v>30</v>
      </c>
      <c r="U2">
        <v>100</v>
      </c>
    </row>
    <row r="3" spans="1:21" x14ac:dyDescent="0.15">
      <c r="A3" t="s">
        <v>10</v>
      </c>
      <c r="B3" t="s">
        <v>0</v>
      </c>
      <c r="C3" s="4" t="s">
        <v>19</v>
      </c>
      <c r="D3" t="s">
        <v>15</v>
      </c>
      <c r="E3" t="s">
        <v>13</v>
      </c>
      <c r="F3" t="s">
        <v>20</v>
      </c>
      <c r="Q3" t="s">
        <v>109</v>
      </c>
      <c r="R3" t="s">
        <v>109</v>
      </c>
      <c r="S3" t="str">
        <f>INT(
IF($R3="力士",VLOOKUP(S$2,力士基本属性,10,FALSE),IF($R3="修罗",VLOOKUP(S$2,修罗基本属性,10,FALSE),IF($R3="夜叉",VLOOKUP(S$2,夜叉基本属性,10,FALSE),IF($R3="判官",VLOOKUP(S$2,判官基本属性,10,FALSE),IF($R3="龙女",VLOOKUP(S$2,龙女基本属性,10,FALSE),0)))))/
(IF($Q3="力士",VLOOKUP(S$2,力士基本属性,11,FALSE),IF($Q3="修罗",VLOOKUP(S$2,修罗基本属性,11,FALSE),IF($Q3="夜叉",VLOOKUP(S$2,夜叉基本属性,11,FALSE),IF($Q3="判官",VLOOKUP(S$2,判官基本属性,12,FALSE),IF($Q3="龙女",VLOOKUP(S$2,龙女基本属性,11,FALSE),0)))))-
IF($Q3="判官",
IF($R3="力士",VLOOKUP(S$2,力士基本属性,14,FALSE),IF($R3="修罗",VLOOKUP(S$2,修罗基本属性,14,FALSE),IF($R3="夜叉",VLOOKUP(S$2,夜叉基本属性,14,FALSE),IF($R3="判官",VLOOKUP(S$2,判官基本属性,14,FALSE),IF($R3="龙女",VLOOKUP(S$2,龙女基本属性,14,FALSE),0))))),
IF($R3="力士",VLOOKUP(S$2,力士基本属性,13,FALSE),IF($R3="修罗",VLOOKUP(S$2,修罗基本属性,13,FALSE),IF($R3="夜叉",VLOOKUP(S$2,夜叉基本属性,13,FALSE),IF($R3="判官",VLOOKUP(S$2,判官基本属性,13,FALSE),IF($R3="龙女",VLOOKUP(S$2,龙女基本属性,13,FALSE),0))))))
*$H$30))
&amp;","&amp;
INT(
IF($Q3="力士",VLOOKUP(S$2,力士基本属性,10,FALSE),IF($Q3="修罗",VLOOKUP(S$2,修罗基本属性,10,FALSE),IF($Q3="夜叉",VLOOKUP(S$2,夜叉基本属性,10,FALSE),IF($Q3="判官",VLOOKUP(S$2,判官基本属性,10,FALSE),IF($Q3="龙女",VLOOKUP(S$2,龙女基本属性,10,FALSE),0)))))/
(IF($R3="力士",VLOOKUP(S$2,力士基本属性,11,FALSE),IF($R3="修罗",VLOOKUP(S$2,修罗基本属性,11,FALSE),IF($R3="夜叉",VLOOKUP(S$2,夜叉基本属性,11,FALSE),IF($R3="判官",VLOOKUP(S$2,判官基本属性,12,FALSE),IF($R3="龙女",VLOOKUP(S$2,龙女基本属性,11,FALSE),0)))))-
IF($R3="判官",
IF($Q3="力士",VLOOKUP(S$2,力士基本属性,14,FALSE),IF($Q3="修罗",VLOOKUP(S$2,修罗基本属性,14,FALSE),IF($Q3="夜叉",VLOOKUP(S$2,夜叉基本属性,14,FALSE),IF($Q3="判官",VLOOKUP(S$2,判官基本属性,14,FALSE),IF($Q3="龙女",VLOOKUP(S$2,龙女基本属性,14,FALSE),0))))),
IF($Q3="力士",VLOOKUP(S$2,力士基本属性,13,FALSE),IF($Q3="修罗",VLOOKUP(S$2,修罗基本属性,13,FALSE),IF($Q3="夜叉",VLOOKUP(S$2,夜叉基本属性,13,FALSE),IF($Q3="判官",VLOOKUP(S$2,判官基本属性,13,FALSE),IF($Q3="龙女",VLOOKUP(S$2,龙女基本属性,13,FALSE),0))))))
*$H$30))</f>
        <v>32,32</v>
      </c>
      <c r="T3" t="str">
        <f t="shared" ref="S3:U6" si="0">INT(
IF($R3="力士",VLOOKUP(T$2,力士基本属性,10,FALSE),IF($R3="修罗",VLOOKUP(T$2,修罗基本属性,10,FALSE),IF($R3="夜叉",VLOOKUP(T$2,夜叉基本属性,10,FALSE),IF($R3="判官",VLOOKUP(T$2,判官基本属性,10,FALSE),IF($R3="龙女",VLOOKUP(T$2,龙女基本属性,10,FALSE),0)))))/
(IF($Q3="力士",VLOOKUP(T$2,力士基本属性,11,FALSE),IF($Q3="修罗",VLOOKUP(T$2,修罗基本属性,11,FALSE),IF($Q3="夜叉",VLOOKUP(T$2,夜叉基本属性,11,FALSE),IF($Q3="判官",VLOOKUP(T$2,判官基本属性,12,FALSE),IF($Q3="龙女",VLOOKUP(T$2,龙女基本属性,11,FALSE),0)))))-
IF($Q3="判官",
IF($R3="力士",VLOOKUP(T$2,力士基本属性,14,FALSE),IF($R3="修罗",VLOOKUP(T$2,修罗基本属性,14,FALSE),IF($R3="夜叉",VLOOKUP(T$2,夜叉基本属性,14,FALSE),IF($R3="判官",VLOOKUP(T$2,判官基本属性,14,FALSE),IF($R3="龙女",VLOOKUP(T$2,龙女基本属性,14,FALSE),0))))),
IF($R3="力士",VLOOKUP(T$2,力士基本属性,13,FALSE),IF($R3="修罗",VLOOKUP(T$2,修罗基本属性,13,FALSE),IF($R3="夜叉",VLOOKUP(T$2,夜叉基本属性,13,FALSE),IF($R3="判官",VLOOKUP(T$2,判官基本属性,13,FALSE),IF($R3="龙女",VLOOKUP(T$2,龙女基本属性,13,FALSE),0))))))
*$H$30))
&amp;","&amp;
INT(
IF($Q3="力士",VLOOKUP(T$2,力士基本属性,10,FALSE),IF($Q3="修罗",VLOOKUP(T$2,修罗基本属性,10,FALSE),IF($Q3="夜叉",VLOOKUP(T$2,夜叉基本属性,10,FALSE),IF($Q3="判官",VLOOKUP(T$2,判官基本属性,10,FALSE),IF($Q3="龙女",VLOOKUP(T$2,龙女基本属性,10,FALSE),0)))))/
(IF($R3="力士",VLOOKUP(T$2,力士基本属性,11,FALSE),IF($R3="修罗",VLOOKUP(T$2,修罗基本属性,11,FALSE),IF($R3="夜叉",VLOOKUP(T$2,夜叉基本属性,11,FALSE),IF($R3="判官",VLOOKUP(T$2,判官基本属性,12,FALSE),IF($R3="龙女",VLOOKUP(T$2,龙女基本属性,11,FALSE),0)))))-
IF($R3="判官",
IF($Q3="力士",VLOOKUP(T$2,力士基本属性,14,FALSE),IF($Q3="修罗",VLOOKUP(T$2,修罗基本属性,14,FALSE),IF($Q3="夜叉",VLOOKUP(T$2,夜叉基本属性,14,FALSE),IF($Q3="判官",VLOOKUP(T$2,判官基本属性,14,FALSE),IF($Q3="龙女",VLOOKUP(T$2,龙女基本属性,14,FALSE),0))))),
IF($Q3="力士",VLOOKUP(T$2,力士基本属性,13,FALSE),IF($Q3="修罗",VLOOKUP(T$2,修罗基本属性,13,FALSE),IF($Q3="夜叉",VLOOKUP(T$2,夜叉基本属性,13,FALSE),IF($Q3="判官",VLOOKUP(T$2,判官基本属性,13,FALSE),IF($Q3="龙女",VLOOKUP(T$2,龙女基本属性,13,FALSE),0))))))
*$H$30))</f>
        <v>66,66</v>
      </c>
      <c r="U3" t="str">
        <f t="shared" si="0"/>
        <v>70,70</v>
      </c>
    </row>
    <row r="4" spans="1:21" x14ac:dyDescent="0.15">
      <c r="A4" t="s">
        <v>9</v>
      </c>
      <c r="B4" t="s">
        <v>0</v>
      </c>
      <c r="C4" s="4" t="s">
        <v>17</v>
      </c>
      <c r="D4" t="s">
        <v>43</v>
      </c>
      <c r="E4" t="s">
        <v>18</v>
      </c>
      <c r="F4" t="s">
        <v>11</v>
      </c>
      <c r="I4" t="s">
        <v>145</v>
      </c>
      <c r="Q4" t="s">
        <v>112</v>
      </c>
      <c r="R4" t="s">
        <v>113</v>
      </c>
      <c r="S4" t="str">
        <f t="shared" si="0"/>
        <v>13,13</v>
      </c>
      <c r="T4" t="str">
        <f t="shared" si="0"/>
        <v>21,31</v>
      </c>
      <c r="U4" t="str">
        <f t="shared" si="0"/>
        <v>32,49</v>
      </c>
    </row>
    <row r="5" spans="1:21" x14ac:dyDescent="0.15">
      <c r="A5" t="s">
        <v>7</v>
      </c>
      <c r="B5" t="s">
        <v>1</v>
      </c>
      <c r="C5" s="4" t="s">
        <v>17</v>
      </c>
      <c r="D5" t="s">
        <v>17</v>
      </c>
      <c r="E5" t="s">
        <v>21</v>
      </c>
      <c r="G5" t="s">
        <v>20</v>
      </c>
      <c r="H5" t="s">
        <v>146</v>
      </c>
      <c r="Q5" t="s">
        <v>116</v>
      </c>
      <c r="R5" t="s">
        <v>118</v>
      </c>
      <c r="S5" t="str">
        <f t="shared" si="0"/>
        <v>19,15</v>
      </c>
      <c r="T5" t="str">
        <f t="shared" si="0"/>
        <v>40,36</v>
      </c>
      <c r="U5" t="str">
        <f t="shared" si="0"/>
        <v>43,55</v>
      </c>
    </row>
    <row r="6" spans="1:21" x14ac:dyDescent="0.15">
      <c r="A6" t="s">
        <v>5</v>
      </c>
      <c r="B6" t="s">
        <v>2</v>
      </c>
      <c r="C6" s="4" t="s">
        <v>16</v>
      </c>
      <c r="D6" t="s">
        <v>19</v>
      </c>
      <c r="E6" t="s">
        <v>15</v>
      </c>
      <c r="Q6" t="s">
        <v>117</v>
      </c>
      <c r="R6" t="s">
        <v>7</v>
      </c>
      <c r="S6" t="str">
        <f t="shared" si="0"/>
        <v>18,15</v>
      </c>
      <c r="T6" t="str">
        <f t="shared" si="0"/>
        <v>36,32</v>
      </c>
      <c r="U6" t="str">
        <f t="shared" si="0"/>
        <v>36,34</v>
      </c>
    </row>
    <row r="7" spans="1:21" x14ac:dyDescent="0.15">
      <c r="A7" t="s">
        <v>4</v>
      </c>
      <c r="B7" t="s">
        <v>1</v>
      </c>
      <c r="C7" s="4" t="s">
        <v>14</v>
      </c>
      <c r="D7" t="s">
        <v>17</v>
      </c>
      <c r="E7" t="s">
        <v>13</v>
      </c>
      <c r="H7" t="s">
        <v>146</v>
      </c>
      <c r="I7" t="s">
        <v>12</v>
      </c>
    </row>
    <row r="12" spans="1:21" x14ac:dyDescent="0.15">
      <c r="C12" s="1" t="s">
        <v>40</v>
      </c>
      <c r="D12" s="1"/>
      <c r="E12" s="1"/>
      <c r="F12" s="2" t="s">
        <v>41</v>
      </c>
      <c r="G12" s="2"/>
      <c r="H12" s="2"/>
      <c r="I12" s="2"/>
      <c r="J12" s="2"/>
    </row>
    <row r="13" spans="1:21" x14ac:dyDescent="0.15">
      <c r="A13" t="s">
        <v>31</v>
      </c>
      <c r="B13" t="s">
        <v>32</v>
      </c>
      <c r="C13" t="s">
        <v>0</v>
      </c>
      <c r="D13" t="s">
        <v>1</v>
      </c>
      <c r="E13" t="s">
        <v>2</v>
      </c>
      <c r="F13" t="s">
        <v>33</v>
      </c>
      <c r="G13" t="s">
        <v>34</v>
      </c>
      <c r="H13" t="s">
        <v>35</v>
      </c>
      <c r="I13" t="s">
        <v>36</v>
      </c>
      <c r="J13" t="s">
        <v>37</v>
      </c>
    </row>
    <row r="14" spans="1:21" x14ac:dyDescent="0.15">
      <c r="A14">
        <v>1</v>
      </c>
      <c r="B14" t="s">
        <v>10</v>
      </c>
      <c r="C14">
        <v>13</v>
      </c>
      <c r="D14">
        <v>6</v>
      </c>
      <c r="E14">
        <v>6</v>
      </c>
      <c r="F14">
        <v>1.2</v>
      </c>
      <c r="G14">
        <v>1</v>
      </c>
      <c r="H14">
        <v>0.75</v>
      </c>
      <c r="I14">
        <v>0.9</v>
      </c>
      <c r="J14">
        <v>0.9</v>
      </c>
    </row>
    <row r="15" spans="1:21" x14ac:dyDescent="0.15">
      <c r="A15">
        <v>2</v>
      </c>
      <c r="B15" t="s">
        <v>9</v>
      </c>
      <c r="C15">
        <v>10</v>
      </c>
      <c r="D15">
        <v>9</v>
      </c>
      <c r="E15">
        <v>6</v>
      </c>
      <c r="F15">
        <v>1</v>
      </c>
      <c r="G15">
        <v>1.2</v>
      </c>
      <c r="H15">
        <v>0</v>
      </c>
      <c r="I15">
        <v>1</v>
      </c>
      <c r="J15">
        <v>0.9</v>
      </c>
    </row>
    <row r="16" spans="1:21" x14ac:dyDescent="0.15">
      <c r="A16">
        <v>3</v>
      </c>
      <c r="B16" t="s">
        <v>8</v>
      </c>
      <c r="C16">
        <v>8</v>
      </c>
      <c r="D16">
        <v>10</v>
      </c>
      <c r="E16">
        <v>7</v>
      </c>
      <c r="F16">
        <v>0.9</v>
      </c>
      <c r="G16">
        <v>1</v>
      </c>
      <c r="H16">
        <v>1</v>
      </c>
      <c r="I16">
        <v>1</v>
      </c>
      <c r="J16">
        <v>1</v>
      </c>
    </row>
    <row r="17" spans="1:13" x14ac:dyDescent="0.15">
      <c r="A17">
        <v>4</v>
      </c>
      <c r="B17" t="s">
        <v>6</v>
      </c>
      <c r="C17">
        <v>6</v>
      </c>
      <c r="D17">
        <v>6</v>
      </c>
      <c r="E17">
        <v>13</v>
      </c>
      <c r="F17">
        <v>0.75</v>
      </c>
      <c r="G17">
        <v>0</v>
      </c>
      <c r="H17">
        <v>1.3</v>
      </c>
      <c r="I17">
        <v>0.6</v>
      </c>
      <c r="J17">
        <v>0.6</v>
      </c>
    </row>
    <row r="18" spans="1:13" x14ac:dyDescent="0.15">
      <c r="A18">
        <v>5</v>
      </c>
      <c r="B18" t="s">
        <v>4</v>
      </c>
      <c r="C18">
        <v>7</v>
      </c>
      <c r="D18">
        <v>12</v>
      </c>
      <c r="E18">
        <v>6</v>
      </c>
      <c r="F18">
        <v>0.8</v>
      </c>
      <c r="G18">
        <v>1.18</v>
      </c>
      <c r="H18">
        <v>0</v>
      </c>
      <c r="I18">
        <v>0.8</v>
      </c>
      <c r="J18">
        <v>0.8</v>
      </c>
    </row>
    <row r="23" spans="1:13" x14ac:dyDescent="0.15">
      <c r="A23" t="s">
        <v>93</v>
      </c>
      <c r="B23" t="s">
        <v>107</v>
      </c>
      <c r="C23" t="s">
        <v>108</v>
      </c>
      <c r="G23" t="str">
        <f>参数表!B5</f>
        <v>参数1</v>
      </c>
      <c r="H23">
        <f>参数表!C5</f>
        <v>0.6</v>
      </c>
      <c r="I23" t="str">
        <f>参数表!D5</f>
        <v>物攻主属性参数</v>
      </c>
      <c r="K23" t="str">
        <f>参数表!B14</f>
        <v>参数21</v>
      </c>
      <c r="L23">
        <f>参数表!C14</f>
        <v>0.03</v>
      </c>
      <c r="M23" t="str">
        <f>参数表!D14</f>
        <v>碾压值参数</v>
      </c>
    </row>
    <row r="24" spans="1:13" x14ac:dyDescent="0.15">
      <c r="A24">
        <v>1</v>
      </c>
      <c r="B24">
        <f>A24^2+24+A24*5</f>
        <v>30</v>
      </c>
      <c r="C24">
        <f>INT(A24^2*0.3+18+A24*2)</f>
        <v>20</v>
      </c>
      <c r="G24" t="str">
        <f>参数表!B6</f>
        <v>参数2</v>
      </c>
      <c r="H24">
        <f>参数表!C6</f>
        <v>0.5</v>
      </c>
      <c r="I24" t="str">
        <f>参数表!D6</f>
        <v>物攻力道参数</v>
      </c>
      <c r="K24" t="str">
        <f>参数表!B15</f>
        <v>参数22</v>
      </c>
      <c r="L24">
        <f>参数表!C15</f>
        <v>500</v>
      </c>
      <c r="M24" t="str">
        <f>参数表!D15</f>
        <v>碾压值参数</v>
      </c>
    </row>
    <row r="25" spans="1:13" x14ac:dyDescent="0.15">
      <c r="A25">
        <v>10</v>
      </c>
      <c r="B25">
        <f t="shared" ref="B25:B34" si="1">A25^2+24+A25*5</f>
        <v>174</v>
      </c>
      <c r="C25">
        <f t="shared" ref="C25:C34" si="2">INT(A25^2*0.3+18+A25*2)</f>
        <v>68</v>
      </c>
      <c r="G25" t="str">
        <f>参数表!B7</f>
        <v>参数3</v>
      </c>
      <c r="H25">
        <f>参数表!C7</f>
        <v>0.6</v>
      </c>
      <c r="I25" t="str">
        <f>参数表!D7</f>
        <v>魔攻主属性参数</v>
      </c>
      <c r="K25" t="str">
        <f>参数表!B16</f>
        <v>参数23</v>
      </c>
      <c r="L25">
        <f>参数表!C16</f>
        <v>5</v>
      </c>
      <c r="M25" t="str">
        <f>参数表!D16</f>
        <v>碾压值参数</v>
      </c>
    </row>
    <row r="26" spans="1:13" x14ac:dyDescent="0.15">
      <c r="A26">
        <v>20</v>
      </c>
      <c r="B26">
        <f>A26^2+24+A26*5</f>
        <v>524</v>
      </c>
      <c r="C26">
        <f t="shared" si="2"/>
        <v>178</v>
      </c>
      <c r="G26" t="str">
        <f>参数表!B8</f>
        <v>参数4</v>
      </c>
      <c r="H26">
        <f>参数表!C8</f>
        <v>0.5</v>
      </c>
      <c r="I26" t="str">
        <f>参数表!D8</f>
        <v>魔攻元气参数</v>
      </c>
      <c r="K26" t="str">
        <f>参数表!B17</f>
        <v>参数24</v>
      </c>
      <c r="L26">
        <f>参数表!C17</f>
        <v>0.05</v>
      </c>
      <c r="M26" t="str">
        <f>参数表!D17</f>
        <v>暴击值参数</v>
      </c>
    </row>
    <row r="27" spans="1:13" x14ac:dyDescent="0.15">
      <c r="A27">
        <v>30</v>
      </c>
      <c r="B27">
        <f t="shared" si="1"/>
        <v>1074</v>
      </c>
      <c r="C27">
        <f t="shared" si="2"/>
        <v>348</v>
      </c>
      <c r="G27" t="str">
        <f>参数表!B9</f>
        <v>参数5</v>
      </c>
      <c r="H27">
        <f>参数表!C9</f>
        <v>1</v>
      </c>
      <c r="I27" t="str">
        <f>参数表!D9</f>
        <v>物防身法参数</v>
      </c>
      <c r="K27" t="str">
        <f>参数表!B18</f>
        <v>参数25</v>
      </c>
      <c r="L27">
        <f>参数表!C18</f>
        <v>500</v>
      </c>
      <c r="M27" t="str">
        <f>参数表!D18</f>
        <v>暴击值参数</v>
      </c>
    </row>
    <row r="28" spans="1:13" x14ac:dyDescent="0.15">
      <c r="A28">
        <v>40</v>
      </c>
      <c r="B28">
        <f t="shared" si="1"/>
        <v>1824</v>
      </c>
      <c r="C28">
        <f t="shared" si="2"/>
        <v>578</v>
      </c>
      <c r="G28" t="str">
        <f>参数表!B10</f>
        <v>参数6</v>
      </c>
      <c r="H28">
        <f>参数表!C10</f>
        <v>1</v>
      </c>
      <c r="I28" t="str">
        <f>参数表!D10</f>
        <v>魔防身法参数</v>
      </c>
      <c r="K28" t="str">
        <f>参数表!B19</f>
        <v>参数26</v>
      </c>
      <c r="L28">
        <f>参数表!C19</f>
        <v>8</v>
      </c>
      <c r="M28" t="str">
        <f>参数表!D19</f>
        <v>暴击值参数</v>
      </c>
    </row>
    <row r="29" spans="1:13" x14ac:dyDescent="0.15">
      <c r="A29">
        <v>50</v>
      </c>
      <c r="B29">
        <f t="shared" si="1"/>
        <v>2774</v>
      </c>
      <c r="C29">
        <f t="shared" si="2"/>
        <v>868</v>
      </c>
      <c r="G29" t="str">
        <f>参数表!B11</f>
        <v>参数7</v>
      </c>
      <c r="H29">
        <f>参数表!C11</f>
        <v>20</v>
      </c>
      <c r="I29" t="str">
        <f>参数表!D11</f>
        <v>力道生命参数</v>
      </c>
      <c r="K29" t="str">
        <f>参数表!B20</f>
        <v>参数27</v>
      </c>
      <c r="L29">
        <f>参数表!C20</f>
        <v>0.05</v>
      </c>
      <c r="M29" t="str">
        <f>参数表!D20</f>
        <v>卸力值参数</v>
      </c>
    </row>
    <row r="30" spans="1:13" x14ac:dyDescent="0.15">
      <c r="A30">
        <v>60</v>
      </c>
      <c r="B30">
        <f t="shared" si="1"/>
        <v>3924</v>
      </c>
      <c r="C30">
        <f t="shared" si="2"/>
        <v>1218</v>
      </c>
      <c r="G30" t="str">
        <f>参数表!B12</f>
        <v>参数11</v>
      </c>
      <c r="H30">
        <f>参数表!C12</f>
        <v>0.5</v>
      </c>
      <c r="I30" t="str">
        <f>参数表!D12</f>
        <v>战斗防御系数</v>
      </c>
      <c r="K30" t="str">
        <f>参数表!B21</f>
        <v>参数28</v>
      </c>
      <c r="L30">
        <f>参数表!C21</f>
        <v>500</v>
      </c>
      <c r="M30" t="str">
        <f>参数表!D21</f>
        <v>卸力值参数</v>
      </c>
    </row>
    <row r="31" spans="1:13" x14ac:dyDescent="0.15">
      <c r="A31">
        <v>70</v>
      </c>
      <c r="B31">
        <f t="shared" si="1"/>
        <v>5274</v>
      </c>
      <c r="C31">
        <f t="shared" si="2"/>
        <v>1628</v>
      </c>
      <c r="K31" t="str">
        <f>参数表!B22</f>
        <v>参数29</v>
      </c>
      <c r="L31">
        <f>参数表!C22</f>
        <v>6</v>
      </c>
      <c r="M31" t="str">
        <f>参数表!D22</f>
        <v>卸力值参数</v>
      </c>
    </row>
    <row r="32" spans="1:13" x14ac:dyDescent="0.15">
      <c r="A32">
        <v>80</v>
      </c>
      <c r="B32">
        <f t="shared" si="1"/>
        <v>6824</v>
      </c>
      <c r="C32">
        <f t="shared" si="2"/>
        <v>2098</v>
      </c>
      <c r="K32" t="str">
        <f>参数表!B23</f>
        <v>参数30</v>
      </c>
      <c r="L32">
        <f>参数表!C23</f>
        <v>0.05</v>
      </c>
      <c r="M32" t="str">
        <f>参数表!D23</f>
        <v>化解值参数</v>
      </c>
    </row>
    <row r="33" spans="1:27" x14ac:dyDescent="0.15">
      <c r="A33">
        <v>90</v>
      </c>
      <c r="B33">
        <f t="shared" si="1"/>
        <v>8574</v>
      </c>
      <c r="C33">
        <f t="shared" si="2"/>
        <v>2628</v>
      </c>
      <c r="K33" t="str">
        <f>参数表!B24</f>
        <v>参数31</v>
      </c>
      <c r="L33">
        <f>参数表!C24</f>
        <v>500</v>
      </c>
      <c r="M33" t="str">
        <f>参数表!D24</f>
        <v>化解值参数</v>
      </c>
    </row>
    <row r="34" spans="1:27" x14ac:dyDescent="0.15">
      <c r="A34">
        <v>100</v>
      </c>
      <c r="B34">
        <f t="shared" si="1"/>
        <v>10524</v>
      </c>
      <c r="C34">
        <f t="shared" si="2"/>
        <v>3218</v>
      </c>
      <c r="K34" t="str">
        <f>参数表!B25</f>
        <v>参数32</v>
      </c>
      <c r="L34">
        <f>参数表!C25</f>
        <v>6</v>
      </c>
      <c r="M34" t="str">
        <f>参数表!D25</f>
        <v>化解值参数</v>
      </c>
    </row>
    <row r="37" spans="1:27" x14ac:dyDescent="0.15">
      <c r="A37">
        <v>1</v>
      </c>
      <c r="B37">
        <v>2</v>
      </c>
      <c r="C37">
        <v>3</v>
      </c>
      <c r="D37">
        <v>4</v>
      </c>
      <c r="E37">
        <v>5</v>
      </c>
      <c r="F37">
        <v>6</v>
      </c>
      <c r="G37">
        <v>7</v>
      </c>
      <c r="H37">
        <v>8</v>
      </c>
      <c r="I37">
        <v>9</v>
      </c>
      <c r="J37">
        <v>10</v>
      </c>
      <c r="K37">
        <v>11</v>
      </c>
      <c r="L37">
        <v>12</v>
      </c>
      <c r="M37">
        <v>13</v>
      </c>
      <c r="N37">
        <v>14</v>
      </c>
      <c r="O37">
        <v>15</v>
      </c>
      <c r="P37">
        <v>16</v>
      </c>
      <c r="Q37">
        <v>17</v>
      </c>
      <c r="R37">
        <v>18</v>
      </c>
      <c r="S37">
        <v>19</v>
      </c>
      <c r="T37">
        <v>20</v>
      </c>
      <c r="U37">
        <v>21</v>
      </c>
      <c r="V37">
        <v>22</v>
      </c>
      <c r="W37">
        <v>23</v>
      </c>
      <c r="X37">
        <v>24</v>
      </c>
    </row>
    <row r="38" spans="1:27" x14ac:dyDescent="0.15">
      <c r="A38" t="s">
        <v>94</v>
      </c>
      <c r="B38" s="1" t="s">
        <v>40</v>
      </c>
      <c r="C38" s="1"/>
      <c r="D38" s="1"/>
      <c r="E38" s="2" t="s">
        <v>95</v>
      </c>
      <c r="F38" s="2"/>
      <c r="G38" s="2"/>
      <c r="H38" s="2"/>
      <c r="I38" s="2"/>
      <c r="J38" s="1" t="s">
        <v>105</v>
      </c>
      <c r="K38" s="1"/>
      <c r="L38" s="1"/>
      <c r="M38" s="1"/>
      <c r="N38" s="1"/>
      <c r="O38" s="2" t="s">
        <v>106</v>
      </c>
      <c r="P38" s="2"/>
      <c r="Q38" s="2"/>
      <c r="R38" s="2"/>
      <c r="S38" s="2"/>
      <c r="T38" s="1" t="s">
        <v>134</v>
      </c>
      <c r="U38" s="1"/>
      <c r="V38" s="1"/>
      <c r="W38" s="1"/>
      <c r="X38" s="1"/>
    </row>
    <row r="39" spans="1:27" x14ac:dyDescent="0.15">
      <c r="A39" t="s">
        <v>93</v>
      </c>
      <c r="B39" s="6" t="s">
        <v>0</v>
      </c>
      <c r="C39" t="s">
        <v>1</v>
      </c>
      <c r="D39" t="s">
        <v>2</v>
      </c>
      <c r="E39" t="s">
        <v>3</v>
      </c>
      <c r="F39" t="s">
        <v>34</v>
      </c>
      <c r="G39" t="s">
        <v>35</v>
      </c>
      <c r="H39" t="s">
        <v>36</v>
      </c>
      <c r="I39" t="s">
        <v>37</v>
      </c>
      <c r="J39" t="s">
        <v>3</v>
      </c>
      <c r="K39" t="s">
        <v>34</v>
      </c>
      <c r="L39" t="s">
        <v>35</v>
      </c>
      <c r="M39" t="s">
        <v>36</v>
      </c>
      <c r="N39" t="s">
        <v>37</v>
      </c>
      <c r="O39" t="s">
        <v>3</v>
      </c>
      <c r="P39" t="s">
        <v>34</v>
      </c>
      <c r="Q39" t="s">
        <v>35</v>
      </c>
      <c r="R39" t="s">
        <v>36</v>
      </c>
      <c r="S39" t="s">
        <v>37</v>
      </c>
      <c r="T39" t="s">
        <v>124</v>
      </c>
      <c r="U39" t="s">
        <v>125</v>
      </c>
      <c r="V39" t="s">
        <v>126</v>
      </c>
      <c r="W39" t="s">
        <v>127</v>
      </c>
      <c r="X39" t="s">
        <v>147</v>
      </c>
      <c r="Y39" t="s">
        <v>93</v>
      </c>
      <c r="Z39" t="s">
        <v>34</v>
      </c>
      <c r="AA39" t="s">
        <v>156</v>
      </c>
    </row>
    <row r="40" spans="1:27" x14ac:dyDescent="0.15">
      <c r="A40">
        <v>1</v>
      </c>
      <c r="B40">
        <f>属性设计!C14</f>
        <v>13</v>
      </c>
      <c r="C40">
        <f>属性设计!D14</f>
        <v>6</v>
      </c>
      <c r="D40">
        <f>属性设计!E14</f>
        <v>6</v>
      </c>
      <c r="E40">
        <f>INT(B40*$H$29)</f>
        <v>260</v>
      </c>
      <c r="F40">
        <f>INT(B40*$H$23+B40*$H$24)</f>
        <v>14</v>
      </c>
      <c r="G40">
        <f>INT(B40*$H$25+D40*$H$26)</f>
        <v>10</v>
      </c>
      <c r="H40">
        <f>INT(C40*$H$27)</f>
        <v>6</v>
      </c>
      <c r="I40">
        <f>INT(C40*$H$28)</f>
        <v>6</v>
      </c>
      <c r="J40">
        <f>INT(J56*$F$14)</f>
        <v>720</v>
      </c>
      <c r="K40">
        <f>INT(K72*$G$14)</f>
        <v>40</v>
      </c>
      <c r="L40">
        <f>INT(Z40*AA40)</f>
        <v>30</v>
      </c>
      <c r="M40">
        <f>INT(M72*$I$14)</f>
        <v>35</v>
      </c>
      <c r="N40">
        <f>INT(N72*$J$14)</f>
        <v>35</v>
      </c>
      <c r="O40">
        <f>J40-E40</f>
        <v>460</v>
      </c>
      <c r="P40">
        <f t="shared" ref="P40:S40" si="3">K40-F40</f>
        <v>26</v>
      </c>
      <c r="Q40">
        <f>L40-G40</f>
        <v>20</v>
      </c>
      <c r="R40">
        <f t="shared" si="3"/>
        <v>29</v>
      </c>
      <c r="S40">
        <f t="shared" si="3"/>
        <v>29</v>
      </c>
      <c r="T40">
        <v>0</v>
      </c>
      <c r="U40">
        <v>0</v>
      </c>
      <c r="V40">
        <v>0</v>
      </c>
      <c r="W40">
        <v>0</v>
      </c>
      <c r="X40">
        <v>100</v>
      </c>
      <c r="Y40">
        <v>1</v>
      </c>
      <c r="Z40">
        <f>INT(L72*$H$14)</f>
        <v>30</v>
      </c>
      <c r="AA40">
        <v>1</v>
      </c>
    </row>
    <row r="41" spans="1:27" x14ac:dyDescent="0.15">
      <c r="A41">
        <v>10</v>
      </c>
      <c r="B41">
        <f>INT($B25*B$40/$B$24)</f>
        <v>75</v>
      </c>
      <c r="C41">
        <f t="shared" ref="B41:D50" si="4">INT($B25*C$40/$B$24)</f>
        <v>34</v>
      </c>
      <c r="D41">
        <f t="shared" si="4"/>
        <v>34</v>
      </c>
      <c r="E41">
        <f t="shared" ref="E41:E50" si="5">INT(B41*$H$29)</f>
        <v>1500</v>
      </c>
      <c r="F41">
        <f t="shared" ref="F41:F50" si="6">INT(B41*$H$23+B41*$H$24)</f>
        <v>82</v>
      </c>
      <c r="G41">
        <f>INT(B41*$H$25+D41*$H$26)</f>
        <v>62</v>
      </c>
      <c r="H41">
        <f t="shared" ref="H41:H50" si="7">INT(C41*$H$27)</f>
        <v>34</v>
      </c>
      <c r="I41">
        <f t="shared" ref="I41:I50" si="8">INT(C41*$H$28)</f>
        <v>34</v>
      </c>
      <c r="J41">
        <f t="shared" ref="J41:J50" si="9">INT(J57*$F$14)</f>
        <v>4176</v>
      </c>
      <c r="K41">
        <f t="shared" ref="K41:K50" si="10">INT(K73*$G$14)</f>
        <v>136</v>
      </c>
      <c r="L41">
        <f t="shared" ref="L41:L50" si="11">INT(Z41*AA41)</f>
        <v>102</v>
      </c>
      <c r="M41">
        <f t="shared" ref="M41:M50" si="12">INT(M73*$I$14)</f>
        <v>120</v>
      </c>
      <c r="N41">
        <f t="shared" ref="N41:N50" si="13">INT(N73*$J$14)</f>
        <v>120</v>
      </c>
      <c r="O41">
        <f t="shared" ref="O41:O50" si="14">J41-E41</f>
        <v>2676</v>
      </c>
      <c r="P41">
        <f t="shared" ref="P41:P50" si="15">K41-F41</f>
        <v>54</v>
      </c>
      <c r="Q41">
        <f t="shared" ref="Q41:Q50" si="16">L41-G41</f>
        <v>40</v>
      </c>
      <c r="R41">
        <f t="shared" ref="R41:R50" si="17">M41-H41</f>
        <v>86</v>
      </c>
      <c r="S41">
        <f t="shared" ref="S41:S50" si="18">N41-I41</f>
        <v>86</v>
      </c>
      <c r="T41">
        <v>0</v>
      </c>
      <c r="U41">
        <v>0</v>
      </c>
      <c r="V41">
        <v>0</v>
      </c>
      <c r="W41">
        <v>0</v>
      </c>
      <c r="X41">
        <f>ROUND((X$50-X$40)/99*(A41-1)+X$40,0)</f>
        <v>173</v>
      </c>
      <c r="Y41">
        <v>10</v>
      </c>
      <c r="Z41">
        <f t="shared" ref="Z41:Z50" si="19">INT(L73*$H$14)</f>
        <v>102</v>
      </c>
      <c r="AA41">
        <v>1</v>
      </c>
    </row>
    <row r="42" spans="1:27" x14ac:dyDescent="0.15">
      <c r="A42">
        <v>20</v>
      </c>
      <c r="B42">
        <f>INT($B26*B$40/$B$24)</f>
        <v>227</v>
      </c>
      <c r="C42">
        <f t="shared" si="4"/>
        <v>104</v>
      </c>
      <c r="D42">
        <f t="shared" si="4"/>
        <v>104</v>
      </c>
      <c r="E42">
        <f t="shared" si="5"/>
        <v>4540</v>
      </c>
      <c r="F42">
        <f t="shared" si="6"/>
        <v>249</v>
      </c>
      <c r="G42">
        <f t="shared" ref="G42:G50" si="20">INT(B42*$H$25+D42*$H$26)</f>
        <v>188</v>
      </c>
      <c r="H42">
        <f t="shared" si="7"/>
        <v>104</v>
      </c>
      <c r="I42">
        <f t="shared" si="8"/>
        <v>104</v>
      </c>
      <c r="J42">
        <f t="shared" si="9"/>
        <v>12528</v>
      </c>
      <c r="K42">
        <f t="shared" si="10"/>
        <v>356</v>
      </c>
      <c r="L42">
        <f t="shared" si="11"/>
        <v>347</v>
      </c>
      <c r="M42">
        <f t="shared" si="12"/>
        <v>316</v>
      </c>
      <c r="N42">
        <f t="shared" si="13"/>
        <v>316</v>
      </c>
      <c r="O42">
        <f t="shared" si="14"/>
        <v>7988</v>
      </c>
      <c r="P42">
        <f t="shared" si="15"/>
        <v>107</v>
      </c>
      <c r="Q42">
        <f>L42-G42</f>
        <v>159</v>
      </c>
      <c r="R42">
        <f t="shared" si="17"/>
        <v>212</v>
      </c>
      <c r="S42">
        <f t="shared" si="18"/>
        <v>212</v>
      </c>
      <c r="T42">
        <v>0</v>
      </c>
      <c r="U42">
        <v>0</v>
      </c>
      <c r="V42">
        <v>0</v>
      </c>
      <c r="W42">
        <v>0</v>
      </c>
      <c r="X42">
        <f t="shared" ref="X42:X48" si="21">ROUND((X$50-X$40)/99*(A42-1)+X$40,0)</f>
        <v>254</v>
      </c>
      <c r="Y42">
        <v>20</v>
      </c>
      <c r="Z42">
        <f t="shared" si="19"/>
        <v>267</v>
      </c>
      <c r="AA42">
        <v>1.3</v>
      </c>
    </row>
    <row r="43" spans="1:27" x14ac:dyDescent="0.15">
      <c r="A43">
        <v>30</v>
      </c>
      <c r="B43">
        <f t="shared" si="4"/>
        <v>465</v>
      </c>
      <c r="C43">
        <f t="shared" si="4"/>
        <v>214</v>
      </c>
      <c r="D43">
        <f t="shared" si="4"/>
        <v>214</v>
      </c>
      <c r="E43">
        <f t="shared" si="5"/>
        <v>9300</v>
      </c>
      <c r="F43">
        <f t="shared" si="6"/>
        <v>511</v>
      </c>
      <c r="G43">
        <f t="shared" si="20"/>
        <v>386</v>
      </c>
      <c r="H43">
        <f t="shared" si="7"/>
        <v>214</v>
      </c>
      <c r="I43">
        <f t="shared" si="8"/>
        <v>214</v>
      </c>
      <c r="J43">
        <f t="shared" si="9"/>
        <v>25776</v>
      </c>
      <c r="K43">
        <f t="shared" si="10"/>
        <v>696</v>
      </c>
      <c r="L43">
        <f t="shared" si="11"/>
        <v>678</v>
      </c>
      <c r="M43">
        <f t="shared" si="12"/>
        <v>620</v>
      </c>
      <c r="N43">
        <f t="shared" si="13"/>
        <v>620</v>
      </c>
      <c r="O43">
        <f t="shared" si="14"/>
        <v>16476</v>
      </c>
      <c r="P43">
        <f t="shared" si="15"/>
        <v>185</v>
      </c>
      <c r="Q43">
        <f t="shared" si="16"/>
        <v>292</v>
      </c>
      <c r="R43">
        <f t="shared" si="17"/>
        <v>406</v>
      </c>
      <c r="S43">
        <f t="shared" si="18"/>
        <v>406</v>
      </c>
      <c r="T43">
        <v>0</v>
      </c>
      <c r="U43">
        <v>0</v>
      </c>
      <c r="V43">
        <v>0</v>
      </c>
      <c r="W43">
        <v>0</v>
      </c>
      <c r="X43">
        <f t="shared" si="21"/>
        <v>334</v>
      </c>
      <c r="Y43">
        <v>30</v>
      </c>
      <c r="Z43">
        <f t="shared" si="19"/>
        <v>522</v>
      </c>
      <c r="AA43">
        <v>1.3</v>
      </c>
    </row>
    <row r="44" spans="1:27" x14ac:dyDescent="0.15">
      <c r="A44">
        <v>40</v>
      </c>
      <c r="B44">
        <f t="shared" si="4"/>
        <v>790</v>
      </c>
      <c r="C44">
        <f t="shared" si="4"/>
        <v>364</v>
      </c>
      <c r="D44">
        <f t="shared" si="4"/>
        <v>364</v>
      </c>
      <c r="E44">
        <f t="shared" si="5"/>
        <v>15800</v>
      </c>
      <c r="F44">
        <f>INT(B44*$H$23+B44*$H$24)</f>
        <v>869</v>
      </c>
      <c r="G44">
        <f t="shared" si="20"/>
        <v>656</v>
      </c>
      <c r="H44">
        <f t="shared" si="7"/>
        <v>364</v>
      </c>
      <c r="I44">
        <f t="shared" si="8"/>
        <v>364</v>
      </c>
      <c r="J44">
        <f t="shared" si="9"/>
        <v>43776</v>
      </c>
      <c r="K44">
        <f t="shared" si="10"/>
        <v>1156</v>
      </c>
      <c r="L44">
        <f t="shared" si="11"/>
        <v>1127</v>
      </c>
      <c r="M44">
        <f t="shared" si="12"/>
        <v>1029</v>
      </c>
      <c r="N44">
        <f t="shared" si="13"/>
        <v>1029</v>
      </c>
      <c r="O44">
        <f t="shared" si="14"/>
        <v>27976</v>
      </c>
      <c r="P44">
        <f t="shared" si="15"/>
        <v>287</v>
      </c>
      <c r="Q44">
        <f t="shared" si="16"/>
        <v>471</v>
      </c>
      <c r="R44">
        <f t="shared" si="17"/>
        <v>665</v>
      </c>
      <c r="S44">
        <f t="shared" si="18"/>
        <v>665</v>
      </c>
      <c r="T44">
        <v>0</v>
      </c>
      <c r="U44">
        <v>0</v>
      </c>
      <c r="V44">
        <v>0</v>
      </c>
      <c r="W44">
        <v>0</v>
      </c>
      <c r="X44">
        <f t="shared" si="21"/>
        <v>415</v>
      </c>
      <c r="Y44">
        <v>40</v>
      </c>
      <c r="Z44">
        <f t="shared" si="19"/>
        <v>867</v>
      </c>
      <c r="AA44">
        <v>1.3</v>
      </c>
    </row>
    <row r="45" spans="1:27" x14ac:dyDescent="0.15">
      <c r="A45">
        <v>50</v>
      </c>
      <c r="B45">
        <f t="shared" si="4"/>
        <v>1202</v>
      </c>
      <c r="C45">
        <f t="shared" si="4"/>
        <v>554</v>
      </c>
      <c r="D45">
        <f t="shared" si="4"/>
        <v>554</v>
      </c>
      <c r="E45">
        <f t="shared" si="5"/>
        <v>24040</v>
      </c>
      <c r="F45">
        <f t="shared" si="6"/>
        <v>1322</v>
      </c>
      <c r="G45">
        <f t="shared" si="20"/>
        <v>998</v>
      </c>
      <c r="H45">
        <f t="shared" si="7"/>
        <v>554</v>
      </c>
      <c r="I45">
        <f t="shared" si="8"/>
        <v>554</v>
      </c>
      <c r="J45">
        <f t="shared" si="9"/>
        <v>66528</v>
      </c>
      <c r="K45">
        <f t="shared" si="10"/>
        <v>1736</v>
      </c>
      <c r="L45">
        <f t="shared" si="11"/>
        <v>1692</v>
      </c>
      <c r="M45">
        <f t="shared" si="12"/>
        <v>1546</v>
      </c>
      <c r="N45">
        <f t="shared" si="13"/>
        <v>1546</v>
      </c>
      <c r="O45">
        <f t="shared" si="14"/>
        <v>42488</v>
      </c>
      <c r="P45">
        <f t="shared" si="15"/>
        <v>414</v>
      </c>
      <c r="Q45">
        <f t="shared" si="16"/>
        <v>694</v>
      </c>
      <c r="R45">
        <f t="shared" si="17"/>
        <v>992</v>
      </c>
      <c r="S45">
        <f t="shared" si="18"/>
        <v>992</v>
      </c>
      <c r="T45">
        <f>INT(($A45-40)^2*0.008+5)</f>
        <v>5</v>
      </c>
      <c r="U45">
        <v>0</v>
      </c>
      <c r="V45">
        <v>0</v>
      </c>
      <c r="W45">
        <v>0</v>
      </c>
      <c r="X45">
        <f t="shared" si="21"/>
        <v>496</v>
      </c>
      <c r="Y45">
        <v>50</v>
      </c>
      <c r="Z45">
        <f t="shared" si="19"/>
        <v>1302</v>
      </c>
      <c r="AA45">
        <v>1.3</v>
      </c>
    </row>
    <row r="46" spans="1:27" x14ac:dyDescent="0.15">
      <c r="A46">
        <v>60</v>
      </c>
      <c r="B46">
        <f t="shared" si="4"/>
        <v>1700</v>
      </c>
      <c r="C46">
        <f t="shared" si="4"/>
        <v>784</v>
      </c>
      <c r="D46">
        <f>INT($B30*D$40/$B$24)</f>
        <v>784</v>
      </c>
      <c r="E46">
        <f t="shared" si="5"/>
        <v>34000</v>
      </c>
      <c r="F46">
        <f t="shared" si="6"/>
        <v>1870</v>
      </c>
      <c r="G46">
        <f t="shared" si="20"/>
        <v>1412</v>
      </c>
      <c r="H46">
        <f t="shared" si="7"/>
        <v>784</v>
      </c>
      <c r="I46">
        <f t="shared" si="8"/>
        <v>784</v>
      </c>
      <c r="J46">
        <f t="shared" si="9"/>
        <v>94176</v>
      </c>
      <c r="K46">
        <f t="shared" si="10"/>
        <v>2436</v>
      </c>
      <c r="L46">
        <f t="shared" si="11"/>
        <v>2192</v>
      </c>
      <c r="M46">
        <f t="shared" si="12"/>
        <v>2169</v>
      </c>
      <c r="N46">
        <f t="shared" si="13"/>
        <v>2169</v>
      </c>
      <c r="O46">
        <f t="shared" si="14"/>
        <v>60176</v>
      </c>
      <c r="P46">
        <f>K46-F46</f>
        <v>566</v>
      </c>
      <c r="Q46">
        <f t="shared" si="16"/>
        <v>780</v>
      </c>
      <c r="R46">
        <f t="shared" si="17"/>
        <v>1385</v>
      </c>
      <c r="S46">
        <f t="shared" si="18"/>
        <v>1385</v>
      </c>
      <c r="T46">
        <f t="shared" ref="T46:T50" si="22">INT(($A46-40)^2*0.008+5)</f>
        <v>8</v>
      </c>
      <c r="U46">
        <v>0</v>
      </c>
      <c r="V46">
        <v>0</v>
      </c>
      <c r="W46">
        <v>0</v>
      </c>
      <c r="X46">
        <f t="shared" si="21"/>
        <v>577</v>
      </c>
      <c r="Y46">
        <v>60</v>
      </c>
      <c r="Z46">
        <f t="shared" si="19"/>
        <v>1827</v>
      </c>
      <c r="AA46">
        <v>1.2</v>
      </c>
    </row>
    <row r="47" spans="1:27" x14ac:dyDescent="0.15">
      <c r="A47">
        <v>70</v>
      </c>
      <c r="B47">
        <f t="shared" si="4"/>
        <v>2285</v>
      </c>
      <c r="C47">
        <f t="shared" si="4"/>
        <v>1054</v>
      </c>
      <c r="D47" s="6">
        <f>INT($B31*D$40/$B$24)-30</f>
        <v>1024</v>
      </c>
      <c r="E47">
        <f t="shared" si="5"/>
        <v>45700</v>
      </c>
      <c r="F47">
        <f t="shared" si="6"/>
        <v>2513</v>
      </c>
      <c r="G47">
        <f>INT(B47*$H$25+D47*$H$26)</f>
        <v>1883</v>
      </c>
      <c r="H47">
        <f t="shared" si="7"/>
        <v>1054</v>
      </c>
      <c r="I47">
        <f t="shared" si="8"/>
        <v>1054</v>
      </c>
      <c r="J47">
        <f t="shared" si="9"/>
        <v>126576</v>
      </c>
      <c r="K47">
        <f t="shared" si="10"/>
        <v>3256</v>
      </c>
      <c r="L47">
        <f>INT(Z47*AA47)</f>
        <v>2686</v>
      </c>
      <c r="M47">
        <f t="shared" si="12"/>
        <v>2900</v>
      </c>
      <c r="N47">
        <f t="shared" si="13"/>
        <v>2900</v>
      </c>
      <c r="O47">
        <f t="shared" si="14"/>
        <v>80876</v>
      </c>
      <c r="P47">
        <f t="shared" si="15"/>
        <v>743</v>
      </c>
      <c r="Q47">
        <f t="shared" si="16"/>
        <v>803</v>
      </c>
      <c r="R47">
        <f t="shared" si="17"/>
        <v>1846</v>
      </c>
      <c r="S47">
        <f t="shared" si="18"/>
        <v>1846</v>
      </c>
      <c r="T47">
        <f t="shared" si="22"/>
        <v>12</v>
      </c>
      <c r="U47">
        <v>0</v>
      </c>
      <c r="V47">
        <v>0</v>
      </c>
      <c r="W47">
        <v>0</v>
      </c>
      <c r="X47">
        <f t="shared" si="21"/>
        <v>658</v>
      </c>
      <c r="Y47">
        <v>70</v>
      </c>
      <c r="Z47">
        <f t="shared" si="19"/>
        <v>2442</v>
      </c>
      <c r="AA47">
        <v>1.1000000000000001</v>
      </c>
    </row>
    <row r="48" spans="1:27" x14ac:dyDescent="0.15">
      <c r="A48">
        <v>80</v>
      </c>
      <c r="B48">
        <f t="shared" si="4"/>
        <v>2957</v>
      </c>
      <c r="C48">
        <f t="shared" si="4"/>
        <v>1364</v>
      </c>
      <c r="D48">
        <f t="shared" si="4"/>
        <v>1364</v>
      </c>
      <c r="E48">
        <f t="shared" si="5"/>
        <v>59140</v>
      </c>
      <c r="F48">
        <f t="shared" si="6"/>
        <v>3252</v>
      </c>
      <c r="G48">
        <f t="shared" si="20"/>
        <v>2456</v>
      </c>
      <c r="H48">
        <f t="shared" si="7"/>
        <v>1364</v>
      </c>
      <c r="I48">
        <f t="shared" si="8"/>
        <v>1364</v>
      </c>
      <c r="J48">
        <f t="shared" si="9"/>
        <v>163728</v>
      </c>
      <c r="K48">
        <f t="shared" si="10"/>
        <v>4196</v>
      </c>
      <c r="L48">
        <f t="shared" si="11"/>
        <v>3272</v>
      </c>
      <c r="M48">
        <f t="shared" si="12"/>
        <v>3738</v>
      </c>
      <c r="N48">
        <f t="shared" si="13"/>
        <v>3738</v>
      </c>
      <c r="O48">
        <f t="shared" si="14"/>
        <v>104588</v>
      </c>
      <c r="P48">
        <f t="shared" si="15"/>
        <v>944</v>
      </c>
      <c r="Q48">
        <f>L48-G48</f>
        <v>816</v>
      </c>
      <c r="R48">
        <f t="shared" si="17"/>
        <v>2374</v>
      </c>
      <c r="S48">
        <f t="shared" si="18"/>
        <v>2374</v>
      </c>
      <c r="T48">
        <f t="shared" si="22"/>
        <v>17</v>
      </c>
      <c r="U48">
        <v>0</v>
      </c>
      <c r="V48">
        <v>0</v>
      </c>
      <c r="W48">
        <v>0</v>
      </c>
      <c r="X48">
        <f t="shared" si="21"/>
        <v>738</v>
      </c>
      <c r="Y48">
        <v>80</v>
      </c>
      <c r="Z48">
        <f t="shared" si="19"/>
        <v>3147</v>
      </c>
      <c r="AA48">
        <v>1.04</v>
      </c>
    </row>
    <row r="49" spans="1:27" x14ac:dyDescent="0.15">
      <c r="A49">
        <v>90</v>
      </c>
      <c r="B49">
        <f t="shared" si="4"/>
        <v>3715</v>
      </c>
      <c r="C49">
        <f t="shared" si="4"/>
        <v>1714</v>
      </c>
      <c r="D49">
        <f t="shared" si="4"/>
        <v>1714</v>
      </c>
      <c r="E49">
        <f t="shared" si="5"/>
        <v>74300</v>
      </c>
      <c r="F49">
        <f t="shared" si="6"/>
        <v>4086</v>
      </c>
      <c r="G49">
        <f t="shared" si="20"/>
        <v>3086</v>
      </c>
      <c r="H49">
        <f t="shared" si="7"/>
        <v>1714</v>
      </c>
      <c r="I49">
        <f t="shared" si="8"/>
        <v>1714</v>
      </c>
      <c r="J49">
        <f t="shared" si="9"/>
        <v>205776</v>
      </c>
      <c r="K49">
        <f t="shared" si="10"/>
        <v>5256</v>
      </c>
      <c r="L49">
        <f t="shared" si="11"/>
        <v>3942</v>
      </c>
      <c r="M49">
        <f t="shared" si="12"/>
        <v>4682</v>
      </c>
      <c r="N49">
        <f t="shared" si="13"/>
        <v>4682</v>
      </c>
      <c r="O49">
        <f t="shared" si="14"/>
        <v>131476</v>
      </c>
      <c r="P49">
        <f t="shared" si="15"/>
        <v>1170</v>
      </c>
      <c r="Q49">
        <f t="shared" si="16"/>
        <v>856</v>
      </c>
      <c r="R49">
        <f t="shared" si="17"/>
        <v>2968</v>
      </c>
      <c r="S49">
        <f t="shared" si="18"/>
        <v>2968</v>
      </c>
      <c r="T49">
        <f t="shared" si="22"/>
        <v>25</v>
      </c>
      <c r="U49">
        <v>0</v>
      </c>
      <c r="V49">
        <v>0</v>
      </c>
      <c r="W49">
        <v>0</v>
      </c>
      <c r="X49">
        <f>ROUND((X$50-X$40)/99*(A49-1)+X$40,0)</f>
        <v>819</v>
      </c>
      <c r="Y49">
        <v>90</v>
      </c>
      <c r="Z49">
        <f t="shared" si="19"/>
        <v>3942</v>
      </c>
      <c r="AA49">
        <v>1</v>
      </c>
    </row>
    <row r="50" spans="1:27" x14ac:dyDescent="0.15">
      <c r="A50">
        <v>100</v>
      </c>
      <c r="B50">
        <f t="shared" si="4"/>
        <v>4560</v>
      </c>
      <c r="C50">
        <f t="shared" si="4"/>
        <v>2104</v>
      </c>
      <c r="D50">
        <f t="shared" si="4"/>
        <v>2104</v>
      </c>
      <c r="E50">
        <f t="shared" si="5"/>
        <v>91200</v>
      </c>
      <c r="F50">
        <f t="shared" si="6"/>
        <v>5016</v>
      </c>
      <c r="G50">
        <f t="shared" si="20"/>
        <v>3788</v>
      </c>
      <c r="H50">
        <f t="shared" si="7"/>
        <v>2104</v>
      </c>
      <c r="I50">
        <f t="shared" si="8"/>
        <v>2104</v>
      </c>
      <c r="J50">
        <f t="shared" si="9"/>
        <v>252576</v>
      </c>
      <c r="K50">
        <f t="shared" si="10"/>
        <v>6436</v>
      </c>
      <c r="L50">
        <f t="shared" si="11"/>
        <v>4827</v>
      </c>
      <c r="M50">
        <f t="shared" si="12"/>
        <v>5733</v>
      </c>
      <c r="N50">
        <f t="shared" si="13"/>
        <v>5733</v>
      </c>
      <c r="O50">
        <f t="shared" si="14"/>
        <v>161376</v>
      </c>
      <c r="P50">
        <f t="shared" si="15"/>
        <v>1420</v>
      </c>
      <c r="Q50">
        <f t="shared" si="16"/>
        <v>1039</v>
      </c>
      <c r="R50">
        <f t="shared" si="17"/>
        <v>3629</v>
      </c>
      <c r="S50">
        <f t="shared" si="18"/>
        <v>3629</v>
      </c>
      <c r="T50">
        <f t="shared" si="22"/>
        <v>33</v>
      </c>
      <c r="U50">
        <v>0</v>
      </c>
      <c r="V50">
        <v>0</v>
      </c>
      <c r="W50">
        <v>0</v>
      </c>
      <c r="X50">
        <f>14*60+60</f>
        <v>900</v>
      </c>
      <c r="Y50">
        <v>100</v>
      </c>
      <c r="Z50">
        <f t="shared" si="19"/>
        <v>4827</v>
      </c>
      <c r="AA50">
        <v>1</v>
      </c>
    </row>
    <row r="54" spans="1:27" x14ac:dyDescent="0.15">
      <c r="A54" t="s">
        <v>9</v>
      </c>
      <c r="B54" s="1" t="s">
        <v>40</v>
      </c>
      <c r="C54" s="1"/>
      <c r="D54" s="1"/>
      <c r="E54" s="2" t="s">
        <v>95</v>
      </c>
      <c r="F54" s="2"/>
      <c r="G54" s="2"/>
      <c r="H54" s="2"/>
      <c r="I54" s="2"/>
      <c r="J54" s="1" t="s">
        <v>105</v>
      </c>
      <c r="K54" s="1"/>
      <c r="L54" s="1"/>
      <c r="M54" s="1"/>
      <c r="N54" s="1"/>
      <c r="O54" s="2" t="s">
        <v>106</v>
      </c>
      <c r="P54" s="2"/>
      <c r="Q54" s="2"/>
      <c r="R54" s="2"/>
      <c r="S54" s="2"/>
      <c r="T54" s="1" t="s">
        <v>134</v>
      </c>
      <c r="U54" s="1"/>
      <c r="V54" s="1"/>
      <c r="W54" s="1"/>
      <c r="X54" s="1"/>
    </row>
    <row r="55" spans="1:27" x14ac:dyDescent="0.15">
      <c r="A55" t="s">
        <v>93</v>
      </c>
      <c r="B55" s="6" t="s">
        <v>0</v>
      </c>
      <c r="C55" t="s">
        <v>1</v>
      </c>
      <c r="D55" t="s">
        <v>2</v>
      </c>
      <c r="E55" t="s">
        <v>3</v>
      </c>
      <c r="F55" t="s">
        <v>34</v>
      </c>
      <c r="G55" t="s">
        <v>35</v>
      </c>
      <c r="H55" t="s">
        <v>36</v>
      </c>
      <c r="I55" t="s">
        <v>37</v>
      </c>
      <c r="J55" t="s">
        <v>3</v>
      </c>
      <c r="K55" t="s">
        <v>34</v>
      </c>
      <c r="L55" t="s">
        <v>35</v>
      </c>
      <c r="M55" t="s">
        <v>36</v>
      </c>
      <c r="N55" t="s">
        <v>37</v>
      </c>
      <c r="O55" t="s">
        <v>3</v>
      </c>
      <c r="P55" t="s">
        <v>34</v>
      </c>
      <c r="Q55" t="s">
        <v>35</v>
      </c>
      <c r="R55" t="s">
        <v>36</v>
      </c>
      <c r="S55" t="s">
        <v>37</v>
      </c>
      <c r="T55" t="s">
        <v>124</v>
      </c>
      <c r="U55" t="s">
        <v>125</v>
      </c>
      <c r="V55" t="s">
        <v>126</v>
      </c>
      <c r="W55" t="s">
        <v>127</v>
      </c>
      <c r="X55" t="s">
        <v>147</v>
      </c>
      <c r="Y55" t="s">
        <v>93</v>
      </c>
      <c r="Z55" t="s">
        <v>34</v>
      </c>
      <c r="AA55" t="s">
        <v>156</v>
      </c>
    </row>
    <row r="56" spans="1:27" x14ac:dyDescent="0.15">
      <c r="A56">
        <v>1</v>
      </c>
      <c r="B56">
        <f>C15</f>
        <v>10</v>
      </c>
      <c r="C56">
        <f t="shared" ref="C56:D56" si="23">D15</f>
        <v>9</v>
      </c>
      <c r="D56">
        <f t="shared" si="23"/>
        <v>6</v>
      </c>
      <c r="E56">
        <f>INT(B56*$H$29)</f>
        <v>200</v>
      </c>
      <c r="F56">
        <f>INT(B56*$H$23+B56*$H$24)</f>
        <v>11</v>
      </c>
      <c r="G56">
        <v>0</v>
      </c>
      <c r="H56">
        <f>INT(C56*$H$27)</f>
        <v>9</v>
      </c>
      <c r="I56">
        <f>INT(C56*$H$28)</f>
        <v>9</v>
      </c>
      <c r="J56">
        <f>E56*3</f>
        <v>600</v>
      </c>
      <c r="K56">
        <f>INT(Z56*AA56)</f>
        <v>52</v>
      </c>
      <c r="L56">
        <f>INT(L72*$H$15)</f>
        <v>0</v>
      </c>
      <c r="M56">
        <f>INT(M72*$I$15)</f>
        <v>39</v>
      </c>
      <c r="N56">
        <f>INT(N72*$J$15)</f>
        <v>35</v>
      </c>
      <c r="O56">
        <f>J56-E56</f>
        <v>400</v>
      </c>
      <c r="P56">
        <f t="shared" ref="P56:P66" si="24">K56-F56</f>
        <v>41</v>
      </c>
      <c r="Q56">
        <f t="shared" ref="Q56:Q66" si="25">L56-G56</f>
        <v>0</v>
      </c>
      <c r="R56">
        <f t="shared" ref="R56:R66" si="26">M56-H56</f>
        <v>30</v>
      </c>
      <c r="S56">
        <f t="shared" ref="S56:S66" si="27">N56-I56</f>
        <v>26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f>INT(K72*$G$15)</f>
        <v>48</v>
      </c>
      <c r="AA56">
        <v>1.1000000000000001</v>
      </c>
    </row>
    <row r="57" spans="1:27" x14ac:dyDescent="0.15">
      <c r="A57">
        <v>10</v>
      </c>
      <c r="B57">
        <f>INT($B25*B$56/$B$24)</f>
        <v>58</v>
      </c>
      <c r="C57">
        <f t="shared" ref="C57:D57" si="28">INT($B25*C$56/$B$24)</f>
        <v>52</v>
      </c>
      <c r="D57">
        <f t="shared" si="28"/>
        <v>34</v>
      </c>
      <c r="E57">
        <f t="shared" ref="E57:E66" si="29">INT(B57*$H$29)</f>
        <v>1160</v>
      </c>
      <c r="F57">
        <f t="shared" ref="F57:F66" si="30">INT(B57*$H$23+B57*$H$24)</f>
        <v>63</v>
      </c>
      <c r="G57">
        <v>0</v>
      </c>
      <c r="H57">
        <f t="shared" ref="H57:H66" si="31">INT(C57*$H$27)</f>
        <v>52</v>
      </c>
      <c r="I57">
        <f t="shared" ref="I57:I66" si="32">INT(C57*$H$28)</f>
        <v>52</v>
      </c>
      <c r="J57">
        <f t="shared" ref="J57:J66" si="33">E57*3</f>
        <v>3480</v>
      </c>
      <c r="K57">
        <f t="shared" ref="K57:K66" si="34">INT(Z57*AA57)</f>
        <v>207</v>
      </c>
      <c r="L57">
        <f t="shared" ref="L57:L66" si="35">INT(L73*$H$15)</f>
        <v>0</v>
      </c>
      <c r="M57">
        <f t="shared" ref="M57:M66" si="36">INT(M73*$I$15)</f>
        <v>134</v>
      </c>
      <c r="N57">
        <f t="shared" ref="N57:N66" si="37">INT(N73*$J$15)</f>
        <v>120</v>
      </c>
      <c r="O57">
        <f t="shared" ref="O57:O66" si="38">J57-E57</f>
        <v>2320</v>
      </c>
      <c r="P57">
        <f t="shared" si="24"/>
        <v>144</v>
      </c>
      <c r="Q57">
        <f t="shared" si="25"/>
        <v>0</v>
      </c>
      <c r="R57">
        <f t="shared" si="26"/>
        <v>82</v>
      </c>
      <c r="S57">
        <f t="shared" si="27"/>
        <v>68</v>
      </c>
      <c r="T57">
        <v>0</v>
      </c>
      <c r="U57">
        <v>0</v>
      </c>
      <c r="V57">
        <v>0</v>
      </c>
      <c r="W57">
        <v>0</v>
      </c>
      <c r="X57">
        <v>0</v>
      </c>
      <c r="Y57">
        <v>10</v>
      </c>
      <c r="Z57">
        <f t="shared" ref="Z57:Z66" si="39">INT(K73*$G$15)</f>
        <v>163</v>
      </c>
      <c r="AA57">
        <v>1.27</v>
      </c>
    </row>
    <row r="58" spans="1:27" x14ac:dyDescent="0.15">
      <c r="A58">
        <v>20</v>
      </c>
      <c r="B58">
        <f t="shared" ref="B58:D58" si="40">INT($B26*B$56/$B$24)</f>
        <v>174</v>
      </c>
      <c r="C58">
        <f t="shared" si="40"/>
        <v>157</v>
      </c>
      <c r="D58">
        <f t="shared" si="40"/>
        <v>104</v>
      </c>
      <c r="E58">
        <f t="shared" si="29"/>
        <v>3480</v>
      </c>
      <c r="F58">
        <f t="shared" si="30"/>
        <v>191</v>
      </c>
      <c r="G58">
        <v>0</v>
      </c>
      <c r="H58">
        <f t="shared" si="31"/>
        <v>157</v>
      </c>
      <c r="I58">
        <f t="shared" si="32"/>
        <v>157</v>
      </c>
      <c r="J58">
        <f t="shared" si="33"/>
        <v>10440</v>
      </c>
      <c r="K58">
        <f t="shared" si="34"/>
        <v>555</v>
      </c>
      <c r="L58">
        <f t="shared" si="35"/>
        <v>0</v>
      </c>
      <c r="M58">
        <f t="shared" si="36"/>
        <v>352</v>
      </c>
      <c r="N58">
        <f t="shared" si="37"/>
        <v>316</v>
      </c>
      <c r="O58">
        <f t="shared" si="38"/>
        <v>6960</v>
      </c>
      <c r="P58">
        <f t="shared" si="24"/>
        <v>364</v>
      </c>
      <c r="Q58">
        <f t="shared" si="25"/>
        <v>0</v>
      </c>
      <c r="R58">
        <f t="shared" si="26"/>
        <v>195</v>
      </c>
      <c r="S58">
        <f t="shared" si="27"/>
        <v>159</v>
      </c>
      <c r="T58">
        <v>0</v>
      </c>
      <c r="U58">
        <v>0</v>
      </c>
      <c r="V58">
        <v>0</v>
      </c>
      <c r="W58">
        <v>0</v>
      </c>
      <c r="X58">
        <v>0</v>
      </c>
      <c r="Y58">
        <v>20</v>
      </c>
      <c r="Z58">
        <f t="shared" si="39"/>
        <v>427</v>
      </c>
      <c r="AA58">
        <v>1.3</v>
      </c>
    </row>
    <row r="59" spans="1:27" x14ac:dyDescent="0.15">
      <c r="A59">
        <v>30</v>
      </c>
      <c r="B59">
        <f t="shared" ref="B59:D59" si="41">INT($B27*B$56/$B$24)</f>
        <v>358</v>
      </c>
      <c r="C59">
        <f t="shared" si="41"/>
        <v>322</v>
      </c>
      <c r="D59">
        <f t="shared" si="41"/>
        <v>214</v>
      </c>
      <c r="E59">
        <f t="shared" si="29"/>
        <v>7160</v>
      </c>
      <c r="F59">
        <f t="shared" si="30"/>
        <v>393</v>
      </c>
      <c r="G59">
        <v>0</v>
      </c>
      <c r="H59">
        <f t="shared" si="31"/>
        <v>322</v>
      </c>
      <c r="I59">
        <f t="shared" si="32"/>
        <v>322</v>
      </c>
      <c r="J59">
        <f>E59*3</f>
        <v>21480</v>
      </c>
      <c r="K59">
        <f t="shared" si="34"/>
        <v>1085</v>
      </c>
      <c r="L59">
        <f t="shared" si="35"/>
        <v>0</v>
      </c>
      <c r="M59">
        <f t="shared" si="36"/>
        <v>689</v>
      </c>
      <c r="N59">
        <f t="shared" si="37"/>
        <v>620</v>
      </c>
      <c r="O59">
        <f t="shared" si="38"/>
        <v>14320</v>
      </c>
      <c r="P59">
        <f t="shared" si="24"/>
        <v>692</v>
      </c>
      <c r="Q59">
        <f t="shared" si="25"/>
        <v>0</v>
      </c>
      <c r="R59">
        <f t="shared" si="26"/>
        <v>367</v>
      </c>
      <c r="S59">
        <f t="shared" si="27"/>
        <v>298</v>
      </c>
      <c r="T59">
        <v>0</v>
      </c>
      <c r="U59">
        <v>0</v>
      </c>
      <c r="V59">
        <v>0</v>
      </c>
      <c r="W59">
        <v>0</v>
      </c>
      <c r="X59">
        <v>0</v>
      </c>
      <c r="Y59">
        <v>30</v>
      </c>
      <c r="Z59">
        <f t="shared" si="39"/>
        <v>835</v>
      </c>
      <c r="AA59">
        <v>1.3</v>
      </c>
    </row>
    <row r="60" spans="1:27" x14ac:dyDescent="0.15">
      <c r="A60">
        <v>40</v>
      </c>
      <c r="B60">
        <f t="shared" ref="B60:D60" si="42">INT($B28*B$56/$B$24)</f>
        <v>608</v>
      </c>
      <c r="C60">
        <f t="shared" si="42"/>
        <v>547</v>
      </c>
      <c r="D60">
        <f t="shared" si="42"/>
        <v>364</v>
      </c>
      <c r="E60">
        <f t="shared" si="29"/>
        <v>12160</v>
      </c>
      <c r="F60">
        <f t="shared" si="30"/>
        <v>668</v>
      </c>
      <c r="G60">
        <v>0</v>
      </c>
      <c r="H60">
        <f t="shared" si="31"/>
        <v>547</v>
      </c>
      <c r="I60">
        <f t="shared" si="32"/>
        <v>547</v>
      </c>
      <c r="J60">
        <f>E60*3</f>
        <v>36480</v>
      </c>
      <c r="K60">
        <f t="shared" si="34"/>
        <v>1775</v>
      </c>
      <c r="L60">
        <f t="shared" si="35"/>
        <v>0</v>
      </c>
      <c r="M60">
        <f t="shared" si="36"/>
        <v>1144</v>
      </c>
      <c r="N60">
        <f t="shared" si="37"/>
        <v>1029</v>
      </c>
      <c r="O60">
        <f t="shared" si="38"/>
        <v>24320</v>
      </c>
      <c r="P60">
        <f t="shared" si="24"/>
        <v>1107</v>
      </c>
      <c r="Q60">
        <f t="shared" si="25"/>
        <v>0</v>
      </c>
      <c r="R60">
        <f t="shared" si="26"/>
        <v>597</v>
      </c>
      <c r="S60">
        <f t="shared" si="27"/>
        <v>482</v>
      </c>
      <c r="T60">
        <v>0</v>
      </c>
      <c r="U60">
        <v>0</v>
      </c>
      <c r="V60">
        <v>0</v>
      </c>
      <c r="W60">
        <v>0</v>
      </c>
      <c r="X60">
        <v>0</v>
      </c>
      <c r="Y60">
        <v>40</v>
      </c>
      <c r="Z60">
        <f t="shared" si="39"/>
        <v>1387</v>
      </c>
      <c r="AA60">
        <v>1.28</v>
      </c>
    </row>
    <row r="61" spans="1:27" x14ac:dyDescent="0.15">
      <c r="A61">
        <v>50</v>
      </c>
      <c r="B61">
        <f t="shared" ref="B61:D61" si="43">INT($B29*B$56/$B$24)</f>
        <v>924</v>
      </c>
      <c r="C61">
        <f t="shared" si="43"/>
        <v>832</v>
      </c>
      <c r="D61">
        <f t="shared" si="43"/>
        <v>554</v>
      </c>
      <c r="E61">
        <f t="shared" si="29"/>
        <v>18480</v>
      </c>
      <c r="F61">
        <f t="shared" si="30"/>
        <v>1016</v>
      </c>
      <c r="G61">
        <v>0</v>
      </c>
      <c r="H61">
        <f t="shared" si="31"/>
        <v>832</v>
      </c>
      <c r="I61">
        <f t="shared" si="32"/>
        <v>832</v>
      </c>
      <c r="J61">
        <f t="shared" si="33"/>
        <v>55440</v>
      </c>
      <c r="K61">
        <f t="shared" si="34"/>
        <v>2499</v>
      </c>
      <c r="L61">
        <f t="shared" si="35"/>
        <v>0</v>
      </c>
      <c r="M61">
        <f t="shared" si="36"/>
        <v>1718</v>
      </c>
      <c r="N61">
        <f t="shared" si="37"/>
        <v>1546</v>
      </c>
      <c r="O61">
        <f t="shared" si="38"/>
        <v>36960</v>
      </c>
      <c r="P61">
        <f t="shared" si="24"/>
        <v>1483</v>
      </c>
      <c r="Q61">
        <f t="shared" si="25"/>
        <v>0</v>
      </c>
      <c r="R61">
        <f t="shared" si="26"/>
        <v>886</v>
      </c>
      <c r="S61">
        <f t="shared" si="27"/>
        <v>714</v>
      </c>
      <c r="T61">
        <f>INT(($A61-40)^2*0.02+6)</f>
        <v>8</v>
      </c>
      <c r="U61">
        <f>INT(($A61-40)^2*0.008+5)</f>
        <v>5</v>
      </c>
      <c r="V61">
        <v>0</v>
      </c>
      <c r="W61">
        <v>0</v>
      </c>
      <c r="X61">
        <v>0</v>
      </c>
      <c r="Y61">
        <v>50</v>
      </c>
      <c r="Z61">
        <f t="shared" si="39"/>
        <v>2083</v>
      </c>
      <c r="AA61">
        <v>1.2</v>
      </c>
    </row>
    <row r="62" spans="1:27" x14ac:dyDescent="0.15">
      <c r="A62">
        <v>60</v>
      </c>
      <c r="B62">
        <f t="shared" ref="B62:D62" si="44">INT($B30*B$56/$B$24)</f>
        <v>1308</v>
      </c>
      <c r="C62">
        <f t="shared" si="44"/>
        <v>1177</v>
      </c>
      <c r="D62">
        <f t="shared" si="44"/>
        <v>784</v>
      </c>
      <c r="E62">
        <f t="shared" si="29"/>
        <v>26160</v>
      </c>
      <c r="F62">
        <f t="shared" si="30"/>
        <v>1438</v>
      </c>
      <c r="G62">
        <v>0</v>
      </c>
      <c r="H62">
        <f t="shared" si="31"/>
        <v>1177</v>
      </c>
      <c r="I62">
        <f t="shared" si="32"/>
        <v>1177</v>
      </c>
      <c r="J62">
        <f>E62*3</f>
        <v>78480</v>
      </c>
      <c r="K62">
        <f t="shared" si="34"/>
        <v>3361</v>
      </c>
      <c r="L62">
        <f t="shared" si="35"/>
        <v>0</v>
      </c>
      <c r="M62">
        <f t="shared" si="36"/>
        <v>2411</v>
      </c>
      <c r="N62">
        <f t="shared" si="37"/>
        <v>2169</v>
      </c>
      <c r="O62">
        <f t="shared" si="38"/>
        <v>52320</v>
      </c>
      <c r="P62">
        <f t="shared" si="24"/>
        <v>1923</v>
      </c>
      <c r="Q62">
        <f t="shared" si="25"/>
        <v>0</v>
      </c>
      <c r="R62">
        <f t="shared" si="26"/>
        <v>1234</v>
      </c>
      <c r="S62">
        <f t="shared" si="27"/>
        <v>992</v>
      </c>
      <c r="T62">
        <f t="shared" ref="T62:T66" si="45">INT(($A62-40)^2*0.02+6)</f>
        <v>14</v>
      </c>
      <c r="U62">
        <f t="shared" ref="U62:U66" si="46">INT(($A62-40)^2*0.008+5)</f>
        <v>8</v>
      </c>
      <c r="V62">
        <v>0</v>
      </c>
      <c r="W62">
        <v>0</v>
      </c>
      <c r="X62">
        <v>0</v>
      </c>
      <c r="Y62">
        <v>60</v>
      </c>
      <c r="Z62">
        <f t="shared" si="39"/>
        <v>2923</v>
      </c>
      <c r="AA62">
        <v>1.1499999999999999</v>
      </c>
    </row>
    <row r="63" spans="1:27" x14ac:dyDescent="0.15">
      <c r="A63">
        <v>70</v>
      </c>
      <c r="B63">
        <f t="shared" ref="B63:D63" si="47">INT($B31*B$56/$B$24)</f>
        <v>1758</v>
      </c>
      <c r="C63">
        <f t="shared" si="47"/>
        <v>1582</v>
      </c>
      <c r="D63">
        <f t="shared" si="47"/>
        <v>1054</v>
      </c>
      <c r="E63">
        <f t="shared" si="29"/>
        <v>35160</v>
      </c>
      <c r="F63">
        <f t="shared" si="30"/>
        <v>1933</v>
      </c>
      <c r="G63">
        <v>0</v>
      </c>
      <c r="H63">
        <f t="shared" si="31"/>
        <v>1582</v>
      </c>
      <c r="I63">
        <f t="shared" si="32"/>
        <v>1582</v>
      </c>
      <c r="J63">
        <f t="shared" si="33"/>
        <v>105480</v>
      </c>
      <c r="K63">
        <f t="shared" si="34"/>
        <v>4297</v>
      </c>
      <c r="L63">
        <f t="shared" si="35"/>
        <v>0</v>
      </c>
      <c r="M63">
        <f t="shared" si="36"/>
        <v>3223</v>
      </c>
      <c r="N63">
        <f t="shared" si="37"/>
        <v>2900</v>
      </c>
      <c r="O63">
        <f t="shared" si="38"/>
        <v>70320</v>
      </c>
      <c r="P63">
        <f t="shared" si="24"/>
        <v>2364</v>
      </c>
      <c r="Q63">
        <f t="shared" si="25"/>
        <v>0</v>
      </c>
      <c r="R63">
        <f t="shared" si="26"/>
        <v>1641</v>
      </c>
      <c r="S63">
        <f t="shared" si="27"/>
        <v>1318</v>
      </c>
      <c r="T63">
        <f t="shared" si="45"/>
        <v>24</v>
      </c>
      <c r="U63">
        <f t="shared" si="46"/>
        <v>12</v>
      </c>
      <c r="V63">
        <v>0</v>
      </c>
      <c r="W63">
        <v>0</v>
      </c>
      <c r="X63">
        <v>0</v>
      </c>
      <c r="Y63">
        <v>70</v>
      </c>
      <c r="Z63">
        <f t="shared" si="39"/>
        <v>3907</v>
      </c>
      <c r="AA63">
        <v>1.1000000000000001</v>
      </c>
    </row>
    <row r="64" spans="1:27" x14ac:dyDescent="0.15">
      <c r="A64">
        <v>80</v>
      </c>
      <c r="B64">
        <f t="shared" ref="B64:D64" si="48">INT($B32*B$56/$B$24)</f>
        <v>2274</v>
      </c>
      <c r="C64">
        <f t="shared" si="48"/>
        <v>2047</v>
      </c>
      <c r="D64">
        <f t="shared" si="48"/>
        <v>1364</v>
      </c>
      <c r="E64">
        <f t="shared" si="29"/>
        <v>45480</v>
      </c>
      <c r="F64">
        <f t="shared" si="30"/>
        <v>2501</v>
      </c>
      <c r="G64">
        <v>0</v>
      </c>
      <c r="H64">
        <f t="shared" si="31"/>
        <v>2047</v>
      </c>
      <c r="I64">
        <f t="shared" si="32"/>
        <v>2047</v>
      </c>
      <c r="J64">
        <f t="shared" si="33"/>
        <v>136440</v>
      </c>
      <c r="K64">
        <f t="shared" si="34"/>
        <v>5135</v>
      </c>
      <c r="L64">
        <f t="shared" si="35"/>
        <v>0</v>
      </c>
      <c r="M64">
        <f t="shared" si="36"/>
        <v>4154</v>
      </c>
      <c r="N64">
        <f t="shared" si="37"/>
        <v>3738</v>
      </c>
      <c r="O64">
        <f t="shared" si="38"/>
        <v>90960</v>
      </c>
      <c r="P64">
        <f t="shared" si="24"/>
        <v>2634</v>
      </c>
      <c r="Q64">
        <f t="shared" si="25"/>
        <v>0</v>
      </c>
      <c r="R64">
        <f t="shared" si="26"/>
        <v>2107</v>
      </c>
      <c r="S64">
        <f t="shared" si="27"/>
        <v>1691</v>
      </c>
      <c r="T64">
        <f t="shared" si="45"/>
        <v>38</v>
      </c>
      <c r="U64">
        <f t="shared" si="46"/>
        <v>17</v>
      </c>
      <c r="V64">
        <v>0</v>
      </c>
      <c r="W64">
        <v>0</v>
      </c>
      <c r="X64">
        <v>0</v>
      </c>
      <c r="Y64">
        <v>80</v>
      </c>
      <c r="Z64">
        <f t="shared" si="39"/>
        <v>5035</v>
      </c>
      <c r="AA64">
        <v>1.02</v>
      </c>
    </row>
    <row r="65" spans="1:27" x14ac:dyDescent="0.15">
      <c r="A65">
        <v>90</v>
      </c>
      <c r="B65">
        <f t="shared" ref="B65:D65" si="49">INT($B33*B$56/$B$24)</f>
        <v>2858</v>
      </c>
      <c r="C65">
        <f t="shared" si="49"/>
        <v>2572</v>
      </c>
      <c r="D65">
        <f t="shared" si="49"/>
        <v>1714</v>
      </c>
      <c r="E65">
        <f t="shared" si="29"/>
        <v>57160</v>
      </c>
      <c r="F65">
        <f t="shared" si="30"/>
        <v>3143</v>
      </c>
      <c r="G65">
        <v>0</v>
      </c>
      <c r="H65">
        <f t="shared" si="31"/>
        <v>2572</v>
      </c>
      <c r="I65">
        <f t="shared" si="32"/>
        <v>2572</v>
      </c>
      <c r="J65">
        <f t="shared" si="33"/>
        <v>171480</v>
      </c>
      <c r="K65">
        <f t="shared" si="34"/>
        <v>6307</v>
      </c>
      <c r="L65">
        <f t="shared" si="35"/>
        <v>0</v>
      </c>
      <c r="M65">
        <f t="shared" si="36"/>
        <v>5203</v>
      </c>
      <c r="N65">
        <f t="shared" si="37"/>
        <v>4682</v>
      </c>
      <c r="O65">
        <f t="shared" si="38"/>
        <v>114320</v>
      </c>
      <c r="P65">
        <f t="shared" si="24"/>
        <v>3164</v>
      </c>
      <c r="Q65">
        <f t="shared" si="25"/>
        <v>0</v>
      </c>
      <c r="R65">
        <f t="shared" si="26"/>
        <v>2631</v>
      </c>
      <c r="S65">
        <f t="shared" si="27"/>
        <v>2110</v>
      </c>
      <c r="T65">
        <f t="shared" si="45"/>
        <v>56</v>
      </c>
      <c r="U65">
        <f t="shared" si="46"/>
        <v>25</v>
      </c>
      <c r="V65">
        <v>0</v>
      </c>
      <c r="W65">
        <v>0</v>
      </c>
      <c r="X65">
        <v>0</v>
      </c>
      <c r="Y65">
        <v>90</v>
      </c>
      <c r="Z65">
        <f t="shared" si="39"/>
        <v>6307</v>
      </c>
      <c r="AA65">
        <v>1</v>
      </c>
    </row>
    <row r="66" spans="1:27" x14ac:dyDescent="0.15">
      <c r="A66">
        <v>100</v>
      </c>
      <c r="B66">
        <f t="shared" ref="B66:D66" si="50">INT($B34*B$56/$B$24)</f>
        <v>3508</v>
      </c>
      <c r="C66">
        <f>INT($B34*C$56/$B$24)</f>
        <v>3157</v>
      </c>
      <c r="D66">
        <f t="shared" si="50"/>
        <v>2104</v>
      </c>
      <c r="E66">
        <f t="shared" si="29"/>
        <v>70160</v>
      </c>
      <c r="F66">
        <f t="shared" si="30"/>
        <v>3858</v>
      </c>
      <c r="G66">
        <v>0</v>
      </c>
      <c r="H66">
        <f t="shared" si="31"/>
        <v>3157</v>
      </c>
      <c r="I66">
        <f t="shared" si="32"/>
        <v>3157</v>
      </c>
      <c r="J66">
        <f t="shared" si="33"/>
        <v>210480</v>
      </c>
      <c r="K66">
        <f t="shared" si="34"/>
        <v>7723</v>
      </c>
      <c r="L66">
        <f t="shared" si="35"/>
        <v>0</v>
      </c>
      <c r="M66">
        <f t="shared" si="36"/>
        <v>6371</v>
      </c>
      <c r="N66">
        <f t="shared" si="37"/>
        <v>5733</v>
      </c>
      <c r="O66">
        <f t="shared" si="38"/>
        <v>140320</v>
      </c>
      <c r="P66">
        <f t="shared" si="24"/>
        <v>3865</v>
      </c>
      <c r="Q66">
        <f t="shared" si="25"/>
        <v>0</v>
      </c>
      <c r="R66">
        <f t="shared" si="26"/>
        <v>3214</v>
      </c>
      <c r="S66">
        <f t="shared" si="27"/>
        <v>2576</v>
      </c>
      <c r="T66">
        <f t="shared" si="45"/>
        <v>78</v>
      </c>
      <c r="U66">
        <f t="shared" si="46"/>
        <v>33</v>
      </c>
      <c r="V66">
        <v>0</v>
      </c>
      <c r="W66">
        <v>0</v>
      </c>
      <c r="X66">
        <v>0</v>
      </c>
      <c r="Y66">
        <v>100</v>
      </c>
      <c r="Z66">
        <f t="shared" si="39"/>
        <v>7723</v>
      </c>
      <c r="AA66">
        <v>1</v>
      </c>
    </row>
    <row r="70" spans="1:27" x14ac:dyDescent="0.15">
      <c r="A70" t="s">
        <v>8</v>
      </c>
      <c r="B70" s="1" t="s">
        <v>40</v>
      </c>
      <c r="C70" s="1"/>
      <c r="D70" s="1"/>
      <c r="E70" s="2" t="s">
        <v>95</v>
      </c>
      <c r="F70" s="2"/>
      <c r="G70" s="2"/>
      <c r="H70" s="2"/>
      <c r="I70" s="2"/>
      <c r="J70" s="1" t="s">
        <v>105</v>
      </c>
      <c r="K70" s="1"/>
      <c r="L70" s="1"/>
      <c r="M70" s="1"/>
      <c r="N70" s="1"/>
      <c r="O70" s="2" t="s">
        <v>106</v>
      </c>
      <c r="P70" s="2"/>
      <c r="Q70" s="2"/>
      <c r="R70" s="2"/>
      <c r="S70" s="2"/>
      <c r="T70" s="1" t="s">
        <v>134</v>
      </c>
      <c r="U70" s="1"/>
      <c r="V70" s="1"/>
      <c r="W70" s="1"/>
      <c r="X70" s="1"/>
    </row>
    <row r="71" spans="1:27" x14ac:dyDescent="0.15">
      <c r="A71" t="s">
        <v>93</v>
      </c>
      <c r="B71" s="6" t="s">
        <v>0</v>
      </c>
      <c r="C71" t="s">
        <v>1</v>
      </c>
      <c r="D71" t="s">
        <v>2</v>
      </c>
      <c r="E71" t="s">
        <v>3</v>
      </c>
      <c r="F71" t="s">
        <v>34</v>
      </c>
      <c r="G71" t="s">
        <v>35</v>
      </c>
      <c r="H71" t="s">
        <v>36</v>
      </c>
      <c r="I71" t="s">
        <v>37</v>
      </c>
      <c r="J71" t="s">
        <v>3</v>
      </c>
      <c r="K71" t="s">
        <v>34</v>
      </c>
      <c r="L71" t="s">
        <v>35</v>
      </c>
      <c r="M71" t="s">
        <v>36</v>
      </c>
      <c r="N71" t="s">
        <v>37</v>
      </c>
      <c r="O71" t="s">
        <v>3</v>
      </c>
      <c r="P71" t="s">
        <v>34</v>
      </c>
      <c r="Q71" t="s">
        <v>35</v>
      </c>
      <c r="R71" t="s">
        <v>36</v>
      </c>
      <c r="S71" t="s">
        <v>37</v>
      </c>
      <c r="T71" t="s">
        <v>124</v>
      </c>
      <c r="U71" t="s">
        <v>125</v>
      </c>
      <c r="V71" t="s">
        <v>126</v>
      </c>
      <c r="W71" t="s">
        <v>127</v>
      </c>
      <c r="X71" t="s">
        <v>147</v>
      </c>
      <c r="Y71" t="s">
        <v>93</v>
      </c>
      <c r="Z71" t="s">
        <v>157</v>
      </c>
      <c r="AA71" t="s">
        <v>156</v>
      </c>
    </row>
    <row r="72" spans="1:27" x14ac:dyDescent="0.15">
      <c r="A72">
        <v>1</v>
      </c>
      <c r="B72">
        <f>C16</f>
        <v>8</v>
      </c>
      <c r="C72">
        <f t="shared" ref="C72:D72" si="51">D16</f>
        <v>10</v>
      </c>
      <c r="D72">
        <f t="shared" si="51"/>
        <v>7</v>
      </c>
      <c r="E72">
        <f>INT(B72*$H$29)</f>
        <v>160</v>
      </c>
      <c r="F72">
        <f>INT(B72*$H$23+B72*$H$24)</f>
        <v>8</v>
      </c>
      <c r="G72">
        <f>INT(B72*$H$25+D72*$H$26)</f>
        <v>8</v>
      </c>
      <c r="H72">
        <f>INT(C72*$H$27)</f>
        <v>10</v>
      </c>
      <c r="I72">
        <f>INT(C72*$H$28)</f>
        <v>10</v>
      </c>
      <c r="J72">
        <f>INT(Z72*AA72)</f>
        <v>594</v>
      </c>
      <c r="K72">
        <f>INT(C24*2)</f>
        <v>40</v>
      </c>
      <c r="L72">
        <f>K72</f>
        <v>40</v>
      </c>
      <c r="M72">
        <f>INT(K72*0.99)</f>
        <v>39</v>
      </c>
      <c r="N72">
        <f>INT(L72*0.99)</f>
        <v>39</v>
      </c>
      <c r="O72">
        <f>J72-E72</f>
        <v>434</v>
      </c>
      <c r="P72">
        <f t="shared" ref="P72:P82" si="52">K72-F72</f>
        <v>32</v>
      </c>
      <c r="Q72">
        <f t="shared" ref="Q72:Q82" si="53">L72-G72</f>
        <v>32</v>
      </c>
      <c r="R72">
        <f t="shared" ref="R72:R82" si="54">M72-H72</f>
        <v>29</v>
      </c>
      <c r="S72">
        <f t="shared" ref="S72:S82" si="55">N72-I72</f>
        <v>29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f>INT(J56*$F$16)</f>
        <v>540</v>
      </c>
      <c r="AA72">
        <v>1.1000000000000001</v>
      </c>
    </row>
    <row r="73" spans="1:27" x14ac:dyDescent="0.15">
      <c r="A73">
        <v>10</v>
      </c>
      <c r="B73">
        <f>INT($B25*B$72/$B$24)</f>
        <v>46</v>
      </c>
      <c r="C73">
        <f t="shared" ref="C73:D73" si="56">INT($B25*C$72/$B$24)</f>
        <v>58</v>
      </c>
      <c r="D73">
        <f t="shared" si="56"/>
        <v>40</v>
      </c>
      <c r="E73">
        <f t="shared" ref="E73:E82" si="57">INT(B73*$H$29)</f>
        <v>920</v>
      </c>
      <c r="F73">
        <f t="shared" ref="F73:F82" si="58">INT(B73*$H$23+B73*$H$24)</f>
        <v>50</v>
      </c>
      <c r="G73">
        <f t="shared" ref="G73:G82" si="59">INT(B73*$H$25+D73*$H$26)</f>
        <v>47</v>
      </c>
      <c r="H73">
        <f t="shared" ref="H73:H81" si="60">INT(C73*$H$27)</f>
        <v>58</v>
      </c>
      <c r="I73">
        <f t="shared" ref="I73:I82" si="61">INT(C73*$H$28)</f>
        <v>58</v>
      </c>
      <c r="J73">
        <f t="shared" ref="J73:J82" si="62">INT(Z73*AA73)</f>
        <v>3695</v>
      </c>
      <c r="K73">
        <f t="shared" ref="K73:K82" si="63">INT(C25*2)</f>
        <v>136</v>
      </c>
      <c r="L73">
        <f t="shared" ref="L73:L82" si="64">K73</f>
        <v>136</v>
      </c>
      <c r="M73">
        <f t="shared" ref="M73:M82" si="65">INT(K73*0.99)</f>
        <v>134</v>
      </c>
      <c r="N73">
        <f t="shared" ref="N73:N82" si="66">INT(L73*0.99)</f>
        <v>134</v>
      </c>
      <c r="O73">
        <f t="shared" ref="O73:O82" si="67">J73-E73</f>
        <v>2775</v>
      </c>
      <c r="P73">
        <f t="shared" si="52"/>
        <v>86</v>
      </c>
      <c r="Q73">
        <f t="shared" si="53"/>
        <v>89</v>
      </c>
      <c r="R73">
        <f t="shared" si="54"/>
        <v>76</v>
      </c>
      <c r="S73">
        <f t="shared" si="55"/>
        <v>76</v>
      </c>
      <c r="T73">
        <v>0</v>
      </c>
      <c r="U73">
        <v>0</v>
      </c>
      <c r="V73">
        <v>0</v>
      </c>
      <c r="W73">
        <v>0</v>
      </c>
      <c r="X73">
        <v>0</v>
      </c>
      <c r="Y73">
        <v>10</v>
      </c>
      <c r="Z73">
        <f t="shared" ref="Z73:Z82" si="68">INT(J57*$F$16)</f>
        <v>3132</v>
      </c>
      <c r="AA73">
        <v>1.18</v>
      </c>
    </row>
    <row r="74" spans="1:27" x14ac:dyDescent="0.15">
      <c r="A74">
        <v>20</v>
      </c>
      <c r="B74">
        <f t="shared" ref="B74:D74" si="69">INT($B26*B$72/$B$24)</f>
        <v>139</v>
      </c>
      <c r="C74">
        <f t="shared" si="69"/>
        <v>174</v>
      </c>
      <c r="D74">
        <f t="shared" si="69"/>
        <v>122</v>
      </c>
      <c r="E74">
        <f t="shared" si="57"/>
        <v>2780</v>
      </c>
      <c r="F74">
        <f t="shared" si="58"/>
        <v>152</v>
      </c>
      <c r="G74">
        <f t="shared" si="59"/>
        <v>144</v>
      </c>
      <c r="H74">
        <f>INT(C74*$H$27)</f>
        <v>174</v>
      </c>
      <c r="I74">
        <f t="shared" si="61"/>
        <v>174</v>
      </c>
      <c r="J74">
        <f t="shared" si="62"/>
        <v>10899</v>
      </c>
      <c r="K74">
        <f t="shared" si="63"/>
        <v>356</v>
      </c>
      <c r="L74">
        <f t="shared" si="64"/>
        <v>356</v>
      </c>
      <c r="M74">
        <f t="shared" si="65"/>
        <v>352</v>
      </c>
      <c r="N74">
        <f t="shared" si="66"/>
        <v>352</v>
      </c>
      <c r="O74">
        <f t="shared" si="67"/>
        <v>8119</v>
      </c>
      <c r="P74">
        <f t="shared" si="52"/>
        <v>204</v>
      </c>
      <c r="Q74">
        <f t="shared" si="53"/>
        <v>212</v>
      </c>
      <c r="R74">
        <f t="shared" si="54"/>
        <v>178</v>
      </c>
      <c r="S74">
        <f t="shared" si="55"/>
        <v>178</v>
      </c>
      <c r="T74">
        <v>0</v>
      </c>
      <c r="U74">
        <v>0</v>
      </c>
      <c r="V74">
        <v>0</v>
      </c>
      <c r="W74">
        <v>0</v>
      </c>
      <c r="X74">
        <v>0</v>
      </c>
      <c r="Y74">
        <v>20</v>
      </c>
      <c r="Z74">
        <f t="shared" si="68"/>
        <v>9396</v>
      </c>
      <c r="AA74">
        <v>1.1599999999999999</v>
      </c>
    </row>
    <row r="75" spans="1:27" x14ac:dyDescent="0.15">
      <c r="A75">
        <v>30</v>
      </c>
      <c r="B75">
        <f t="shared" ref="B75:D75" si="70">INT($B27*B$72/$B$24)</f>
        <v>286</v>
      </c>
      <c r="C75">
        <f t="shared" si="70"/>
        <v>358</v>
      </c>
      <c r="D75">
        <f t="shared" si="70"/>
        <v>250</v>
      </c>
      <c r="E75">
        <f t="shared" si="57"/>
        <v>5720</v>
      </c>
      <c r="F75">
        <f t="shared" si="58"/>
        <v>314</v>
      </c>
      <c r="G75">
        <f t="shared" si="59"/>
        <v>296</v>
      </c>
      <c r="H75">
        <f t="shared" si="60"/>
        <v>358</v>
      </c>
      <c r="I75">
        <f t="shared" si="61"/>
        <v>358</v>
      </c>
      <c r="J75">
        <f t="shared" si="62"/>
        <v>20298</v>
      </c>
      <c r="K75">
        <f t="shared" si="63"/>
        <v>696</v>
      </c>
      <c r="L75">
        <f t="shared" si="64"/>
        <v>696</v>
      </c>
      <c r="M75">
        <f t="shared" si="65"/>
        <v>689</v>
      </c>
      <c r="N75">
        <f t="shared" si="66"/>
        <v>689</v>
      </c>
      <c r="O75">
        <f t="shared" si="67"/>
        <v>14578</v>
      </c>
      <c r="P75">
        <f t="shared" si="52"/>
        <v>382</v>
      </c>
      <c r="Q75">
        <f t="shared" si="53"/>
        <v>400</v>
      </c>
      <c r="R75">
        <f t="shared" si="54"/>
        <v>331</v>
      </c>
      <c r="S75">
        <f t="shared" si="55"/>
        <v>331</v>
      </c>
      <c r="T75">
        <v>0</v>
      </c>
      <c r="U75">
        <v>0</v>
      </c>
      <c r="V75">
        <v>0</v>
      </c>
      <c r="W75">
        <v>0</v>
      </c>
      <c r="X75">
        <v>0</v>
      </c>
      <c r="Y75">
        <v>30</v>
      </c>
      <c r="Z75">
        <f t="shared" si="68"/>
        <v>19332</v>
      </c>
      <c r="AA75">
        <v>1.05</v>
      </c>
    </row>
    <row r="76" spans="1:27" x14ac:dyDescent="0.15">
      <c r="A76">
        <v>40</v>
      </c>
      <c r="B76">
        <f t="shared" ref="B76:D76" si="71">INT($B28*B$72/$B$24)</f>
        <v>486</v>
      </c>
      <c r="C76">
        <f t="shared" si="71"/>
        <v>608</v>
      </c>
      <c r="D76">
        <f t="shared" si="71"/>
        <v>425</v>
      </c>
      <c r="E76">
        <f t="shared" si="57"/>
        <v>9720</v>
      </c>
      <c r="F76">
        <f t="shared" si="58"/>
        <v>534</v>
      </c>
      <c r="G76">
        <f t="shared" si="59"/>
        <v>504</v>
      </c>
      <c r="H76">
        <f>INT(C76*$H$27)</f>
        <v>608</v>
      </c>
      <c r="I76">
        <f t="shared" si="61"/>
        <v>608</v>
      </c>
      <c r="J76">
        <f t="shared" si="62"/>
        <v>34473</v>
      </c>
      <c r="K76">
        <f t="shared" si="63"/>
        <v>1156</v>
      </c>
      <c r="L76">
        <f t="shared" si="64"/>
        <v>1156</v>
      </c>
      <c r="M76">
        <f t="shared" si="65"/>
        <v>1144</v>
      </c>
      <c r="N76">
        <f>INT(L76*0.99)</f>
        <v>1144</v>
      </c>
      <c r="O76">
        <f t="shared" si="67"/>
        <v>24753</v>
      </c>
      <c r="P76">
        <f t="shared" si="52"/>
        <v>622</v>
      </c>
      <c r="Q76">
        <f t="shared" si="53"/>
        <v>652</v>
      </c>
      <c r="R76">
        <f t="shared" si="54"/>
        <v>536</v>
      </c>
      <c r="S76">
        <f t="shared" si="55"/>
        <v>536</v>
      </c>
      <c r="T76">
        <v>0</v>
      </c>
      <c r="U76">
        <v>0</v>
      </c>
      <c r="V76">
        <v>0</v>
      </c>
      <c r="W76">
        <v>0</v>
      </c>
      <c r="X76">
        <v>0</v>
      </c>
      <c r="Y76">
        <v>40</v>
      </c>
      <c r="Z76">
        <f t="shared" si="68"/>
        <v>32832</v>
      </c>
      <c r="AA76">
        <v>1.05</v>
      </c>
    </row>
    <row r="77" spans="1:27" x14ac:dyDescent="0.15">
      <c r="A77">
        <v>50</v>
      </c>
      <c r="B77">
        <f t="shared" ref="B77:C77" si="72">INT($B29*B$72/$B$24)</f>
        <v>739</v>
      </c>
      <c r="C77">
        <f t="shared" si="72"/>
        <v>924</v>
      </c>
      <c r="D77">
        <f>INT($B29*D$72/$B$24)</f>
        <v>647</v>
      </c>
      <c r="E77">
        <f t="shared" si="57"/>
        <v>14780</v>
      </c>
      <c r="F77">
        <f t="shared" si="58"/>
        <v>812</v>
      </c>
      <c r="G77">
        <f t="shared" si="59"/>
        <v>766</v>
      </c>
      <c r="H77">
        <f t="shared" si="60"/>
        <v>924</v>
      </c>
      <c r="I77">
        <f t="shared" si="61"/>
        <v>924</v>
      </c>
      <c r="J77">
        <f>INT(Z77*AA77)</f>
        <v>49896</v>
      </c>
      <c r="K77">
        <f>INT(C29*2)</f>
        <v>1736</v>
      </c>
      <c r="L77">
        <f t="shared" si="64"/>
        <v>1736</v>
      </c>
      <c r="M77">
        <f>INT(K77*0.99)</f>
        <v>1718</v>
      </c>
      <c r="N77">
        <f t="shared" si="66"/>
        <v>1718</v>
      </c>
      <c r="O77">
        <f t="shared" si="67"/>
        <v>35116</v>
      </c>
      <c r="P77">
        <f t="shared" si="52"/>
        <v>924</v>
      </c>
      <c r="Q77">
        <f t="shared" si="53"/>
        <v>970</v>
      </c>
      <c r="R77">
        <f t="shared" si="54"/>
        <v>794</v>
      </c>
      <c r="S77">
        <f t="shared" si="55"/>
        <v>794</v>
      </c>
      <c r="T77">
        <v>0</v>
      </c>
      <c r="U77">
        <v>0</v>
      </c>
      <c r="V77">
        <f>($A77-40)^2*0.01+8</f>
        <v>9</v>
      </c>
      <c r="W77">
        <f>($A77-40)^2*0.01+8</f>
        <v>9</v>
      </c>
      <c r="X77">
        <v>0</v>
      </c>
      <c r="Y77">
        <v>50</v>
      </c>
      <c r="Z77">
        <f t="shared" si="68"/>
        <v>49896</v>
      </c>
      <c r="AA77">
        <v>1</v>
      </c>
    </row>
    <row r="78" spans="1:27" x14ac:dyDescent="0.15">
      <c r="A78">
        <v>60</v>
      </c>
      <c r="B78">
        <f t="shared" ref="B78:D78" si="73">INT($B30*B$72/$B$24)</f>
        <v>1046</v>
      </c>
      <c r="C78">
        <f>INT($B30*C$72/$B$24)</f>
        <v>1308</v>
      </c>
      <c r="D78">
        <f t="shared" si="73"/>
        <v>915</v>
      </c>
      <c r="E78">
        <f t="shared" si="57"/>
        <v>20920</v>
      </c>
      <c r="F78">
        <f t="shared" si="58"/>
        <v>1150</v>
      </c>
      <c r="G78">
        <f t="shared" si="59"/>
        <v>1085</v>
      </c>
      <c r="H78">
        <f t="shared" si="60"/>
        <v>1308</v>
      </c>
      <c r="I78">
        <f t="shared" si="61"/>
        <v>1308</v>
      </c>
      <c r="J78">
        <f t="shared" si="62"/>
        <v>70632</v>
      </c>
      <c r="K78">
        <f t="shared" si="63"/>
        <v>2436</v>
      </c>
      <c r="L78">
        <f t="shared" si="64"/>
        <v>2436</v>
      </c>
      <c r="M78">
        <f t="shared" si="65"/>
        <v>2411</v>
      </c>
      <c r="N78">
        <f t="shared" si="66"/>
        <v>2411</v>
      </c>
      <c r="O78">
        <f t="shared" si="67"/>
        <v>49712</v>
      </c>
      <c r="P78">
        <f t="shared" si="52"/>
        <v>1286</v>
      </c>
      <c r="Q78">
        <f t="shared" si="53"/>
        <v>1351</v>
      </c>
      <c r="R78">
        <f t="shared" si="54"/>
        <v>1103</v>
      </c>
      <c r="S78">
        <f t="shared" si="55"/>
        <v>1103</v>
      </c>
      <c r="T78">
        <v>0</v>
      </c>
      <c r="U78">
        <v>0</v>
      </c>
      <c r="V78">
        <f t="shared" ref="V78:W82" si="74">($A78-40)^2*0.01+8</f>
        <v>12</v>
      </c>
      <c r="W78">
        <f t="shared" si="74"/>
        <v>12</v>
      </c>
      <c r="X78">
        <v>0</v>
      </c>
      <c r="Y78">
        <v>60</v>
      </c>
      <c r="Z78">
        <f t="shared" si="68"/>
        <v>70632</v>
      </c>
      <c r="AA78">
        <v>1</v>
      </c>
    </row>
    <row r="79" spans="1:27" x14ac:dyDescent="0.15">
      <c r="A79">
        <v>70</v>
      </c>
      <c r="B79">
        <f t="shared" ref="B79:D79" si="75">INT($B31*B$72/$B$24)</f>
        <v>1406</v>
      </c>
      <c r="C79">
        <f t="shared" si="75"/>
        <v>1758</v>
      </c>
      <c r="D79">
        <f t="shared" si="75"/>
        <v>1230</v>
      </c>
      <c r="E79">
        <f t="shared" si="57"/>
        <v>28120</v>
      </c>
      <c r="F79">
        <f>INT(B79*$H$23+B79*$H$24)</f>
        <v>1546</v>
      </c>
      <c r="G79">
        <f t="shared" si="59"/>
        <v>1458</v>
      </c>
      <c r="H79">
        <f t="shared" si="60"/>
        <v>1758</v>
      </c>
      <c r="I79">
        <f t="shared" si="61"/>
        <v>1758</v>
      </c>
      <c r="J79">
        <f t="shared" si="62"/>
        <v>94932</v>
      </c>
      <c r="K79">
        <f t="shared" si="63"/>
        <v>3256</v>
      </c>
      <c r="L79">
        <f t="shared" si="64"/>
        <v>3256</v>
      </c>
      <c r="M79">
        <f t="shared" si="65"/>
        <v>3223</v>
      </c>
      <c r="N79">
        <f t="shared" si="66"/>
        <v>3223</v>
      </c>
      <c r="O79">
        <f t="shared" si="67"/>
        <v>66812</v>
      </c>
      <c r="P79">
        <f t="shared" si="52"/>
        <v>1710</v>
      </c>
      <c r="Q79">
        <f t="shared" si="53"/>
        <v>1798</v>
      </c>
      <c r="R79">
        <f t="shared" si="54"/>
        <v>1465</v>
      </c>
      <c r="S79">
        <f t="shared" si="55"/>
        <v>1465</v>
      </c>
      <c r="T79">
        <v>0</v>
      </c>
      <c r="U79">
        <v>0</v>
      </c>
      <c r="V79">
        <f t="shared" si="74"/>
        <v>17</v>
      </c>
      <c r="W79">
        <f t="shared" si="74"/>
        <v>17</v>
      </c>
      <c r="X79">
        <v>0</v>
      </c>
      <c r="Y79">
        <v>70</v>
      </c>
      <c r="Z79">
        <f t="shared" si="68"/>
        <v>94932</v>
      </c>
      <c r="AA79">
        <v>1</v>
      </c>
    </row>
    <row r="80" spans="1:27" x14ac:dyDescent="0.15">
      <c r="A80">
        <v>80</v>
      </c>
      <c r="B80">
        <f t="shared" ref="B80:D80" si="76">INT($B32*B$72/$B$24)</f>
        <v>1819</v>
      </c>
      <c r="C80">
        <f t="shared" si="76"/>
        <v>2274</v>
      </c>
      <c r="D80">
        <f t="shared" si="76"/>
        <v>1592</v>
      </c>
      <c r="E80">
        <f t="shared" si="57"/>
        <v>36380</v>
      </c>
      <c r="F80">
        <f t="shared" si="58"/>
        <v>2000</v>
      </c>
      <c r="G80">
        <f>INT(B80*$H$25+D80*$H$26)</f>
        <v>1887</v>
      </c>
      <c r="H80">
        <f t="shared" si="60"/>
        <v>2274</v>
      </c>
      <c r="I80">
        <f t="shared" si="61"/>
        <v>2274</v>
      </c>
      <c r="J80">
        <f t="shared" si="62"/>
        <v>122796</v>
      </c>
      <c r="K80">
        <f t="shared" si="63"/>
        <v>4196</v>
      </c>
      <c r="L80">
        <f t="shared" si="64"/>
        <v>4196</v>
      </c>
      <c r="M80">
        <f t="shared" si="65"/>
        <v>4154</v>
      </c>
      <c r="N80">
        <f t="shared" si="66"/>
        <v>4154</v>
      </c>
      <c r="O80">
        <f t="shared" si="67"/>
        <v>86416</v>
      </c>
      <c r="P80">
        <f t="shared" si="52"/>
        <v>2196</v>
      </c>
      <c r="Q80">
        <f t="shared" si="53"/>
        <v>2309</v>
      </c>
      <c r="R80">
        <f t="shared" si="54"/>
        <v>1880</v>
      </c>
      <c r="S80">
        <f t="shared" si="55"/>
        <v>1880</v>
      </c>
      <c r="T80">
        <v>0</v>
      </c>
      <c r="U80">
        <v>0</v>
      </c>
      <c r="V80">
        <f t="shared" si="74"/>
        <v>24</v>
      </c>
      <c r="W80">
        <f t="shared" si="74"/>
        <v>24</v>
      </c>
      <c r="X80">
        <v>0</v>
      </c>
      <c r="Y80">
        <v>80</v>
      </c>
      <c r="Z80">
        <f t="shared" si="68"/>
        <v>122796</v>
      </c>
      <c r="AA80">
        <v>1</v>
      </c>
    </row>
    <row r="81" spans="1:27" x14ac:dyDescent="0.15">
      <c r="A81">
        <v>90</v>
      </c>
      <c r="B81">
        <f t="shared" ref="B81:D81" si="77">INT($B33*B$72/$B$24)</f>
        <v>2286</v>
      </c>
      <c r="C81">
        <f t="shared" si="77"/>
        <v>2858</v>
      </c>
      <c r="D81">
        <f t="shared" si="77"/>
        <v>2000</v>
      </c>
      <c r="E81">
        <f t="shared" si="57"/>
        <v>45720</v>
      </c>
      <c r="F81">
        <f t="shared" si="58"/>
        <v>2514</v>
      </c>
      <c r="G81">
        <f t="shared" si="59"/>
        <v>2371</v>
      </c>
      <c r="H81">
        <f t="shared" si="60"/>
        <v>2858</v>
      </c>
      <c r="I81">
        <f t="shared" si="61"/>
        <v>2858</v>
      </c>
      <c r="J81">
        <f t="shared" si="62"/>
        <v>154332</v>
      </c>
      <c r="K81">
        <f t="shared" si="63"/>
        <v>5256</v>
      </c>
      <c r="L81">
        <f t="shared" si="64"/>
        <v>5256</v>
      </c>
      <c r="M81">
        <f t="shared" si="65"/>
        <v>5203</v>
      </c>
      <c r="N81">
        <f t="shared" si="66"/>
        <v>5203</v>
      </c>
      <c r="O81">
        <f t="shared" si="67"/>
        <v>108612</v>
      </c>
      <c r="P81">
        <f t="shared" si="52"/>
        <v>2742</v>
      </c>
      <c r="Q81">
        <f t="shared" si="53"/>
        <v>2885</v>
      </c>
      <c r="R81">
        <f t="shared" si="54"/>
        <v>2345</v>
      </c>
      <c r="S81">
        <f t="shared" si="55"/>
        <v>2345</v>
      </c>
      <c r="T81">
        <v>0</v>
      </c>
      <c r="U81">
        <v>0</v>
      </c>
      <c r="V81">
        <f t="shared" si="74"/>
        <v>33</v>
      </c>
      <c r="W81">
        <f t="shared" si="74"/>
        <v>33</v>
      </c>
      <c r="X81">
        <v>0</v>
      </c>
      <c r="Y81">
        <v>90</v>
      </c>
      <c r="Z81">
        <f t="shared" si="68"/>
        <v>154332</v>
      </c>
      <c r="AA81">
        <v>1</v>
      </c>
    </row>
    <row r="82" spans="1:27" x14ac:dyDescent="0.15">
      <c r="A82">
        <v>100</v>
      </c>
      <c r="B82">
        <f t="shared" ref="B82:D82" si="78">INT($B34*B$72/$B$24)</f>
        <v>2806</v>
      </c>
      <c r="C82">
        <f>INT($B34*C$72/$B$24)</f>
        <v>3508</v>
      </c>
      <c r="D82">
        <f t="shared" si="78"/>
        <v>2455</v>
      </c>
      <c r="E82">
        <f t="shared" si="57"/>
        <v>56120</v>
      </c>
      <c r="F82">
        <f t="shared" si="58"/>
        <v>3086</v>
      </c>
      <c r="G82">
        <f t="shared" si="59"/>
        <v>2911</v>
      </c>
      <c r="H82">
        <f>INT(C82*$H$27)</f>
        <v>3508</v>
      </c>
      <c r="I82">
        <f t="shared" si="61"/>
        <v>3508</v>
      </c>
      <c r="J82">
        <f t="shared" si="62"/>
        <v>189432</v>
      </c>
      <c r="K82">
        <f t="shared" si="63"/>
        <v>6436</v>
      </c>
      <c r="L82">
        <f t="shared" si="64"/>
        <v>6436</v>
      </c>
      <c r="M82">
        <f t="shared" si="65"/>
        <v>6371</v>
      </c>
      <c r="N82">
        <f t="shared" si="66"/>
        <v>6371</v>
      </c>
      <c r="O82">
        <f t="shared" si="67"/>
        <v>133312</v>
      </c>
      <c r="P82">
        <f t="shared" si="52"/>
        <v>3350</v>
      </c>
      <c r="Q82">
        <f t="shared" si="53"/>
        <v>3525</v>
      </c>
      <c r="R82">
        <f t="shared" si="54"/>
        <v>2863</v>
      </c>
      <c r="S82">
        <f t="shared" si="55"/>
        <v>2863</v>
      </c>
      <c r="T82">
        <v>0</v>
      </c>
      <c r="U82">
        <v>0</v>
      </c>
      <c r="V82">
        <f t="shared" si="74"/>
        <v>44</v>
      </c>
      <c r="W82">
        <f t="shared" si="74"/>
        <v>44</v>
      </c>
      <c r="X82">
        <v>0</v>
      </c>
      <c r="Y82">
        <v>100</v>
      </c>
      <c r="Z82">
        <f t="shared" si="68"/>
        <v>189432</v>
      </c>
      <c r="AA82">
        <v>1</v>
      </c>
    </row>
    <row r="86" spans="1:27" x14ac:dyDescent="0.15">
      <c r="A86" t="s">
        <v>6</v>
      </c>
      <c r="B86" s="1" t="s">
        <v>40</v>
      </c>
      <c r="C86" s="1"/>
      <c r="D86" s="1"/>
      <c r="E86" s="2" t="s">
        <v>95</v>
      </c>
      <c r="F86" s="2"/>
      <c r="G86" s="2"/>
      <c r="H86" s="2"/>
      <c r="I86" s="2"/>
      <c r="J86" s="1" t="s">
        <v>105</v>
      </c>
      <c r="K86" s="1"/>
      <c r="L86" s="1"/>
      <c r="M86" s="1"/>
      <c r="N86" s="1"/>
      <c r="O86" s="2" t="s">
        <v>106</v>
      </c>
      <c r="P86" s="2"/>
      <c r="Q86" s="2"/>
      <c r="R86" s="2"/>
      <c r="S86" s="2"/>
      <c r="T86" s="1" t="s">
        <v>134</v>
      </c>
      <c r="U86" s="1"/>
      <c r="V86" s="1"/>
      <c r="W86" s="1"/>
      <c r="X86" s="1"/>
    </row>
    <row r="87" spans="1:27" x14ac:dyDescent="0.15">
      <c r="A87" t="s">
        <v>93</v>
      </c>
      <c r="B87" s="6" t="s">
        <v>0</v>
      </c>
      <c r="C87" t="s">
        <v>1</v>
      </c>
      <c r="D87" t="s">
        <v>2</v>
      </c>
      <c r="E87" t="s">
        <v>3</v>
      </c>
      <c r="F87" t="s">
        <v>34</v>
      </c>
      <c r="G87" t="s">
        <v>35</v>
      </c>
      <c r="H87" t="s">
        <v>36</v>
      </c>
      <c r="I87" t="s">
        <v>37</v>
      </c>
      <c r="J87" t="s">
        <v>3</v>
      </c>
      <c r="K87" t="s">
        <v>34</v>
      </c>
      <c r="L87" t="s">
        <v>35</v>
      </c>
      <c r="M87" t="s">
        <v>36</v>
      </c>
      <c r="N87" t="s">
        <v>37</v>
      </c>
      <c r="O87" t="s">
        <v>3</v>
      </c>
      <c r="P87" t="s">
        <v>34</v>
      </c>
      <c r="Q87" t="s">
        <v>35</v>
      </c>
      <c r="R87" t="s">
        <v>36</v>
      </c>
      <c r="S87" t="s">
        <v>37</v>
      </c>
      <c r="T87" t="s">
        <v>124</v>
      </c>
      <c r="U87" t="s">
        <v>125</v>
      </c>
      <c r="V87" t="s">
        <v>126</v>
      </c>
      <c r="W87" t="s">
        <v>127</v>
      </c>
      <c r="X87" t="s">
        <v>147</v>
      </c>
      <c r="Y87" t="s">
        <v>93</v>
      </c>
      <c r="Z87" t="s">
        <v>35</v>
      </c>
      <c r="AA87" t="s">
        <v>156</v>
      </c>
    </row>
    <row r="88" spans="1:27" x14ac:dyDescent="0.15">
      <c r="A88">
        <v>1</v>
      </c>
      <c r="B88">
        <f>C17</f>
        <v>6</v>
      </c>
      <c r="C88">
        <f t="shared" ref="C88:D88" si="79">D17</f>
        <v>6</v>
      </c>
      <c r="D88">
        <f t="shared" si="79"/>
        <v>13</v>
      </c>
      <c r="E88">
        <f>INT(B88*$H$29)</f>
        <v>120</v>
      </c>
      <c r="F88">
        <v>0</v>
      </c>
      <c r="G88">
        <f>INT(B88*$H$25+D88*$H$26)</f>
        <v>10</v>
      </c>
      <c r="H88">
        <f>INT(C88*$H$27)</f>
        <v>6</v>
      </c>
      <c r="I88">
        <f>INT(C88*$H$28)</f>
        <v>6</v>
      </c>
      <c r="J88">
        <f>INT(J56*$F$17)</f>
        <v>450</v>
      </c>
      <c r="K88">
        <f>INT(K72*$G$17)</f>
        <v>0</v>
      </c>
      <c r="L88">
        <f>INT(Z88*AA88)</f>
        <v>52</v>
      </c>
      <c r="M88">
        <f>INT(M72*$I$17)</f>
        <v>23</v>
      </c>
      <c r="N88">
        <f>INT(N72*$J$17)</f>
        <v>23</v>
      </c>
      <c r="O88">
        <f>J88-E88</f>
        <v>330</v>
      </c>
      <c r="P88">
        <f t="shared" ref="P88:P98" si="80">K88-F88</f>
        <v>0</v>
      </c>
      <c r="Q88">
        <f t="shared" ref="Q88:Q98" si="81">L88-G88</f>
        <v>42</v>
      </c>
      <c r="R88">
        <f t="shared" ref="R88:R98" si="82">M88-H88</f>
        <v>17</v>
      </c>
      <c r="S88">
        <f t="shared" ref="S88:S98" si="83">N88-I88</f>
        <v>17</v>
      </c>
      <c r="T88">
        <v>0</v>
      </c>
      <c r="U88">
        <v>0</v>
      </c>
      <c r="V88">
        <v>0</v>
      </c>
      <c r="W88">
        <v>0</v>
      </c>
      <c r="X88">
        <v>150</v>
      </c>
      <c r="Y88">
        <v>1</v>
      </c>
      <c r="Z88">
        <f>INT(L72*$H$17)</f>
        <v>52</v>
      </c>
      <c r="AA88">
        <v>1</v>
      </c>
    </row>
    <row r="89" spans="1:27" x14ac:dyDescent="0.15">
      <c r="A89">
        <v>10</v>
      </c>
      <c r="B89">
        <f>INT($B25*B$88/$B$24)</f>
        <v>34</v>
      </c>
      <c r="C89">
        <f t="shared" ref="C89:D89" si="84">INT($B25*C$88/$B$24)</f>
        <v>34</v>
      </c>
      <c r="D89">
        <f t="shared" si="84"/>
        <v>75</v>
      </c>
      <c r="E89">
        <f t="shared" ref="E89:E98" si="85">INT(B89*$H$29)</f>
        <v>680</v>
      </c>
      <c r="F89">
        <v>0</v>
      </c>
      <c r="G89">
        <f t="shared" ref="G89:G98" si="86">INT(B89*$H$25+D89*$H$26)</f>
        <v>57</v>
      </c>
      <c r="H89">
        <f t="shared" ref="H89:H98" si="87">INT(C89*$H$27)</f>
        <v>34</v>
      </c>
      <c r="I89">
        <f t="shared" ref="I89:I98" si="88">INT(C89*$H$28)</f>
        <v>34</v>
      </c>
      <c r="J89">
        <f t="shared" ref="J89:J98" si="89">INT(J57*$F$17)</f>
        <v>2610</v>
      </c>
      <c r="K89">
        <f t="shared" ref="K89:K98" si="90">INT(K73*$G$17)</f>
        <v>0</v>
      </c>
      <c r="L89">
        <f t="shared" ref="L89:L98" si="91">INT(Z89*AA89)</f>
        <v>176</v>
      </c>
      <c r="M89">
        <f t="shared" ref="M89:M98" si="92">INT(M73*$I$17)</f>
        <v>80</v>
      </c>
      <c r="N89">
        <f t="shared" ref="N89:N98" si="93">INT(N73*$J$17)</f>
        <v>80</v>
      </c>
      <c r="O89">
        <f t="shared" ref="O89:O98" si="94">J89-E89</f>
        <v>1930</v>
      </c>
      <c r="P89">
        <f t="shared" si="80"/>
        <v>0</v>
      </c>
      <c r="Q89">
        <f t="shared" si="81"/>
        <v>119</v>
      </c>
      <c r="R89">
        <f t="shared" si="82"/>
        <v>46</v>
      </c>
      <c r="S89">
        <f t="shared" si="83"/>
        <v>46</v>
      </c>
      <c r="T89">
        <v>0</v>
      </c>
      <c r="U89">
        <v>0</v>
      </c>
      <c r="V89">
        <v>0</v>
      </c>
      <c r="W89">
        <v>0</v>
      </c>
      <c r="X89">
        <f>ROUND((X$98-X$88)/99*(A89-1)+X$88,0)</f>
        <v>245</v>
      </c>
      <c r="Y89">
        <v>10</v>
      </c>
      <c r="Z89">
        <f t="shared" ref="Z89:Z98" si="95">INT(L73*$H$17)</f>
        <v>176</v>
      </c>
      <c r="AA89">
        <v>1</v>
      </c>
    </row>
    <row r="90" spans="1:27" x14ac:dyDescent="0.15">
      <c r="A90">
        <v>20</v>
      </c>
      <c r="B90">
        <f t="shared" ref="B90:D90" si="96">INT($B26*B$88/$B$24)</f>
        <v>104</v>
      </c>
      <c r="C90">
        <f t="shared" si="96"/>
        <v>104</v>
      </c>
      <c r="D90">
        <f t="shared" si="96"/>
        <v>227</v>
      </c>
      <c r="E90">
        <f t="shared" si="85"/>
        <v>2080</v>
      </c>
      <c r="F90">
        <v>0</v>
      </c>
      <c r="G90">
        <f t="shared" si="86"/>
        <v>175</v>
      </c>
      <c r="H90">
        <f t="shared" si="87"/>
        <v>104</v>
      </c>
      <c r="I90">
        <f t="shared" si="88"/>
        <v>104</v>
      </c>
      <c r="J90">
        <f t="shared" si="89"/>
        <v>7830</v>
      </c>
      <c r="K90">
        <f t="shared" si="90"/>
        <v>0</v>
      </c>
      <c r="L90">
        <f t="shared" si="91"/>
        <v>462</v>
      </c>
      <c r="M90">
        <f t="shared" si="92"/>
        <v>211</v>
      </c>
      <c r="N90">
        <f t="shared" si="93"/>
        <v>211</v>
      </c>
      <c r="O90">
        <f t="shared" si="94"/>
        <v>5750</v>
      </c>
      <c r="P90">
        <f t="shared" si="80"/>
        <v>0</v>
      </c>
      <c r="Q90">
        <f t="shared" si="81"/>
        <v>287</v>
      </c>
      <c r="R90">
        <f t="shared" si="82"/>
        <v>107</v>
      </c>
      <c r="S90">
        <f t="shared" si="83"/>
        <v>107</v>
      </c>
      <c r="T90">
        <v>0</v>
      </c>
      <c r="U90">
        <v>0</v>
      </c>
      <c r="V90">
        <v>0</v>
      </c>
      <c r="W90">
        <v>0</v>
      </c>
      <c r="X90">
        <f t="shared" ref="X90:X97" si="97">ROUND((X$98-X$88)/99*(A90-1)+X$88,0)</f>
        <v>352</v>
      </c>
      <c r="Y90">
        <v>20</v>
      </c>
      <c r="Z90">
        <f t="shared" si="95"/>
        <v>462</v>
      </c>
      <c r="AA90">
        <v>1</v>
      </c>
    </row>
    <row r="91" spans="1:27" x14ac:dyDescent="0.15">
      <c r="A91">
        <v>30</v>
      </c>
      <c r="B91">
        <f t="shared" ref="B91:D91" si="98">INT($B27*B$88/$B$24)</f>
        <v>214</v>
      </c>
      <c r="C91">
        <f t="shared" si="98"/>
        <v>214</v>
      </c>
      <c r="D91">
        <f t="shared" si="98"/>
        <v>465</v>
      </c>
      <c r="E91">
        <f t="shared" si="85"/>
        <v>4280</v>
      </c>
      <c r="F91">
        <v>0</v>
      </c>
      <c r="G91">
        <f t="shared" si="86"/>
        <v>360</v>
      </c>
      <c r="H91">
        <f t="shared" si="87"/>
        <v>214</v>
      </c>
      <c r="I91">
        <f t="shared" si="88"/>
        <v>214</v>
      </c>
      <c r="J91">
        <f t="shared" si="89"/>
        <v>16110</v>
      </c>
      <c r="K91">
        <f t="shared" si="90"/>
        <v>0</v>
      </c>
      <c r="L91">
        <f t="shared" si="91"/>
        <v>904</v>
      </c>
      <c r="M91">
        <f t="shared" si="92"/>
        <v>413</v>
      </c>
      <c r="N91">
        <f t="shared" si="93"/>
        <v>413</v>
      </c>
      <c r="O91">
        <f t="shared" si="94"/>
        <v>11830</v>
      </c>
      <c r="P91">
        <f t="shared" si="80"/>
        <v>0</v>
      </c>
      <c r="Q91">
        <f t="shared" si="81"/>
        <v>544</v>
      </c>
      <c r="R91">
        <f t="shared" si="82"/>
        <v>199</v>
      </c>
      <c r="S91">
        <f t="shared" si="83"/>
        <v>199</v>
      </c>
      <c r="T91">
        <v>0</v>
      </c>
      <c r="U91">
        <v>0</v>
      </c>
      <c r="V91">
        <v>0</v>
      </c>
      <c r="W91">
        <v>0</v>
      </c>
      <c r="X91">
        <f t="shared" si="97"/>
        <v>458</v>
      </c>
      <c r="Y91">
        <v>30</v>
      </c>
      <c r="Z91">
        <f t="shared" si="95"/>
        <v>904</v>
      </c>
      <c r="AA91">
        <v>1</v>
      </c>
    </row>
    <row r="92" spans="1:27" x14ac:dyDescent="0.15">
      <c r="A92">
        <v>40</v>
      </c>
      <c r="B92">
        <f t="shared" ref="B92:D92" si="99">INT($B28*B$88/$B$24)</f>
        <v>364</v>
      </c>
      <c r="C92">
        <f t="shared" si="99"/>
        <v>364</v>
      </c>
      <c r="D92">
        <f t="shared" si="99"/>
        <v>790</v>
      </c>
      <c r="E92">
        <f t="shared" si="85"/>
        <v>7280</v>
      </c>
      <c r="F92">
        <v>0</v>
      </c>
      <c r="G92">
        <f t="shared" si="86"/>
        <v>613</v>
      </c>
      <c r="H92">
        <f t="shared" si="87"/>
        <v>364</v>
      </c>
      <c r="I92">
        <f t="shared" si="88"/>
        <v>364</v>
      </c>
      <c r="J92">
        <f t="shared" si="89"/>
        <v>27360</v>
      </c>
      <c r="K92">
        <f t="shared" si="90"/>
        <v>0</v>
      </c>
      <c r="L92">
        <f t="shared" si="91"/>
        <v>1502</v>
      </c>
      <c r="M92">
        <f t="shared" si="92"/>
        <v>686</v>
      </c>
      <c r="N92">
        <f t="shared" si="93"/>
        <v>686</v>
      </c>
      <c r="O92">
        <f t="shared" si="94"/>
        <v>20080</v>
      </c>
      <c r="P92">
        <f t="shared" si="80"/>
        <v>0</v>
      </c>
      <c r="Q92">
        <f t="shared" si="81"/>
        <v>889</v>
      </c>
      <c r="R92">
        <f t="shared" si="82"/>
        <v>322</v>
      </c>
      <c r="S92">
        <f t="shared" si="83"/>
        <v>322</v>
      </c>
      <c r="T92">
        <v>0</v>
      </c>
      <c r="U92">
        <v>0</v>
      </c>
      <c r="V92">
        <v>0</v>
      </c>
      <c r="W92">
        <v>0</v>
      </c>
      <c r="X92">
        <f t="shared" si="97"/>
        <v>564</v>
      </c>
      <c r="Y92">
        <v>40</v>
      </c>
      <c r="Z92">
        <f t="shared" si="95"/>
        <v>1502</v>
      </c>
      <c r="AA92">
        <v>1</v>
      </c>
    </row>
    <row r="93" spans="1:27" x14ac:dyDescent="0.15">
      <c r="A93">
        <v>50</v>
      </c>
      <c r="B93">
        <f t="shared" ref="B93:D93" si="100">INT($B29*B$88/$B$24)</f>
        <v>554</v>
      </c>
      <c r="C93">
        <f t="shared" si="100"/>
        <v>554</v>
      </c>
      <c r="D93">
        <f t="shared" si="100"/>
        <v>1202</v>
      </c>
      <c r="E93">
        <f t="shared" si="85"/>
        <v>11080</v>
      </c>
      <c r="F93">
        <v>0</v>
      </c>
      <c r="G93">
        <f t="shared" si="86"/>
        <v>933</v>
      </c>
      <c r="H93">
        <f t="shared" si="87"/>
        <v>554</v>
      </c>
      <c r="I93">
        <f t="shared" si="88"/>
        <v>554</v>
      </c>
      <c r="J93">
        <f t="shared" si="89"/>
        <v>41580</v>
      </c>
      <c r="K93">
        <f t="shared" si="90"/>
        <v>0</v>
      </c>
      <c r="L93">
        <f t="shared" si="91"/>
        <v>2143</v>
      </c>
      <c r="M93">
        <f t="shared" si="92"/>
        <v>1030</v>
      </c>
      <c r="N93">
        <f t="shared" si="93"/>
        <v>1030</v>
      </c>
      <c r="O93">
        <f t="shared" si="94"/>
        <v>30500</v>
      </c>
      <c r="P93">
        <f t="shared" si="80"/>
        <v>0</v>
      </c>
      <c r="Q93">
        <f t="shared" si="81"/>
        <v>1210</v>
      </c>
      <c r="R93">
        <f t="shared" si="82"/>
        <v>476</v>
      </c>
      <c r="S93">
        <f t="shared" si="83"/>
        <v>476</v>
      </c>
      <c r="T93">
        <v>0</v>
      </c>
      <c r="U93">
        <v>0</v>
      </c>
      <c r="V93">
        <v>0</v>
      </c>
      <c r="W93">
        <v>0</v>
      </c>
      <c r="X93">
        <f t="shared" si="97"/>
        <v>670</v>
      </c>
      <c r="Y93">
        <v>50</v>
      </c>
      <c r="Z93">
        <f t="shared" si="95"/>
        <v>2256</v>
      </c>
      <c r="AA93">
        <v>0.95</v>
      </c>
    </row>
    <row r="94" spans="1:27" x14ac:dyDescent="0.15">
      <c r="A94">
        <v>60</v>
      </c>
      <c r="B94">
        <f t="shared" ref="B94:D94" si="101">INT($B30*B$88/$B$24)</f>
        <v>784</v>
      </c>
      <c r="C94">
        <f t="shared" si="101"/>
        <v>784</v>
      </c>
      <c r="D94">
        <f t="shared" si="101"/>
        <v>1700</v>
      </c>
      <c r="E94">
        <f t="shared" si="85"/>
        <v>15680</v>
      </c>
      <c r="F94">
        <v>0</v>
      </c>
      <c r="G94">
        <f t="shared" si="86"/>
        <v>1320</v>
      </c>
      <c r="H94">
        <f t="shared" si="87"/>
        <v>784</v>
      </c>
      <c r="I94">
        <f t="shared" si="88"/>
        <v>784</v>
      </c>
      <c r="J94">
        <f t="shared" si="89"/>
        <v>58860</v>
      </c>
      <c r="K94">
        <f t="shared" si="90"/>
        <v>0</v>
      </c>
      <c r="L94">
        <f t="shared" si="91"/>
        <v>3166</v>
      </c>
      <c r="M94">
        <f t="shared" si="92"/>
        <v>1446</v>
      </c>
      <c r="N94">
        <f t="shared" si="93"/>
        <v>1446</v>
      </c>
      <c r="O94">
        <f t="shared" si="94"/>
        <v>43180</v>
      </c>
      <c r="P94">
        <f t="shared" si="80"/>
        <v>0</v>
      </c>
      <c r="Q94">
        <f t="shared" si="81"/>
        <v>1846</v>
      </c>
      <c r="R94">
        <f t="shared" si="82"/>
        <v>662</v>
      </c>
      <c r="S94">
        <f t="shared" si="83"/>
        <v>662</v>
      </c>
      <c r="T94">
        <v>0</v>
      </c>
      <c r="U94">
        <v>0</v>
      </c>
      <c r="V94">
        <v>0</v>
      </c>
      <c r="W94">
        <v>0</v>
      </c>
      <c r="X94">
        <f t="shared" si="97"/>
        <v>776</v>
      </c>
      <c r="Y94">
        <v>60</v>
      </c>
      <c r="Z94">
        <f t="shared" si="95"/>
        <v>3166</v>
      </c>
      <c r="AA94">
        <v>1</v>
      </c>
    </row>
    <row r="95" spans="1:27" x14ac:dyDescent="0.15">
      <c r="A95">
        <v>70</v>
      </c>
      <c r="B95">
        <f t="shared" ref="B95:D95" si="102">INT($B31*B$88/$B$24)</f>
        <v>1054</v>
      </c>
      <c r="C95">
        <f t="shared" si="102"/>
        <v>1054</v>
      </c>
      <c r="D95">
        <f t="shared" si="102"/>
        <v>2285</v>
      </c>
      <c r="E95">
        <f t="shared" si="85"/>
        <v>21080</v>
      </c>
      <c r="F95">
        <v>0</v>
      </c>
      <c r="G95">
        <f t="shared" si="86"/>
        <v>1774</v>
      </c>
      <c r="H95">
        <f t="shared" si="87"/>
        <v>1054</v>
      </c>
      <c r="I95">
        <f t="shared" si="88"/>
        <v>1054</v>
      </c>
      <c r="J95">
        <f t="shared" si="89"/>
        <v>79110</v>
      </c>
      <c r="K95">
        <f t="shared" si="90"/>
        <v>0</v>
      </c>
      <c r="L95">
        <f t="shared" si="91"/>
        <v>4232</v>
      </c>
      <c r="M95">
        <f t="shared" si="92"/>
        <v>1933</v>
      </c>
      <c r="N95">
        <f t="shared" si="93"/>
        <v>1933</v>
      </c>
      <c r="O95">
        <f t="shared" si="94"/>
        <v>58030</v>
      </c>
      <c r="P95">
        <f t="shared" si="80"/>
        <v>0</v>
      </c>
      <c r="Q95">
        <f t="shared" si="81"/>
        <v>2458</v>
      </c>
      <c r="R95">
        <f t="shared" si="82"/>
        <v>879</v>
      </c>
      <c r="S95">
        <f t="shared" si="83"/>
        <v>879</v>
      </c>
      <c r="T95">
        <v>0</v>
      </c>
      <c r="U95">
        <v>0</v>
      </c>
      <c r="V95">
        <v>0</v>
      </c>
      <c r="W95">
        <v>0</v>
      </c>
      <c r="X95">
        <f t="shared" si="97"/>
        <v>882</v>
      </c>
      <c r="Y95">
        <v>70</v>
      </c>
      <c r="Z95">
        <f t="shared" si="95"/>
        <v>4232</v>
      </c>
      <c r="AA95">
        <v>1</v>
      </c>
    </row>
    <row r="96" spans="1:27" x14ac:dyDescent="0.15">
      <c r="A96">
        <v>80</v>
      </c>
      <c r="B96">
        <f t="shared" ref="B96:D96" si="103">INT($B32*B$88/$B$24)</f>
        <v>1364</v>
      </c>
      <c r="C96">
        <f t="shared" si="103"/>
        <v>1364</v>
      </c>
      <c r="D96">
        <f t="shared" si="103"/>
        <v>2957</v>
      </c>
      <c r="E96">
        <f t="shared" si="85"/>
        <v>27280</v>
      </c>
      <c r="F96">
        <v>0</v>
      </c>
      <c r="G96">
        <f t="shared" si="86"/>
        <v>2296</v>
      </c>
      <c r="H96">
        <f t="shared" si="87"/>
        <v>1364</v>
      </c>
      <c r="I96">
        <f t="shared" si="88"/>
        <v>1364</v>
      </c>
      <c r="J96">
        <f t="shared" si="89"/>
        <v>102330</v>
      </c>
      <c r="K96">
        <f t="shared" si="90"/>
        <v>0</v>
      </c>
      <c r="L96">
        <f t="shared" si="91"/>
        <v>5290</v>
      </c>
      <c r="M96">
        <f t="shared" si="92"/>
        <v>2492</v>
      </c>
      <c r="N96">
        <f t="shared" si="93"/>
        <v>2492</v>
      </c>
      <c r="O96">
        <f t="shared" si="94"/>
        <v>75050</v>
      </c>
      <c r="P96">
        <f t="shared" si="80"/>
        <v>0</v>
      </c>
      <c r="Q96">
        <f t="shared" si="81"/>
        <v>2994</v>
      </c>
      <c r="R96">
        <f t="shared" si="82"/>
        <v>1128</v>
      </c>
      <c r="S96">
        <f t="shared" si="83"/>
        <v>1128</v>
      </c>
      <c r="T96">
        <v>0</v>
      </c>
      <c r="U96">
        <v>0</v>
      </c>
      <c r="V96">
        <v>0</v>
      </c>
      <c r="W96">
        <v>0</v>
      </c>
      <c r="X96">
        <f t="shared" si="97"/>
        <v>988</v>
      </c>
      <c r="Y96">
        <v>80</v>
      </c>
      <c r="Z96">
        <f t="shared" si="95"/>
        <v>5454</v>
      </c>
      <c r="AA96">
        <v>0.97</v>
      </c>
    </row>
    <row r="97" spans="1:27" x14ac:dyDescent="0.15">
      <c r="A97">
        <v>90</v>
      </c>
      <c r="B97">
        <f t="shared" ref="B97:D97" si="104">INT($B33*B$88/$B$24)</f>
        <v>1714</v>
      </c>
      <c r="C97">
        <f t="shared" si="104"/>
        <v>1714</v>
      </c>
      <c r="D97">
        <f t="shared" si="104"/>
        <v>3715</v>
      </c>
      <c r="E97">
        <f t="shared" si="85"/>
        <v>34280</v>
      </c>
      <c r="F97">
        <v>0</v>
      </c>
      <c r="G97">
        <f t="shared" si="86"/>
        <v>2885</v>
      </c>
      <c r="H97">
        <f t="shared" si="87"/>
        <v>1714</v>
      </c>
      <c r="I97">
        <f t="shared" si="88"/>
        <v>1714</v>
      </c>
      <c r="J97">
        <f t="shared" si="89"/>
        <v>128610</v>
      </c>
      <c r="K97">
        <f t="shared" si="90"/>
        <v>0</v>
      </c>
      <c r="L97">
        <f t="shared" si="91"/>
        <v>6627</v>
      </c>
      <c r="M97">
        <f t="shared" si="92"/>
        <v>3121</v>
      </c>
      <c r="N97">
        <f t="shared" si="93"/>
        <v>3121</v>
      </c>
      <c r="O97">
        <f t="shared" si="94"/>
        <v>94330</v>
      </c>
      <c r="P97">
        <f t="shared" si="80"/>
        <v>0</v>
      </c>
      <c r="Q97">
        <f t="shared" si="81"/>
        <v>3742</v>
      </c>
      <c r="R97">
        <f t="shared" si="82"/>
        <v>1407</v>
      </c>
      <c r="S97">
        <f t="shared" si="83"/>
        <v>1407</v>
      </c>
      <c r="T97">
        <v>0</v>
      </c>
      <c r="U97">
        <v>0</v>
      </c>
      <c r="V97">
        <v>0</v>
      </c>
      <c r="W97">
        <v>0</v>
      </c>
      <c r="X97">
        <f t="shared" si="97"/>
        <v>1094</v>
      </c>
      <c r="Y97">
        <v>90</v>
      </c>
      <c r="Z97">
        <f t="shared" si="95"/>
        <v>6832</v>
      </c>
      <c r="AA97">
        <v>0.97</v>
      </c>
    </row>
    <row r="98" spans="1:27" x14ac:dyDescent="0.15">
      <c r="A98">
        <v>100</v>
      </c>
      <c r="B98">
        <f t="shared" ref="B98:D98" si="105">INT($B34*B$88/$B$24)</f>
        <v>2104</v>
      </c>
      <c r="C98">
        <f t="shared" si="105"/>
        <v>2104</v>
      </c>
      <c r="D98">
        <f t="shared" si="105"/>
        <v>4560</v>
      </c>
      <c r="E98">
        <f t="shared" si="85"/>
        <v>42080</v>
      </c>
      <c r="F98">
        <v>0</v>
      </c>
      <c r="G98">
        <f t="shared" si="86"/>
        <v>3542</v>
      </c>
      <c r="H98">
        <f t="shared" si="87"/>
        <v>2104</v>
      </c>
      <c r="I98">
        <f t="shared" si="88"/>
        <v>2104</v>
      </c>
      <c r="J98">
        <f t="shared" si="89"/>
        <v>157860</v>
      </c>
      <c r="K98">
        <f t="shared" si="90"/>
        <v>0</v>
      </c>
      <c r="L98">
        <f t="shared" si="91"/>
        <v>8366</v>
      </c>
      <c r="M98">
        <f t="shared" si="92"/>
        <v>3822</v>
      </c>
      <c r="N98">
        <f t="shared" si="93"/>
        <v>3822</v>
      </c>
      <c r="O98">
        <f t="shared" si="94"/>
        <v>115780</v>
      </c>
      <c r="P98">
        <f t="shared" si="80"/>
        <v>0</v>
      </c>
      <c r="Q98">
        <f t="shared" si="81"/>
        <v>4824</v>
      </c>
      <c r="R98">
        <f t="shared" si="82"/>
        <v>1718</v>
      </c>
      <c r="S98">
        <f t="shared" si="83"/>
        <v>1718</v>
      </c>
      <c r="T98">
        <v>0</v>
      </c>
      <c r="U98">
        <v>0</v>
      </c>
      <c r="V98">
        <v>0</v>
      </c>
      <c r="W98">
        <v>0</v>
      </c>
      <c r="X98">
        <f>INT(38*12+19*8.5*3+60)*1.2</f>
        <v>1200</v>
      </c>
      <c r="Y98">
        <v>100</v>
      </c>
      <c r="Z98">
        <f t="shared" si="95"/>
        <v>8366</v>
      </c>
      <c r="AA98">
        <v>1</v>
      </c>
    </row>
    <row r="102" spans="1:27" x14ac:dyDescent="0.15">
      <c r="A102" t="s">
        <v>4</v>
      </c>
      <c r="B102" s="1" t="s">
        <v>40</v>
      </c>
      <c r="C102" s="1"/>
      <c r="D102" s="1"/>
      <c r="E102" s="2" t="s">
        <v>95</v>
      </c>
      <c r="F102" s="2"/>
      <c r="G102" s="2"/>
      <c r="H102" s="2"/>
      <c r="I102" s="2"/>
      <c r="J102" s="1" t="s">
        <v>105</v>
      </c>
      <c r="K102" s="1"/>
      <c r="L102" s="1"/>
      <c r="M102" s="1"/>
      <c r="N102" s="1"/>
      <c r="O102" s="2" t="s">
        <v>106</v>
      </c>
      <c r="P102" s="2"/>
      <c r="Q102" s="2"/>
      <c r="R102" s="2"/>
      <c r="S102" s="2"/>
      <c r="T102" s="1" t="s">
        <v>134</v>
      </c>
      <c r="U102" s="1"/>
      <c r="V102" s="1"/>
      <c r="W102" s="1"/>
      <c r="X102" s="1"/>
    </row>
    <row r="103" spans="1:27" x14ac:dyDescent="0.15">
      <c r="A103" t="s">
        <v>93</v>
      </c>
      <c r="B103" s="6" t="s">
        <v>0</v>
      </c>
      <c r="C103" t="s">
        <v>1</v>
      </c>
      <c r="D103" t="s">
        <v>2</v>
      </c>
      <c r="E103" t="s">
        <v>3</v>
      </c>
      <c r="F103" t="s">
        <v>34</v>
      </c>
      <c r="G103" t="s">
        <v>35</v>
      </c>
      <c r="H103" t="s">
        <v>36</v>
      </c>
      <c r="I103" t="s">
        <v>37</v>
      </c>
      <c r="J103" t="s">
        <v>3</v>
      </c>
      <c r="K103" t="s">
        <v>34</v>
      </c>
      <c r="L103" t="s">
        <v>35</v>
      </c>
      <c r="M103" t="s">
        <v>36</v>
      </c>
      <c r="N103" t="s">
        <v>37</v>
      </c>
      <c r="O103" t="s">
        <v>3</v>
      </c>
      <c r="P103" t="s">
        <v>34</v>
      </c>
      <c r="Q103" t="s">
        <v>35</v>
      </c>
      <c r="R103" t="s">
        <v>36</v>
      </c>
      <c r="S103" t="s">
        <v>37</v>
      </c>
      <c r="T103" t="s">
        <v>124</v>
      </c>
      <c r="U103" t="s">
        <v>125</v>
      </c>
      <c r="V103" t="s">
        <v>126</v>
      </c>
      <c r="W103" t="s">
        <v>127</v>
      </c>
      <c r="X103" t="s">
        <v>147</v>
      </c>
      <c r="Y103" t="s">
        <v>93</v>
      </c>
      <c r="Z103" t="s">
        <v>34</v>
      </c>
      <c r="AA103" t="s">
        <v>156</v>
      </c>
    </row>
    <row r="104" spans="1:27" x14ac:dyDescent="0.15">
      <c r="A104">
        <v>1</v>
      </c>
      <c r="B104">
        <f>C18</f>
        <v>7</v>
      </c>
      <c r="C104">
        <f t="shared" ref="C104:D104" si="106">D18</f>
        <v>12</v>
      </c>
      <c r="D104">
        <f t="shared" si="106"/>
        <v>6</v>
      </c>
      <c r="E104">
        <f>INT(B104*$H$29)</f>
        <v>140</v>
      </c>
      <c r="F104">
        <f>INT(B104*$H$23+B104*$H$24)</f>
        <v>7</v>
      </c>
      <c r="G104">
        <v>0</v>
      </c>
      <c r="H104">
        <f>INT(C104*$H$27)</f>
        <v>12</v>
      </c>
      <c r="I104">
        <f>INT(C104*$H$28)</f>
        <v>12</v>
      </c>
      <c r="J104">
        <f>INT(J56*$F$18)</f>
        <v>480</v>
      </c>
      <c r="K104">
        <f>INT(Z104*AA104)</f>
        <v>63</v>
      </c>
      <c r="L104">
        <f>INT(L72*$H$18)</f>
        <v>0</v>
      </c>
      <c r="M104">
        <f>INT(M72*$I$18)</f>
        <v>31</v>
      </c>
      <c r="N104">
        <f>INT(N72*$J$18)</f>
        <v>31</v>
      </c>
      <c r="O104">
        <f>J104-E104</f>
        <v>340</v>
      </c>
      <c r="P104">
        <f t="shared" ref="P104:P114" si="107">K104-F104</f>
        <v>56</v>
      </c>
      <c r="Q104">
        <f t="shared" ref="Q104:Q114" si="108">L104-G104</f>
        <v>0</v>
      </c>
      <c r="R104">
        <f t="shared" ref="R104:R114" si="109">M104-H104</f>
        <v>19</v>
      </c>
      <c r="S104">
        <f t="shared" ref="S104:S114" si="110">N104-I104</f>
        <v>19</v>
      </c>
      <c r="T104">
        <v>0</v>
      </c>
      <c r="U104">
        <f>INT(($A104)^2*0.004+$A104*0.1+15)</f>
        <v>15</v>
      </c>
      <c r="V104">
        <v>0</v>
      </c>
      <c r="W104">
        <v>0</v>
      </c>
      <c r="X104">
        <v>80</v>
      </c>
      <c r="Y104">
        <v>1</v>
      </c>
      <c r="Z104">
        <f>INT(K72*$G$18)</f>
        <v>47</v>
      </c>
      <c r="AA104">
        <v>1.35</v>
      </c>
    </row>
    <row r="105" spans="1:27" x14ac:dyDescent="0.15">
      <c r="A105">
        <v>10</v>
      </c>
      <c r="B105">
        <f>INT($B25*B$104/$B$24)</f>
        <v>40</v>
      </c>
      <c r="C105">
        <f t="shared" ref="C105:D105" si="111">INT($B25*C$104/$B$24)</f>
        <v>69</v>
      </c>
      <c r="D105">
        <f t="shared" si="111"/>
        <v>34</v>
      </c>
      <c r="E105">
        <f t="shared" ref="E105:E114" si="112">INT(B105*$H$29)</f>
        <v>800</v>
      </c>
      <c r="F105">
        <f t="shared" ref="F105:F114" si="113">INT(B105*$H$23+B105*$H$24)</f>
        <v>44</v>
      </c>
      <c r="G105">
        <v>0</v>
      </c>
      <c r="H105">
        <f t="shared" ref="H105:H114" si="114">INT(C105*$H$27)</f>
        <v>69</v>
      </c>
      <c r="I105">
        <f t="shared" ref="I105:I114" si="115">INT(C105*$H$28)</f>
        <v>69</v>
      </c>
      <c r="J105">
        <f t="shared" ref="J105:J114" si="116">INT(J57*$F$18)</f>
        <v>2784</v>
      </c>
      <c r="K105">
        <f t="shared" ref="K105:K114" si="117">INT(Z105*AA105)</f>
        <v>216</v>
      </c>
      <c r="L105">
        <f t="shared" ref="L105:L114" si="118">INT(L73*$H$18)</f>
        <v>0</v>
      </c>
      <c r="M105">
        <f t="shared" ref="M105:M114" si="119">INT(M73*$I$18)</f>
        <v>107</v>
      </c>
      <c r="N105">
        <f t="shared" ref="N105:N114" si="120">INT(N73*$J$18)</f>
        <v>107</v>
      </c>
      <c r="O105">
        <f t="shared" ref="O105:O114" si="121">J105-E105</f>
        <v>1984</v>
      </c>
      <c r="P105">
        <f t="shared" si="107"/>
        <v>172</v>
      </c>
      <c r="Q105">
        <f t="shared" si="108"/>
        <v>0</v>
      </c>
      <c r="R105">
        <f t="shared" si="109"/>
        <v>38</v>
      </c>
      <c r="S105">
        <f t="shared" si="110"/>
        <v>38</v>
      </c>
      <c r="T105">
        <v>0</v>
      </c>
      <c r="U105">
        <f t="shared" ref="U105:U114" si="122">INT(($A105)^2*0.004+$A105*0.1+15)</f>
        <v>16</v>
      </c>
      <c r="V105">
        <v>0</v>
      </c>
      <c r="W105">
        <v>0</v>
      </c>
      <c r="X105">
        <f>ROUND((X$114-X$104)/99*(A105-1)+X$104,0)</f>
        <v>164</v>
      </c>
      <c r="Y105">
        <v>10</v>
      </c>
      <c r="Z105">
        <f t="shared" ref="Z105:Z114" si="123">INT(K73*$G$18)</f>
        <v>160</v>
      </c>
      <c r="AA105">
        <v>1.35</v>
      </c>
    </row>
    <row r="106" spans="1:27" x14ac:dyDescent="0.15">
      <c r="A106">
        <v>20</v>
      </c>
      <c r="B106">
        <f t="shared" ref="B106:D114" si="124">INT($B26*B$104/$B$24)</f>
        <v>122</v>
      </c>
      <c r="C106">
        <f t="shared" si="124"/>
        <v>209</v>
      </c>
      <c r="D106">
        <f t="shared" si="124"/>
        <v>104</v>
      </c>
      <c r="E106">
        <f t="shared" si="112"/>
        <v>2440</v>
      </c>
      <c r="F106">
        <f t="shared" si="113"/>
        <v>134</v>
      </c>
      <c r="G106">
        <v>0</v>
      </c>
      <c r="H106">
        <f t="shared" si="114"/>
        <v>209</v>
      </c>
      <c r="I106">
        <f t="shared" si="115"/>
        <v>209</v>
      </c>
      <c r="J106">
        <f t="shared" si="116"/>
        <v>8352</v>
      </c>
      <c r="K106">
        <f t="shared" si="117"/>
        <v>554</v>
      </c>
      <c r="L106">
        <f t="shared" si="118"/>
        <v>0</v>
      </c>
      <c r="M106">
        <f t="shared" si="119"/>
        <v>281</v>
      </c>
      <c r="N106">
        <f t="shared" si="120"/>
        <v>281</v>
      </c>
      <c r="O106">
        <f t="shared" si="121"/>
        <v>5912</v>
      </c>
      <c r="P106">
        <f t="shared" si="107"/>
        <v>420</v>
      </c>
      <c r="Q106">
        <f t="shared" si="108"/>
        <v>0</v>
      </c>
      <c r="R106">
        <f t="shared" si="109"/>
        <v>72</v>
      </c>
      <c r="S106">
        <f t="shared" si="110"/>
        <v>72</v>
      </c>
      <c r="T106">
        <v>0</v>
      </c>
      <c r="U106">
        <f t="shared" si="122"/>
        <v>18</v>
      </c>
      <c r="V106">
        <v>0</v>
      </c>
      <c r="W106">
        <v>0</v>
      </c>
      <c r="X106">
        <f t="shared" ref="X106:X113" si="125">ROUND((X$114-X$104)/99*(A106-1)+X$104,0)</f>
        <v>257</v>
      </c>
      <c r="Y106">
        <v>20</v>
      </c>
      <c r="Z106">
        <f t="shared" si="123"/>
        <v>420</v>
      </c>
      <c r="AA106">
        <v>1.32</v>
      </c>
    </row>
    <row r="107" spans="1:27" x14ac:dyDescent="0.15">
      <c r="A107">
        <v>30</v>
      </c>
      <c r="B107">
        <f t="shared" si="124"/>
        <v>250</v>
      </c>
      <c r="C107">
        <f t="shared" si="124"/>
        <v>429</v>
      </c>
      <c r="D107">
        <f t="shared" si="124"/>
        <v>214</v>
      </c>
      <c r="E107">
        <f t="shared" si="112"/>
        <v>5000</v>
      </c>
      <c r="F107">
        <f t="shared" si="113"/>
        <v>275</v>
      </c>
      <c r="G107">
        <v>0</v>
      </c>
      <c r="H107">
        <f t="shared" si="114"/>
        <v>429</v>
      </c>
      <c r="I107">
        <f t="shared" si="115"/>
        <v>429</v>
      </c>
      <c r="J107">
        <f t="shared" si="116"/>
        <v>17184</v>
      </c>
      <c r="K107">
        <f t="shared" si="117"/>
        <v>1026</v>
      </c>
      <c r="L107">
        <f t="shared" si="118"/>
        <v>0</v>
      </c>
      <c r="M107">
        <f t="shared" si="119"/>
        <v>551</v>
      </c>
      <c r="N107">
        <f t="shared" si="120"/>
        <v>551</v>
      </c>
      <c r="O107">
        <f t="shared" si="121"/>
        <v>12184</v>
      </c>
      <c r="P107">
        <f t="shared" si="107"/>
        <v>751</v>
      </c>
      <c r="Q107">
        <f t="shared" si="108"/>
        <v>0</v>
      </c>
      <c r="R107">
        <f t="shared" si="109"/>
        <v>122</v>
      </c>
      <c r="S107">
        <f t="shared" si="110"/>
        <v>122</v>
      </c>
      <c r="T107">
        <v>0</v>
      </c>
      <c r="U107">
        <f t="shared" si="122"/>
        <v>21</v>
      </c>
      <c r="V107">
        <v>0</v>
      </c>
      <c r="W107">
        <v>0</v>
      </c>
      <c r="X107">
        <f t="shared" si="125"/>
        <v>349</v>
      </c>
      <c r="Y107">
        <v>30</v>
      </c>
      <c r="Z107">
        <f t="shared" si="123"/>
        <v>821</v>
      </c>
      <c r="AA107">
        <v>1.25</v>
      </c>
    </row>
    <row r="108" spans="1:27" x14ac:dyDescent="0.15">
      <c r="A108">
        <v>40</v>
      </c>
      <c r="B108">
        <f>INT($B28*B$104/$B$24)</f>
        <v>425</v>
      </c>
      <c r="C108">
        <f t="shared" ref="C108:D108" si="126">INT($B28*C$104/$B$24)</f>
        <v>729</v>
      </c>
      <c r="D108">
        <f t="shared" si="126"/>
        <v>364</v>
      </c>
      <c r="E108">
        <f t="shared" si="112"/>
        <v>8500</v>
      </c>
      <c r="F108">
        <f t="shared" si="113"/>
        <v>467</v>
      </c>
      <c r="G108">
        <v>0</v>
      </c>
      <c r="H108">
        <f t="shared" si="114"/>
        <v>729</v>
      </c>
      <c r="I108">
        <f t="shared" si="115"/>
        <v>729</v>
      </c>
      <c r="J108">
        <f t="shared" si="116"/>
        <v>29184</v>
      </c>
      <c r="K108">
        <f t="shared" si="117"/>
        <v>1636</v>
      </c>
      <c r="L108">
        <f t="shared" si="118"/>
        <v>0</v>
      </c>
      <c r="M108">
        <f t="shared" si="119"/>
        <v>915</v>
      </c>
      <c r="N108">
        <f t="shared" si="120"/>
        <v>915</v>
      </c>
      <c r="O108">
        <f t="shared" si="121"/>
        <v>20684</v>
      </c>
      <c r="P108">
        <f t="shared" si="107"/>
        <v>1169</v>
      </c>
      <c r="Q108">
        <f t="shared" si="108"/>
        <v>0</v>
      </c>
      <c r="R108">
        <f t="shared" si="109"/>
        <v>186</v>
      </c>
      <c r="S108">
        <f t="shared" si="110"/>
        <v>186</v>
      </c>
      <c r="T108">
        <v>0</v>
      </c>
      <c r="U108">
        <f t="shared" si="122"/>
        <v>25</v>
      </c>
      <c r="V108">
        <v>0</v>
      </c>
      <c r="W108">
        <v>0</v>
      </c>
      <c r="X108">
        <f t="shared" si="125"/>
        <v>442</v>
      </c>
      <c r="Y108">
        <v>40</v>
      </c>
      <c r="Z108">
        <f t="shared" si="123"/>
        <v>1364</v>
      </c>
      <c r="AA108">
        <v>1.2</v>
      </c>
    </row>
    <row r="109" spans="1:27" x14ac:dyDescent="0.15">
      <c r="A109">
        <v>50</v>
      </c>
      <c r="B109">
        <f t="shared" si="124"/>
        <v>647</v>
      </c>
      <c r="C109">
        <f t="shared" si="124"/>
        <v>1109</v>
      </c>
      <c r="D109">
        <f>INT($B29*D$104/$B$24)</f>
        <v>554</v>
      </c>
      <c r="E109">
        <f t="shared" si="112"/>
        <v>12940</v>
      </c>
      <c r="F109">
        <f t="shared" si="113"/>
        <v>711</v>
      </c>
      <c r="G109">
        <v>0</v>
      </c>
      <c r="H109">
        <f t="shared" si="114"/>
        <v>1109</v>
      </c>
      <c r="I109">
        <f t="shared" si="115"/>
        <v>1109</v>
      </c>
      <c r="J109">
        <f t="shared" si="116"/>
        <v>44352</v>
      </c>
      <c r="K109">
        <f t="shared" si="117"/>
        <v>2334</v>
      </c>
      <c r="L109">
        <f t="shared" si="118"/>
        <v>0</v>
      </c>
      <c r="M109">
        <f t="shared" si="119"/>
        <v>1374</v>
      </c>
      <c r="N109">
        <f t="shared" si="120"/>
        <v>1374</v>
      </c>
      <c r="O109">
        <f t="shared" si="121"/>
        <v>31412</v>
      </c>
      <c r="P109">
        <f t="shared" si="107"/>
        <v>1623</v>
      </c>
      <c r="Q109">
        <f t="shared" si="108"/>
        <v>0</v>
      </c>
      <c r="R109">
        <f t="shared" si="109"/>
        <v>265</v>
      </c>
      <c r="S109">
        <f t="shared" si="110"/>
        <v>265</v>
      </c>
      <c r="T109">
        <v>0</v>
      </c>
      <c r="U109">
        <f t="shared" si="122"/>
        <v>30</v>
      </c>
      <c r="V109">
        <v>0</v>
      </c>
      <c r="W109">
        <f>($A109-40)^2*0.01+8</f>
        <v>9</v>
      </c>
      <c r="X109">
        <f t="shared" si="125"/>
        <v>535</v>
      </c>
      <c r="Y109">
        <v>50</v>
      </c>
      <c r="Z109">
        <f t="shared" si="123"/>
        <v>2048</v>
      </c>
      <c r="AA109">
        <v>1.1399999999999999</v>
      </c>
    </row>
    <row r="110" spans="1:27" x14ac:dyDescent="0.15">
      <c r="A110">
        <v>60</v>
      </c>
      <c r="B110">
        <f t="shared" si="124"/>
        <v>915</v>
      </c>
      <c r="C110">
        <f t="shared" si="124"/>
        <v>1569</v>
      </c>
      <c r="D110">
        <f t="shared" si="124"/>
        <v>784</v>
      </c>
      <c r="E110">
        <f t="shared" si="112"/>
        <v>18300</v>
      </c>
      <c r="F110">
        <f t="shared" si="113"/>
        <v>1006</v>
      </c>
      <c r="G110">
        <v>0</v>
      </c>
      <c r="H110">
        <f t="shared" si="114"/>
        <v>1569</v>
      </c>
      <c r="I110">
        <f t="shared" si="115"/>
        <v>1569</v>
      </c>
      <c r="J110">
        <f t="shared" si="116"/>
        <v>62784</v>
      </c>
      <c r="K110">
        <f t="shared" si="117"/>
        <v>3075</v>
      </c>
      <c r="L110">
        <f t="shared" si="118"/>
        <v>0</v>
      </c>
      <c r="M110">
        <f t="shared" si="119"/>
        <v>1928</v>
      </c>
      <c r="N110">
        <f t="shared" si="120"/>
        <v>1928</v>
      </c>
      <c r="O110">
        <f t="shared" si="121"/>
        <v>44484</v>
      </c>
      <c r="P110">
        <f t="shared" si="107"/>
        <v>2069</v>
      </c>
      <c r="Q110">
        <f t="shared" si="108"/>
        <v>0</v>
      </c>
      <c r="R110">
        <f t="shared" si="109"/>
        <v>359</v>
      </c>
      <c r="S110">
        <f t="shared" si="110"/>
        <v>359</v>
      </c>
      <c r="T110">
        <v>0</v>
      </c>
      <c r="U110">
        <f t="shared" si="122"/>
        <v>35</v>
      </c>
      <c r="V110">
        <v>0</v>
      </c>
      <c r="W110">
        <f t="shared" ref="W110:W114" si="127">($A110-40)^2*0.01+8</f>
        <v>12</v>
      </c>
      <c r="X110">
        <f t="shared" si="125"/>
        <v>628</v>
      </c>
      <c r="Y110">
        <v>60</v>
      </c>
      <c r="Z110">
        <f t="shared" si="123"/>
        <v>2874</v>
      </c>
      <c r="AA110">
        <v>1.07</v>
      </c>
    </row>
    <row r="111" spans="1:27" x14ac:dyDescent="0.15">
      <c r="A111">
        <v>70</v>
      </c>
      <c r="B111">
        <f t="shared" si="124"/>
        <v>1230</v>
      </c>
      <c r="C111">
        <f t="shared" si="124"/>
        <v>2109</v>
      </c>
      <c r="D111">
        <f t="shared" si="124"/>
        <v>1054</v>
      </c>
      <c r="E111">
        <f t="shared" si="112"/>
        <v>24600</v>
      </c>
      <c r="F111">
        <f t="shared" si="113"/>
        <v>1353</v>
      </c>
      <c r="G111">
        <v>0</v>
      </c>
      <c r="H111">
        <f t="shared" si="114"/>
        <v>2109</v>
      </c>
      <c r="I111">
        <f t="shared" si="115"/>
        <v>2109</v>
      </c>
      <c r="J111">
        <f t="shared" si="116"/>
        <v>84384</v>
      </c>
      <c r="K111">
        <f t="shared" si="117"/>
        <v>3957</v>
      </c>
      <c r="L111">
        <f t="shared" si="118"/>
        <v>0</v>
      </c>
      <c r="M111">
        <f t="shared" si="119"/>
        <v>2578</v>
      </c>
      <c r="N111">
        <f t="shared" si="120"/>
        <v>2578</v>
      </c>
      <c r="O111">
        <f t="shared" si="121"/>
        <v>59784</v>
      </c>
      <c r="P111">
        <f t="shared" si="107"/>
        <v>2604</v>
      </c>
      <c r="Q111">
        <f t="shared" si="108"/>
        <v>0</v>
      </c>
      <c r="R111">
        <f t="shared" si="109"/>
        <v>469</v>
      </c>
      <c r="S111">
        <f t="shared" si="110"/>
        <v>469</v>
      </c>
      <c r="T111">
        <v>0</v>
      </c>
      <c r="U111">
        <f t="shared" si="122"/>
        <v>41</v>
      </c>
      <c r="V111">
        <v>0</v>
      </c>
      <c r="W111">
        <f t="shared" si="127"/>
        <v>17</v>
      </c>
      <c r="X111">
        <f t="shared" si="125"/>
        <v>721</v>
      </c>
      <c r="Y111">
        <v>70</v>
      </c>
      <c r="Z111">
        <f t="shared" si="123"/>
        <v>3842</v>
      </c>
      <c r="AA111">
        <v>1.03</v>
      </c>
    </row>
    <row r="112" spans="1:27" x14ac:dyDescent="0.15">
      <c r="A112">
        <v>80</v>
      </c>
      <c r="B112">
        <f t="shared" si="124"/>
        <v>1592</v>
      </c>
      <c r="C112">
        <f t="shared" si="124"/>
        <v>2729</v>
      </c>
      <c r="D112">
        <f t="shared" si="124"/>
        <v>1364</v>
      </c>
      <c r="E112">
        <f t="shared" si="112"/>
        <v>31840</v>
      </c>
      <c r="F112">
        <f t="shared" si="113"/>
        <v>1751</v>
      </c>
      <c r="G112">
        <v>0</v>
      </c>
      <c r="H112">
        <f t="shared" si="114"/>
        <v>2729</v>
      </c>
      <c r="I112">
        <f t="shared" si="115"/>
        <v>2729</v>
      </c>
      <c r="J112">
        <f t="shared" si="116"/>
        <v>109152</v>
      </c>
      <c r="K112">
        <f t="shared" si="117"/>
        <v>4851</v>
      </c>
      <c r="L112">
        <f t="shared" si="118"/>
        <v>0</v>
      </c>
      <c r="M112">
        <f t="shared" si="119"/>
        <v>3323</v>
      </c>
      <c r="N112">
        <f t="shared" si="120"/>
        <v>3323</v>
      </c>
      <c r="O112">
        <f t="shared" si="121"/>
        <v>77312</v>
      </c>
      <c r="P112">
        <f t="shared" si="107"/>
        <v>3100</v>
      </c>
      <c r="Q112">
        <f t="shared" si="108"/>
        <v>0</v>
      </c>
      <c r="R112">
        <f t="shared" si="109"/>
        <v>594</v>
      </c>
      <c r="S112">
        <f t="shared" si="110"/>
        <v>594</v>
      </c>
      <c r="T112">
        <v>0</v>
      </c>
      <c r="U112">
        <f t="shared" si="122"/>
        <v>48</v>
      </c>
      <c r="V112">
        <v>0</v>
      </c>
      <c r="W112">
        <f t="shared" si="127"/>
        <v>24</v>
      </c>
      <c r="X112">
        <f t="shared" si="125"/>
        <v>814</v>
      </c>
      <c r="Y112">
        <v>80</v>
      </c>
      <c r="Z112">
        <f t="shared" si="123"/>
        <v>4951</v>
      </c>
      <c r="AA112">
        <v>0.98</v>
      </c>
    </row>
    <row r="113" spans="1:27" x14ac:dyDescent="0.15">
      <c r="A113">
        <v>90</v>
      </c>
      <c r="B113">
        <f t="shared" si="124"/>
        <v>2000</v>
      </c>
      <c r="C113">
        <f t="shared" si="124"/>
        <v>3429</v>
      </c>
      <c r="D113">
        <f t="shared" si="124"/>
        <v>1714</v>
      </c>
      <c r="E113">
        <f t="shared" si="112"/>
        <v>40000</v>
      </c>
      <c r="F113">
        <f t="shared" si="113"/>
        <v>2200</v>
      </c>
      <c r="G113">
        <v>0</v>
      </c>
      <c r="H113">
        <f t="shared" si="114"/>
        <v>3429</v>
      </c>
      <c r="I113">
        <f t="shared" si="115"/>
        <v>3429</v>
      </c>
      <c r="J113">
        <f t="shared" si="116"/>
        <v>137184</v>
      </c>
      <c r="K113">
        <f t="shared" si="117"/>
        <v>6015</v>
      </c>
      <c r="L113">
        <f t="shared" si="118"/>
        <v>0</v>
      </c>
      <c r="M113">
        <f t="shared" si="119"/>
        <v>4162</v>
      </c>
      <c r="N113">
        <f t="shared" si="120"/>
        <v>4162</v>
      </c>
      <c r="O113">
        <f t="shared" si="121"/>
        <v>97184</v>
      </c>
      <c r="P113">
        <f t="shared" si="107"/>
        <v>3815</v>
      </c>
      <c r="Q113">
        <f t="shared" si="108"/>
        <v>0</v>
      </c>
      <c r="R113">
        <f t="shared" si="109"/>
        <v>733</v>
      </c>
      <c r="S113">
        <f t="shared" si="110"/>
        <v>733</v>
      </c>
      <c r="T113">
        <v>0</v>
      </c>
      <c r="U113">
        <f t="shared" si="122"/>
        <v>56</v>
      </c>
      <c r="V113">
        <v>0</v>
      </c>
      <c r="W113">
        <f t="shared" si="127"/>
        <v>33</v>
      </c>
      <c r="X113">
        <f t="shared" si="125"/>
        <v>907</v>
      </c>
      <c r="Y113">
        <v>90</v>
      </c>
      <c r="Z113">
        <f t="shared" si="123"/>
        <v>6202</v>
      </c>
      <c r="AA113">
        <v>0.97</v>
      </c>
    </row>
    <row r="114" spans="1:27" x14ac:dyDescent="0.15">
      <c r="A114">
        <v>100</v>
      </c>
      <c r="B114">
        <f t="shared" si="124"/>
        <v>2455</v>
      </c>
      <c r="C114">
        <f t="shared" si="124"/>
        <v>4209</v>
      </c>
      <c r="D114">
        <f t="shared" si="124"/>
        <v>2104</v>
      </c>
      <c r="E114">
        <f t="shared" si="112"/>
        <v>49100</v>
      </c>
      <c r="F114">
        <f t="shared" si="113"/>
        <v>2700</v>
      </c>
      <c r="G114">
        <v>0</v>
      </c>
      <c r="H114">
        <f t="shared" si="114"/>
        <v>4209</v>
      </c>
      <c r="I114">
        <f t="shared" si="115"/>
        <v>4209</v>
      </c>
      <c r="J114">
        <f t="shared" si="116"/>
        <v>168384</v>
      </c>
      <c r="K114">
        <f t="shared" si="117"/>
        <v>7442</v>
      </c>
      <c r="L114">
        <f t="shared" si="118"/>
        <v>0</v>
      </c>
      <c r="M114">
        <f t="shared" si="119"/>
        <v>5096</v>
      </c>
      <c r="N114">
        <f t="shared" si="120"/>
        <v>5096</v>
      </c>
      <c r="O114">
        <f t="shared" si="121"/>
        <v>119284</v>
      </c>
      <c r="P114">
        <f t="shared" si="107"/>
        <v>4742</v>
      </c>
      <c r="Q114">
        <f t="shared" si="108"/>
        <v>0</v>
      </c>
      <c r="R114">
        <f t="shared" si="109"/>
        <v>887</v>
      </c>
      <c r="S114">
        <f t="shared" si="110"/>
        <v>887</v>
      </c>
      <c r="T114">
        <v>0</v>
      </c>
      <c r="U114">
        <f t="shared" si="122"/>
        <v>65</v>
      </c>
      <c r="V114">
        <v>0</v>
      </c>
      <c r="W114">
        <f t="shared" si="127"/>
        <v>44</v>
      </c>
      <c r="X114">
        <f>28*15+65*9-5</f>
        <v>1000</v>
      </c>
      <c r="Y114">
        <v>100</v>
      </c>
      <c r="Z114">
        <f t="shared" si="123"/>
        <v>7594</v>
      </c>
      <c r="AA114">
        <v>0.98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J30" sqref="J30"/>
    </sheetView>
  </sheetViews>
  <sheetFormatPr defaultRowHeight="13.5" x14ac:dyDescent="0.15"/>
  <cols>
    <col min="5" max="8" width="12.75" bestFit="1" customWidth="1"/>
  </cols>
  <sheetData>
    <row r="1" spans="1:8" x14ac:dyDescent="0.15">
      <c r="B1" s="2" t="s">
        <v>135</v>
      </c>
      <c r="C1" s="2">
        <v>1</v>
      </c>
      <c r="D1" s="2">
        <v>10</v>
      </c>
      <c r="E1" s="2">
        <v>30</v>
      </c>
      <c r="F1" s="2">
        <v>50</v>
      </c>
      <c r="G1" s="2">
        <v>70</v>
      </c>
      <c r="H1" s="2">
        <v>100</v>
      </c>
    </row>
    <row r="2" spans="1:8" x14ac:dyDescent="0.15">
      <c r="B2" s="2" t="s">
        <v>136</v>
      </c>
      <c r="C2" s="2">
        <f>C1</f>
        <v>1</v>
      </c>
      <c r="D2" s="2">
        <f t="shared" ref="D2:H2" si="0">D1</f>
        <v>10</v>
      </c>
      <c r="E2" s="2">
        <f t="shared" si="0"/>
        <v>30</v>
      </c>
      <c r="F2" s="2">
        <f t="shared" si="0"/>
        <v>50</v>
      </c>
      <c r="G2" s="2">
        <f t="shared" si="0"/>
        <v>70</v>
      </c>
      <c r="H2" s="2">
        <f t="shared" si="0"/>
        <v>100</v>
      </c>
    </row>
    <row r="3" spans="1:8" x14ac:dyDescent="0.15">
      <c r="A3" t="s">
        <v>114</v>
      </c>
      <c r="B3" t="s">
        <v>133</v>
      </c>
      <c r="C3" s="1" t="s">
        <v>38</v>
      </c>
      <c r="D3" s="1"/>
      <c r="E3" s="1"/>
      <c r="F3" s="1"/>
      <c r="G3" s="1"/>
      <c r="H3" s="1"/>
    </row>
    <row r="4" spans="1:8" x14ac:dyDescent="0.15">
      <c r="A4" t="s">
        <v>10</v>
      </c>
      <c r="B4" t="s">
        <v>10</v>
      </c>
      <c r="C4" t="str">
        <f>IF(
IF($A4="力士",VLOOKUP(C$1,力士基本属性,2,FALSE),IF($A4="修罗",VLOOKUP(C$1,修罗基本属性,2,FALSE),IF($A4="夜叉",VLOOKUP(C$1,夜叉基本属性,2,FALSE),IF($A4="判官",VLOOKUP(C$1,判官基本属性,2,FALSE),IF($A4="龙女",VLOOKUP(C$1,龙女基本属性,2,FALSE),0)))))-
IF($B4="力士",VLOOKUP(C$2,力士基本属性,3,FALSE),IF($B4="修罗",VLOOKUP(C$2,修罗基本属性,3,FALSE),IF($B4="夜叉",VLOOKUP(C$2,夜叉基本属性,3,FALSE),IF($B4="判官",VLOOKUP(C$2,判官基本属性,3,FALSE),IF($B4="龙女",VLOOKUP(C$2,龙女基本属性,3,FALSE),0)))))&gt;0,
ROUND(((IF($A4="力士",VLOOKUP(C$1,力士基本属性,2,FALSE),IF($A4="修罗",VLOOKUP(C$1,修罗基本属性,2,FALSE),IF($A4="夜叉",VLOOKUP(C$1,夜叉基本属性,2,FALSE),IF($A4="判官",VLOOKUP(C$1,判官基本属性,2,FALSE),IF($A4="龙女",VLOOKUP(C$1,龙女基本属性,2,FALSE),0)))))-
IF($B4="力士",VLOOKUP(C$2,力士基本属性,3,FALSE),IF($B4="修罗",VLOOKUP(C$2,修罗基本属性,3,FALSE),IF($B4="夜叉",VLOOKUP(C$2,夜叉基本属性,3,FALSE),IF($B4="判官",VLOOKUP(C$2,判官基本属性,3,FALSE),IF($B4="龙女",VLOOKUP(C$2,龙女基本属性,3,FALSE),0))))))*属性设计!$L$23+
IF($A4="力士",VLOOKUP(C$1,力士基本属性,20,FALSE),IF($A4="修罗",VLOOKUP(C$1,修罗基本属性,20,FALSE),IF($A4="夜叉",VLOOKUP(C$1,夜叉基本属性,20,FALSE),IF($A4="判官",VLOOKUP(C$1,判官基本属性,20,FALSE),IF($A4="龙女",VLOOKUP(C$1,龙女基本属性,20,FALSE),0)))))*属性设计!$L$25)/
(属性设计!$L$24+
IF($A4="力士",VLOOKUP(C$1,力士基本属性,20,FALSE),IF($A4="修罗",VLOOKUP(C$1,修罗基本属性,20,FALSE),IF($A4="夜叉",VLOOKUP(C$1,夜叉基本属性,20,FALSE),IF($A4="判官",VLOOKUP(C$1,判官基本属性,20,FALSE),IF($A4="龙女",VLOOKUP(C$1,龙女基本属性,20,FALSE),0)))))*属性设计!$L$25),2),
ROUND(
IF($A4="力士",VLOOKUP(C$1,力士基本属性,20,FALSE),IF($A4="修罗",VLOOKUP(C$1,修罗基本属性,20,FALSE),IF($A4="夜叉",VLOOKUP(C$1,夜叉基本属性,20,FALSE),IF($A4="判官",VLOOKUP(C$1,判官基本属性,20,FALSE),IF($A4="龙女",VLOOKUP(C$1,龙女基本属性,20,FALSE),0)))))*属性设计!$L$25/
(属性设计!$L$24+
IF($A4="力士",VLOOKUP(C$1,力士基本属性,20,FALSE),IF($A4="修罗",VLOOKUP(C$1,修罗基本属性,20,FALSE),IF($A4="夜叉",VLOOKUP(C$1,夜叉基本属性,20,FALSE),IF($A4="判官",VLOOKUP(C$1,判官基本属性,20,FALSE),IF($A4="龙女",VLOOKUP(C$1,龙女基本属性,20,FALSE),0)))))*属性设计!$L$25),2))
&amp;" , "&amp;
IF(
IF($B4="力士",VLOOKUP(C$2,力士基本属性,2,FALSE),IF($B4="修罗",VLOOKUP(C$2,修罗基本属性,2,FALSE),IF($B4="夜叉",VLOOKUP(C$2,夜叉基本属性,2,FALSE),IF($B4="判官",VLOOKUP(C$2,判官基本属性,2,FALSE),IF($B4="龙女",VLOOKUP(C$2,龙女基本属性,2,FALSE),0)))))-
IF($A4="力士",VLOOKUP(C$1,力士基本属性,3,FALSE),IF($A4="修罗",VLOOKUP(C$1,修罗基本属性,3,FALSE),IF($A4="夜叉",VLOOKUP(C$1,夜叉基本属性,3,FALSE),IF($A4="判官",VLOOKUP(C$1,判官基本属性,3,FALSE),IF($A4="龙女",VLOOKUP(C$1,龙女基本属性,3,FALSE),0)))))&gt;0,
ROUND(((IF($B4="力士",VLOOKUP(C$2,力士基本属性,2,FALSE),IF($B4="修罗",VLOOKUP(C$2,修罗基本属性,2,FALSE),IF($B4="夜叉",VLOOKUP(C$2,夜叉基本属性,2,FALSE),IF($B4="判官",VLOOKUP(C$2,判官基本属性,2,FALSE),IF($B4="龙女",VLOOKUP(C$2,龙女基本属性,2,FALSE),0)))))-
IF($A4="力士",VLOOKUP(C$1,力士基本属性,3,FALSE),IF($A4="修罗",VLOOKUP(C$1,修罗基本属性,3,FALSE),IF($A4="夜叉",VLOOKUP(C$1,夜叉基本属性,3,FALSE),IF($A4="判官",VLOOKUP(C$1,判官基本属性,3,FALSE),IF($A4="龙女",VLOOKUP(C$1,龙女基本属性,3,FALSE),0))))))*属性设计!$L$23+
IF($B4="力士",VLOOKUP(C$2,力士基本属性,20,FALSE),IF($B4="修罗",VLOOKUP(C$2,修罗基本属性,20,FALSE),IF($B4="夜叉",VLOOKUP(C$2,夜叉基本属性,20,FALSE),IF($B4="判官",VLOOKUP(C$2,判官基本属性,20,FALSE),IF($B4="龙女",VLOOKUP(C$2,龙女基本属性,20,FALSE),0)))))*属性设计!$L$25)/
(属性设计!$L$24+
IF($B4="力士",VLOOKUP(C$2,力士基本属性,20,FALSE),IF($B4="修罗",VLOOKUP(C$2,修罗基本属性,20,FALSE),IF($B4="夜叉",VLOOKUP(C$2,夜叉基本属性,20,FALSE),IF($B4="判官",VLOOKUP(C$2,判官基本属性,20,FALSE),IF($B4="龙女",VLOOKUP(C$2,龙女基本属性,20,FALSE),0)))))*属性设计!$L$25),2),
ROUND(
IF($B4="力士",VLOOKUP(C$2,力士基本属性,20,FALSE),IF($B4="修罗",VLOOKUP(C$2,修罗基本属性,20,FALSE),IF($B4="夜叉",VLOOKUP(C$2,夜叉基本属性,20,FALSE),IF($B4="判官",VLOOKUP(C$2,判官基本属性,20,FALSE),IF($B4="龙女",VLOOKUP(C$2,龙女基本属性,20,FALSE),0)))))*属性设计!$L$25/
(属性设计!$L$24+
IF($B4="力士",VLOOKUP(C$2,力士基本属性,20,FALSE),IF($B4="修罗",VLOOKUP(C$2,修罗基本属性,20,FALSE),IF($B4="夜叉",VLOOKUP(C$2,夜叉基本属性,20,FALSE),IF($B4="判官",VLOOKUP(C$2,判官基本属性,20,FALSE),IF($B4="龙女",VLOOKUP(C$2,龙女基本属性,20,FALSE),0)))))*属性设计!$L$25),2))</f>
        <v>0 , 0</v>
      </c>
      <c r="D4" t="str">
        <f>IF(
IF($A4="力士",VLOOKUP(D$1,力士基本属性,2,FALSE),IF($A4="修罗",VLOOKUP(D$1,修罗基本属性,2,FALSE),IF($A4="夜叉",VLOOKUP(D$1,夜叉基本属性,2,FALSE),IF($A4="判官",VLOOKUP(D$1,判官基本属性,2,FALSE),IF($A4="龙女",VLOOKUP(D$1,龙女基本属性,2,FALSE),0)))))-
IF($B4="力士",VLOOKUP(D$2,力士基本属性,3,FALSE),IF($B4="修罗",VLOOKUP(D$2,修罗基本属性,3,FALSE),IF($B4="夜叉",VLOOKUP(D$2,夜叉基本属性,3,FALSE),IF($B4="判官",VLOOKUP(D$2,判官基本属性,3,FALSE),IF($B4="龙女",VLOOKUP(D$2,龙女基本属性,3,FALSE),0)))))&gt;0,
ROUND(((IF($A4="力士",VLOOKUP(D$1,力士基本属性,2,FALSE),IF($A4="修罗",VLOOKUP(D$1,修罗基本属性,2,FALSE),IF($A4="夜叉",VLOOKUP(D$1,夜叉基本属性,2,FALSE),IF($A4="判官",VLOOKUP(D$1,判官基本属性,2,FALSE),IF($A4="龙女",VLOOKUP(D$1,龙女基本属性,2,FALSE),0)))))-
IF($B4="力士",VLOOKUP(D$2,力士基本属性,3,FALSE),IF($B4="修罗",VLOOKUP(D$2,修罗基本属性,3,FALSE),IF($B4="夜叉",VLOOKUP(D$2,夜叉基本属性,3,FALSE),IF($B4="判官",VLOOKUP(D$2,判官基本属性,3,FALSE),IF($B4="龙女",VLOOKUP(D$2,龙女基本属性,3,FALSE),0))))))*属性设计!$L$23+
IF($A4="力士",VLOOKUP(D$1,力士基本属性,20,FALSE),IF($A4="修罗",VLOOKUP(D$1,修罗基本属性,20,FALSE),IF($A4="夜叉",VLOOKUP(D$1,夜叉基本属性,20,FALSE),IF($A4="判官",VLOOKUP(D$1,判官基本属性,20,FALSE),IF($A4="龙女",VLOOKUP(D$1,龙女基本属性,20,FALSE),0)))))*属性设计!$L$25)/
(属性设计!$L$24+
IF($A4="力士",VLOOKUP(D$1,力士基本属性,20,FALSE),IF($A4="修罗",VLOOKUP(D$1,修罗基本属性,20,FALSE),IF($A4="夜叉",VLOOKUP(D$1,夜叉基本属性,20,FALSE),IF($A4="判官",VLOOKUP(D$1,判官基本属性,20,FALSE),IF($A4="龙女",VLOOKUP(D$1,龙女基本属性,20,FALSE),0)))))*属性设计!$L$25),2),
ROUND(
IF($A4="力士",VLOOKUP(D$1,力士基本属性,20,FALSE),IF($A4="修罗",VLOOKUP(D$1,修罗基本属性,20,FALSE),IF($A4="夜叉",VLOOKUP(D$1,夜叉基本属性,20,FALSE),IF($A4="判官",VLOOKUP(D$1,判官基本属性,20,FALSE),IF($A4="龙女",VLOOKUP(D$1,龙女基本属性,20,FALSE),0)))))*属性设计!$L$25/
(属性设计!$L$24+
IF($A4="力士",VLOOKUP(D$1,力士基本属性,20,FALSE),IF($A4="修罗",VLOOKUP(D$1,修罗基本属性,20,FALSE),IF($A4="夜叉",VLOOKUP(D$1,夜叉基本属性,20,FALSE),IF($A4="判官",VLOOKUP(D$1,判官基本属性,20,FALSE),IF($A4="龙女",VLOOKUP(D$1,龙女基本属性,20,FALSE),0)))))*属性设计!$L$25),2))
&amp;" , "&amp;
IF(
IF($B4="力士",VLOOKUP(D$2,力士基本属性,2,FALSE),IF($B4="修罗",VLOOKUP(D$2,修罗基本属性,2,FALSE),IF($B4="夜叉",VLOOKUP(D$2,夜叉基本属性,2,FALSE),IF($B4="判官",VLOOKUP(D$2,判官基本属性,2,FALSE),IF($B4="龙女",VLOOKUP(D$2,龙女基本属性,2,FALSE),0)))))-
IF($A4="力士",VLOOKUP(D$1,力士基本属性,3,FALSE),IF($A4="修罗",VLOOKUP(D$1,修罗基本属性,3,FALSE),IF($A4="夜叉",VLOOKUP(D$1,夜叉基本属性,3,FALSE),IF($A4="判官",VLOOKUP(D$1,判官基本属性,3,FALSE),IF($A4="龙女",VLOOKUP(D$1,龙女基本属性,3,FALSE),0)))))&gt;0,
ROUND(((IF($B4="力士",VLOOKUP(D$2,力士基本属性,2,FALSE),IF($B4="修罗",VLOOKUP(D$2,修罗基本属性,2,FALSE),IF($B4="夜叉",VLOOKUP(D$2,夜叉基本属性,2,FALSE),IF($B4="判官",VLOOKUP(D$2,判官基本属性,2,FALSE),IF($B4="龙女",VLOOKUP(D$2,龙女基本属性,2,FALSE),0)))))-
IF($A4="力士",VLOOKUP(D$1,力士基本属性,3,FALSE),IF($A4="修罗",VLOOKUP(D$1,修罗基本属性,3,FALSE),IF($A4="夜叉",VLOOKUP(D$1,夜叉基本属性,3,FALSE),IF($A4="判官",VLOOKUP(D$1,判官基本属性,3,FALSE),IF($A4="龙女",VLOOKUP(D$1,龙女基本属性,3,FALSE),0))))))*属性设计!$L$23+
IF($B4="力士",VLOOKUP(D$2,力士基本属性,20,FALSE),IF($B4="修罗",VLOOKUP(D$2,修罗基本属性,20,FALSE),IF($B4="夜叉",VLOOKUP(D$2,夜叉基本属性,20,FALSE),IF($B4="判官",VLOOKUP(D$2,判官基本属性,20,FALSE),IF($B4="龙女",VLOOKUP(D$2,龙女基本属性,20,FALSE),0)))))*属性设计!$L$25)/
(属性设计!$L$24+
IF($B4="力士",VLOOKUP(D$2,力士基本属性,20,FALSE),IF($B4="修罗",VLOOKUP(D$2,修罗基本属性,20,FALSE),IF($B4="夜叉",VLOOKUP(D$2,夜叉基本属性,20,FALSE),IF($B4="判官",VLOOKUP(D$2,判官基本属性,20,FALSE),IF($B4="龙女",VLOOKUP(D$2,龙女基本属性,20,FALSE),0)))))*属性设计!$L$25),2),
ROUND(
IF($B4="力士",VLOOKUP(D$2,力士基本属性,20,FALSE),IF($B4="修罗",VLOOKUP(D$2,修罗基本属性,20,FALSE),IF($B4="夜叉",VLOOKUP(D$2,夜叉基本属性,20,FALSE),IF($B4="判官",VLOOKUP(D$2,判官基本属性,20,FALSE),IF($B4="龙女",VLOOKUP(D$2,龙女基本属性,20,FALSE),0)))))*属性设计!$L$25/
(属性设计!$L$24+
IF($B4="力士",VLOOKUP(D$2,力士基本属性,20,FALSE),IF($B4="修罗",VLOOKUP(D$2,修罗基本属性,20,FALSE),IF($B4="夜叉",VLOOKUP(D$2,夜叉基本属性,20,FALSE),IF($B4="判官",VLOOKUP(D$2,判官基本属性,20,FALSE),IF($B4="龙女",VLOOKUP(D$2,龙女基本属性,20,FALSE),0)))))*属性设计!$L$25),2))</f>
        <v>0 , 0</v>
      </c>
      <c r="E4" t="str">
        <f>IF(
IF($A4="力士",VLOOKUP(E$1,力士基本属性,2,FALSE),IF($A4="修罗",VLOOKUP(E$1,修罗基本属性,2,FALSE),IF($A4="夜叉",VLOOKUP(E$1,夜叉基本属性,2,FALSE),IF($A4="判官",VLOOKUP(E$1,判官基本属性,2,FALSE),IF($A4="龙女",VLOOKUP(E$1,龙女基本属性,2,FALSE),0)))))-
IF($B4="力士",VLOOKUP(E$2,力士基本属性,3,FALSE),IF($B4="修罗",VLOOKUP(E$2,修罗基本属性,3,FALSE),IF($B4="夜叉",VLOOKUP(E$2,夜叉基本属性,3,FALSE),IF($B4="判官",VLOOKUP(E$2,判官基本属性,3,FALSE),IF($B4="龙女",VLOOKUP(E$2,龙女基本属性,3,FALSE),0)))))&gt;0,
ROUND(((IF($A4="力士",VLOOKUP(E$1,力士基本属性,2,FALSE),IF($A4="修罗",VLOOKUP(E$1,修罗基本属性,2,FALSE),IF($A4="夜叉",VLOOKUP(E$1,夜叉基本属性,2,FALSE),IF($A4="判官",VLOOKUP(E$1,判官基本属性,2,FALSE),IF($A4="龙女",VLOOKUP(E$1,龙女基本属性,2,FALSE),0)))))-
IF($B4="力士",VLOOKUP(E$2,力士基本属性,3,FALSE),IF($B4="修罗",VLOOKUP(E$2,修罗基本属性,3,FALSE),IF($B4="夜叉",VLOOKUP(E$2,夜叉基本属性,3,FALSE),IF($B4="判官",VLOOKUP(E$2,判官基本属性,3,FALSE),IF($B4="龙女",VLOOKUP(E$2,龙女基本属性,3,FALSE),0))))))*属性设计!$L$23+
IF($A4="力士",VLOOKUP(E$1,力士基本属性,20,FALSE),IF($A4="修罗",VLOOKUP(E$1,修罗基本属性,20,FALSE),IF($A4="夜叉",VLOOKUP(E$1,夜叉基本属性,20,FALSE),IF($A4="判官",VLOOKUP(E$1,判官基本属性,20,FALSE),IF($A4="龙女",VLOOKUP(E$1,龙女基本属性,20,FALSE),0)))))*属性设计!$L$25)/
(属性设计!$L$24+
IF($A4="力士",VLOOKUP(E$1,力士基本属性,20,FALSE),IF($A4="修罗",VLOOKUP(E$1,修罗基本属性,20,FALSE),IF($A4="夜叉",VLOOKUP(E$1,夜叉基本属性,20,FALSE),IF($A4="判官",VLOOKUP(E$1,判官基本属性,20,FALSE),IF($A4="龙女",VLOOKUP(E$1,龙女基本属性,20,FALSE),0)))))*属性设计!$L$25),2),
ROUND(
IF($A4="力士",VLOOKUP(E$1,力士基本属性,20,FALSE),IF($A4="修罗",VLOOKUP(E$1,修罗基本属性,20,FALSE),IF($A4="夜叉",VLOOKUP(E$1,夜叉基本属性,20,FALSE),IF($A4="判官",VLOOKUP(E$1,判官基本属性,20,FALSE),IF($A4="龙女",VLOOKUP(E$1,龙女基本属性,20,FALSE),0)))))*属性设计!$L$25/
(属性设计!$L$24+
IF($A4="力士",VLOOKUP(E$1,力士基本属性,20,FALSE),IF($A4="修罗",VLOOKUP(E$1,修罗基本属性,20,FALSE),IF($A4="夜叉",VLOOKUP(E$1,夜叉基本属性,20,FALSE),IF($A4="判官",VLOOKUP(E$1,判官基本属性,20,FALSE),IF($A4="龙女",VLOOKUP(E$1,龙女基本属性,20,FALSE),0)))))*属性设计!$L$25),2))
&amp;" , "&amp;
IF(
IF($B4="力士",VLOOKUP(E$2,力士基本属性,2,FALSE),IF($B4="修罗",VLOOKUP(E$2,修罗基本属性,2,FALSE),IF($B4="夜叉",VLOOKUP(E$2,夜叉基本属性,2,FALSE),IF($B4="判官",VLOOKUP(E$2,判官基本属性,2,FALSE),IF($B4="龙女",VLOOKUP(E$2,龙女基本属性,2,FALSE),0)))))-
IF($A4="力士",VLOOKUP(E$1,力士基本属性,3,FALSE),IF($A4="修罗",VLOOKUP(E$1,修罗基本属性,3,FALSE),IF($A4="夜叉",VLOOKUP(E$1,夜叉基本属性,3,FALSE),IF($A4="判官",VLOOKUP(E$1,判官基本属性,3,FALSE),IF($A4="龙女",VLOOKUP(E$1,龙女基本属性,3,FALSE),0)))))&gt;0,
ROUND(((IF($B4="力士",VLOOKUP(E$2,力士基本属性,2,FALSE),IF($B4="修罗",VLOOKUP(E$2,修罗基本属性,2,FALSE),IF($B4="夜叉",VLOOKUP(E$2,夜叉基本属性,2,FALSE),IF($B4="判官",VLOOKUP(E$2,判官基本属性,2,FALSE),IF($B4="龙女",VLOOKUP(E$2,龙女基本属性,2,FALSE),0)))))-
IF($A4="力士",VLOOKUP(E$1,力士基本属性,3,FALSE),IF($A4="修罗",VLOOKUP(E$1,修罗基本属性,3,FALSE),IF($A4="夜叉",VLOOKUP(E$1,夜叉基本属性,3,FALSE),IF($A4="判官",VLOOKUP(E$1,判官基本属性,3,FALSE),IF($A4="龙女",VLOOKUP(E$1,龙女基本属性,3,FALSE),0))))))*属性设计!$L$23+
IF($B4="力士",VLOOKUP(E$2,力士基本属性,20,FALSE),IF($B4="修罗",VLOOKUP(E$2,修罗基本属性,20,FALSE),IF($B4="夜叉",VLOOKUP(E$2,夜叉基本属性,20,FALSE),IF($B4="判官",VLOOKUP(E$2,判官基本属性,20,FALSE),IF($B4="龙女",VLOOKUP(E$2,龙女基本属性,20,FALSE),0)))))*属性设计!$L$25)/
(属性设计!$L$24+
IF($B4="力士",VLOOKUP(E$2,力士基本属性,20,FALSE),IF($B4="修罗",VLOOKUP(E$2,修罗基本属性,20,FALSE),IF($B4="夜叉",VLOOKUP(E$2,夜叉基本属性,20,FALSE),IF($B4="判官",VLOOKUP(E$2,判官基本属性,20,FALSE),IF($B4="龙女",VLOOKUP(E$2,龙女基本属性,20,FALSE),0)))))*属性设计!$L$25),2),
ROUND(
IF($B4="力士",VLOOKUP(E$2,力士基本属性,20,FALSE),IF($B4="修罗",VLOOKUP(E$2,修罗基本属性,20,FALSE),IF($B4="夜叉",VLOOKUP(E$2,夜叉基本属性,20,FALSE),IF($B4="判官",VLOOKUP(E$2,判官基本属性,20,FALSE),IF($B4="龙女",VLOOKUP(E$2,龙女基本属性,20,FALSE),0)))))*属性设计!$L$25/
(属性设计!$L$24+
IF($B4="力士",VLOOKUP(E$2,力士基本属性,20,FALSE),IF($B4="修罗",VLOOKUP(E$2,修罗基本属性,20,FALSE),IF($B4="夜叉",VLOOKUP(E$2,夜叉基本属性,20,FALSE),IF($B4="判官",VLOOKUP(E$2,判官基本属性,20,FALSE),IF($B4="龙女",VLOOKUP(E$2,龙女基本属性,20,FALSE),0)))))*属性设计!$L$25),2))</f>
        <v>0.02 , 0.02</v>
      </c>
      <c r="F4" t="str">
        <f>IF(
IF($A4="力士",VLOOKUP(F$1,力士基本属性,2,FALSE),IF($A4="修罗",VLOOKUP(F$1,修罗基本属性,2,FALSE),IF($A4="夜叉",VLOOKUP(F$1,夜叉基本属性,2,FALSE),IF($A4="判官",VLOOKUP(F$1,判官基本属性,2,FALSE),IF($A4="龙女",VLOOKUP(F$1,龙女基本属性,2,FALSE),0)))))-
IF($B4="力士",VLOOKUP(F$2,力士基本属性,3,FALSE),IF($B4="修罗",VLOOKUP(F$2,修罗基本属性,3,FALSE),IF($B4="夜叉",VLOOKUP(F$2,夜叉基本属性,3,FALSE),IF($B4="判官",VLOOKUP(F$2,判官基本属性,3,FALSE),IF($B4="龙女",VLOOKUP(F$2,龙女基本属性,3,FALSE),0)))))&gt;0,
ROUND(((IF($A4="力士",VLOOKUP(F$1,力士基本属性,2,FALSE),IF($A4="修罗",VLOOKUP(F$1,修罗基本属性,2,FALSE),IF($A4="夜叉",VLOOKUP(F$1,夜叉基本属性,2,FALSE),IF($A4="判官",VLOOKUP(F$1,判官基本属性,2,FALSE),IF($A4="龙女",VLOOKUP(F$1,龙女基本属性,2,FALSE),0)))))-
IF($B4="力士",VLOOKUP(F$2,力士基本属性,3,FALSE),IF($B4="修罗",VLOOKUP(F$2,修罗基本属性,3,FALSE),IF($B4="夜叉",VLOOKUP(F$2,夜叉基本属性,3,FALSE),IF($B4="判官",VLOOKUP(F$2,判官基本属性,3,FALSE),IF($B4="龙女",VLOOKUP(F$2,龙女基本属性,3,FALSE),0))))))*属性设计!$L$23+
IF($A4="力士",VLOOKUP(F$1,力士基本属性,20,FALSE),IF($A4="修罗",VLOOKUP(F$1,修罗基本属性,20,FALSE),IF($A4="夜叉",VLOOKUP(F$1,夜叉基本属性,20,FALSE),IF($A4="判官",VLOOKUP(F$1,判官基本属性,20,FALSE),IF($A4="龙女",VLOOKUP(F$1,龙女基本属性,20,FALSE),0)))))*属性设计!$L$25)/
(属性设计!$L$24+
IF($A4="力士",VLOOKUP(F$1,力士基本属性,20,FALSE),IF($A4="修罗",VLOOKUP(F$1,修罗基本属性,20,FALSE),IF($A4="夜叉",VLOOKUP(F$1,夜叉基本属性,20,FALSE),IF($A4="判官",VLOOKUP(F$1,判官基本属性,20,FALSE),IF($A4="龙女",VLOOKUP(F$1,龙女基本属性,20,FALSE),0)))))*属性设计!$L$25),2),
ROUND(
IF($A4="力士",VLOOKUP(F$1,力士基本属性,20,FALSE),IF($A4="修罗",VLOOKUP(F$1,修罗基本属性,20,FALSE),IF($A4="夜叉",VLOOKUP(F$1,夜叉基本属性,20,FALSE),IF($A4="判官",VLOOKUP(F$1,判官基本属性,20,FALSE),IF($A4="龙女",VLOOKUP(F$1,龙女基本属性,20,FALSE),0)))))*属性设计!$L$25/
(属性设计!$L$24+
IF($A4="力士",VLOOKUP(F$1,力士基本属性,20,FALSE),IF($A4="修罗",VLOOKUP(F$1,修罗基本属性,20,FALSE),IF($A4="夜叉",VLOOKUP(F$1,夜叉基本属性,20,FALSE),IF($A4="判官",VLOOKUP(F$1,判官基本属性,20,FALSE),IF($A4="龙女",VLOOKUP(F$1,龙女基本属性,20,FALSE),0)))))*属性设计!$L$25),2))
&amp;" , "&amp;
IF(
IF($B4="力士",VLOOKUP(F$2,力士基本属性,2,FALSE),IF($B4="修罗",VLOOKUP(F$2,修罗基本属性,2,FALSE),IF($B4="夜叉",VLOOKUP(F$2,夜叉基本属性,2,FALSE),IF($B4="判官",VLOOKUP(F$2,判官基本属性,2,FALSE),IF($B4="龙女",VLOOKUP(F$2,龙女基本属性,2,FALSE),0)))))-
IF($A4="力士",VLOOKUP(F$1,力士基本属性,3,FALSE),IF($A4="修罗",VLOOKUP(F$1,修罗基本属性,3,FALSE),IF($A4="夜叉",VLOOKUP(F$1,夜叉基本属性,3,FALSE),IF($A4="判官",VLOOKUP(F$1,判官基本属性,3,FALSE),IF($A4="龙女",VLOOKUP(F$1,龙女基本属性,3,FALSE),0)))))&gt;0,
ROUND(((IF($B4="力士",VLOOKUP(F$2,力士基本属性,2,FALSE),IF($B4="修罗",VLOOKUP(F$2,修罗基本属性,2,FALSE),IF($B4="夜叉",VLOOKUP(F$2,夜叉基本属性,2,FALSE),IF($B4="判官",VLOOKUP(F$2,判官基本属性,2,FALSE),IF($B4="龙女",VLOOKUP(F$2,龙女基本属性,2,FALSE),0)))))-
IF($A4="力士",VLOOKUP(F$1,力士基本属性,3,FALSE),IF($A4="修罗",VLOOKUP(F$1,修罗基本属性,3,FALSE),IF($A4="夜叉",VLOOKUP(F$1,夜叉基本属性,3,FALSE),IF($A4="判官",VLOOKUP(F$1,判官基本属性,3,FALSE),IF($A4="龙女",VLOOKUP(F$1,龙女基本属性,3,FALSE),0))))))*属性设计!$L$23+
IF($B4="力士",VLOOKUP(F$2,力士基本属性,20,FALSE),IF($B4="修罗",VLOOKUP(F$2,修罗基本属性,20,FALSE),IF($B4="夜叉",VLOOKUP(F$2,夜叉基本属性,20,FALSE),IF($B4="判官",VLOOKUP(F$2,判官基本属性,20,FALSE),IF($B4="龙女",VLOOKUP(F$2,龙女基本属性,20,FALSE),0)))))*属性设计!$L$25)/
(属性设计!$L$24+
IF($B4="力士",VLOOKUP(F$2,力士基本属性,20,FALSE),IF($B4="修罗",VLOOKUP(F$2,修罗基本属性,20,FALSE),IF($B4="夜叉",VLOOKUP(F$2,夜叉基本属性,20,FALSE),IF($B4="判官",VLOOKUP(F$2,判官基本属性,20,FALSE),IF($B4="龙女",VLOOKUP(F$2,龙女基本属性,20,FALSE),0)))))*属性设计!$L$25),2),
ROUND(
IF($B4="力士",VLOOKUP(F$2,力士基本属性,20,FALSE),IF($B4="修罗",VLOOKUP(F$2,修罗基本属性,20,FALSE),IF($B4="夜叉",VLOOKUP(F$2,夜叉基本属性,20,FALSE),IF($B4="判官",VLOOKUP(F$2,判官基本属性,20,FALSE),IF($B4="龙女",VLOOKUP(F$2,龙女基本属性,20,FALSE),0)))))*属性设计!$L$25/
(属性设计!$L$24+
IF($B4="力士",VLOOKUP(F$2,力士基本属性,20,FALSE),IF($B4="修罗",VLOOKUP(F$2,修罗基本属性,20,FALSE),IF($B4="夜叉",VLOOKUP(F$2,夜叉基本属性,20,FALSE),IF($B4="判官",VLOOKUP(F$2,判官基本属性,20,FALSE),IF($B4="龙女",VLOOKUP(F$2,龙女基本属性,20,FALSE),0)))))*属性设计!$L$25),2))</f>
        <v>0.08 , 0.08</v>
      </c>
      <c r="G4" t="str">
        <f>IF(
IF($A4="力士",VLOOKUP(G$1,力士基本属性,2,FALSE),IF($A4="修罗",VLOOKUP(G$1,修罗基本属性,2,FALSE),IF($A4="夜叉",VLOOKUP(G$1,夜叉基本属性,2,FALSE),IF($A4="判官",VLOOKUP(G$1,判官基本属性,2,FALSE),IF($A4="龙女",VLOOKUP(G$1,龙女基本属性,2,FALSE),0)))))-
IF($B4="力士",VLOOKUP(G$2,力士基本属性,3,FALSE),IF($B4="修罗",VLOOKUP(G$2,修罗基本属性,3,FALSE),IF($B4="夜叉",VLOOKUP(G$2,夜叉基本属性,3,FALSE),IF($B4="判官",VLOOKUP(G$2,判官基本属性,3,FALSE),IF($B4="龙女",VLOOKUP(G$2,龙女基本属性,3,FALSE),0)))))&gt;0,
ROUND(((IF($A4="力士",VLOOKUP(G$1,力士基本属性,2,FALSE),IF($A4="修罗",VLOOKUP(G$1,修罗基本属性,2,FALSE),IF($A4="夜叉",VLOOKUP(G$1,夜叉基本属性,2,FALSE),IF($A4="判官",VLOOKUP(G$1,判官基本属性,2,FALSE),IF($A4="龙女",VLOOKUP(G$1,龙女基本属性,2,FALSE),0)))))-
IF($B4="力士",VLOOKUP(G$2,力士基本属性,3,FALSE),IF($B4="修罗",VLOOKUP(G$2,修罗基本属性,3,FALSE),IF($B4="夜叉",VLOOKUP(G$2,夜叉基本属性,3,FALSE),IF($B4="判官",VLOOKUP(G$2,判官基本属性,3,FALSE),IF($B4="龙女",VLOOKUP(G$2,龙女基本属性,3,FALSE),0))))))*属性设计!$L$23+
IF($A4="力士",VLOOKUP(G$1,力士基本属性,20,FALSE),IF($A4="修罗",VLOOKUP(G$1,修罗基本属性,20,FALSE),IF($A4="夜叉",VLOOKUP(G$1,夜叉基本属性,20,FALSE),IF($A4="判官",VLOOKUP(G$1,判官基本属性,20,FALSE),IF($A4="龙女",VLOOKUP(G$1,龙女基本属性,20,FALSE),0)))))*属性设计!$L$25)/
(属性设计!$L$24+
IF($A4="力士",VLOOKUP(G$1,力士基本属性,20,FALSE),IF($A4="修罗",VLOOKUP(G$1,修罗基本属性,20,FALSE),IF($A4="夜叉",VLOOKUP(G$1,夜叉基本属性,20,FALSE),IF($A4="判官",VLOOKUP(G$1,判官基本属性,20,FALSE),IF($A4="龙女",VLOOKUP(G$1,龙女基本属性,20,FALSE),0)))))*属性设计!$L$25),2),
ROUND(
IF($A4="力士",VLOOKUP(G$1,力士基本属性,20,FALSE),IF($A4="修罗",VLOOKUP(G$1,修罗基本属性,20,FALSE),IF($A4="夜叉",VLOOKUP(G$1,夜叉基本属性,20,FALSE),IF($A4="判官",VLOOKUP(G$1,判官基本属性,20,FALSE),IF($A4="龙女",VLOOKUP(G$1,龙女基本属性,20,FALSE),0)))))*属性设计!$L$25/
(属性设计!$L$24+
IF($A4="力士",VLOOKUP(G$1,力士基本属性,20,FALSE),IF($A4="修罗",VLOOKUP(G$1,修罗基本属性,20,FALSE),IF($A4="夜叉",VLOOKUP(G$1,夜叉基本属性,20,FALSE),IF($A4="判官",VLOOKUP(G$1,判官基本属性,20,FALSE),IF($A4="龙女",VLOOKUP(G$1,龙女基本属性,20,FALSE),0)))))*属性设计!$L$25),2))
&amp;" , "&amp;
IF(
IF($B4="力士",VLOOKUP(G$2,力士基本属性,2,FALSE),IF($B4="修罗",VLOOKUP(G$2,修罗基本属性,2,FALSE),IF($B4="夜叉",VLOOKUP(G$2,夜叉基本属性,2,FALSE),IF($B4="判官",VLOOKUP(G$2,判官基本属性,2,FALSE),IF($B4="龙女",VLOOKUP(G$2,龙女基本属性,2,FALSE),0)))))-
IF($A4="力士",VLOOKUP(G$1,力士基本属性,3,FALSE),IF($A4="修罗",VLOOKUP(G$1,修罗基本属性,3,FALSE),IF($A4="夜叉",VLOOKUP(G$1,夜叉基本属性,3,FALSE),IF($A4="判官",VLOOKUP(G$1,判官基本属性,3,FALSE),IF($A4="龙女",VLOOKUP(G$1,龙女基本属性,3,FALSE),0)))))&gt;0,
ROUND(((IF($B4="力士",VLOOKUP(G$2,力士基本属性,2,FALSE),IF($B4="修罗",VLOOKUP(G$2,修罗基本属性,2,FALSE),IF($B4="夜叉",VLOOKUP(G$2,夜叉基本属性,2,FALSE),IF($B4="判官",VLOOKUP(G$2,判官基本属性,2,FALSE),IF($B4="龙女",VLOOKUP(G$2,龙女基本属性,2,FALSE),0)))))-
IF($A4="力士",VLOOKUP(G$1,力士基本属性,3,FALSE),IF($A4="修罗",VLOOKUP(G$1,修罗基本属性,3,FALSE),IF($A4="夜叉",VLOOKUP(G$1,夜叉基本属性,3,FALSE),IF($A4="判官",VLOOKUP(G$1,判官基本属性,3,FALSE),IF($A4="龙女",VLOOKUP(G$1,龙女基本属性,3,FALSE),0))))))*属性设计!$L$23+
IF($B4="力士",VLOOKUP(G$2,力士基本属性,20,FALSE),IF($B4="修罗",VLOOKUP(G$2,修罗基本属性,20,FALSE),IF($B4="夜叉",VLOOKUP(G$2,夜叉基本属性,20,FALSE),IF($B4="判官",VLOOKUP(G$2,判官基本属性,20,FALSE),IF($B4="龙女",VLOOKUP(G$2,龙女基本属性,20,FALSE),0)))))*属性设计!$L$25)/
(属性设计!$L$24+
IF($B4="力士",VLOOKUP(G$2,力士基本属性,20,FALSE),IF($B4="修罗",VLOOKUP(G$2,修罗基本属性,20,FALSE),IF($B4="夜叉",VLOOKUP(G$2,夜叉基本属性,20,FALSE),IF($B4="判官",VLOOKUP(G$2,判官基本属性,20,FALSE),IF($B4="龙女",VLOOKUP(G$2,龙女基本属性,20,FALSE),0)))))*属性设计!$L$25),2),
ROUND(
IF($B4="力士",VLOOKUP(G$2,力士基本属性,20,FALSE),IF($B4="修罗",VLOOKUP(G$2,修罗基本属性,20,FALSE),IF($B4="夜叉",VLOOKUP(G$2,夜叉基本属性,20,FALSE),IF($B4="判官",VLOOKUP(G$2,判官基本属性,20,FALSE),IF($B4="龙女",VLOOKUP(G$2,龙女基本属性,20,FALSE),0)))))*属性设计!$L$25/
(属性设计!$L$24+
IF($B4="力士",VLOOKUP(G$2,力士基本属性,20,FALSE),IF($B4="修罗",VLOOKUP(G$2,修罗基本属性,20,FALSE),IF($B4="夜叉",VLOOKUP(G$2,夜叉基本属性,20,FALSE),IF($B4="判官",VLOOKUP(G$2,判官基本属性,20,FALSE),IF($B4="龙女",VLOOKUP(G$2,龙女基本属性,20,FALSE),0)))))*属性设计!$L$25),2))</f>
        <v>0.17 , 0.17</v>
      </c>
      <c r="H4" t="str">
        <f>IF(
IF($A4="力士",VLOOKUP(H$1,力士基本属性,2,FALSE),IF($A4="修罗",VLOOKUP(H$1,修罗基本属性,2,FALSE),IF($A4="夜叉",VLOOKUP(H$1,夜叉基本属性,2,FALSE),IF($A4="判官",VLOOKUP(H$1,判官基本属性,2,FALSE),IF($A4="龙女",VLOOKUP(H$1,龙女基本属性,2,FALSE),0)))))-
IF($B4="力士",VLOOKUP(H$2,力士基本属性,3,FALSE),IF($B4="修罗",VLOOKUP(H$2,修罗基本属性,3,FALSE),IF($B4="夜叉",VLOOKUP(H$2,夜叉基本属性,3,FALSE),IF($B4="判官",VLOOKUP(H$2,判官基本属性,3,FALSE),IF($B4="龙女",VLOOKUP(H$2,龙女基本属性,3,FALSE),0)))))&gt;0,
ROUND(((IF($A4="力士",VLOOKUP(H$1,力士基本属性,2,FALSE),IF($A4="修罗",VLOOKUP(H$1,修罗基本属性,2,FALSE),IF($A4="夜叉",VLOOKUP(H$1,夜叉基本属性,2,FALSE),IF($A4="判官",VLOOKUP(H$1,判官基本属性,2,FALSE),IF($A4="龙女",VLOOKUP(H$1,龙女基本属性,2,FALSE),0)))))-
IF($B4="力士",VLOOKUP(H$2,力士基本属性,3,FALSE),IF($B4="修罗",VLOOKUP(H$2,修罗基本属性,3,FALSE),IF($B4="夜叉",VLOOKUP(H$2,夜叉基本属性,3,FALSE),IF($B4="判官",VLOOKUP(H$2,判官基本属性,3,FALSE),IF($B4="龙女",VLOOKUP(H$2,龙女基本属性,3,FALSE),0))))))*属性设计!$L$23+
IF($A4="力士",VLOOKUP(H$1,力士基本属性,20,FALSE),IF($A4="修罗",VLOOKUP(H$1,修罗基本属性,20,FALSE),IF($A4="夜叉",VLOOKUP(H$1,夜叉基本属性,20,FALSE),IF($A4="判官",VLOOKUP(H$1,判官基本属性,20,FALSE),IF($A4="龙女",VLOOKUP(H$1,龙女基本属性,20,FALSE),0)))))*属性设计!$L$25)/
(属性设计!$L$24+
IF($A4="力士",VLOOKUP(H$1,力士基本属性,20,FALSE),IF($A4="修罗",VLOOKUP(H$1,修罗基本属性,20,FALSE),IF($A4="夜叉",VLOOKUP(H$1,夜叉基本属性,20,FALSE),IF($A4="判官",VLOOKUP(H$1,判官基本属性,20,FALSE),IF($A4="龙女",VLOOKUP(H$1,龙女基本属性,20,FALSE),0)))))*属性设计!$L$25),2),
ROUND(
IF($A4="力士",VLOOKUP(H$1,力士基本属性,20,FALSE),IF($A4="修罗",VLOOKUP(H$1,修罗基本属性,20,FALSE),IF($A4="夜叉",VLOOKUP(H$1,夜叉基本属性,20,FALSE),IF($A4="判官",VLOOKUP(H$1,判官基本属性,20,FALSE),IF($A4="龙女",VLOOKUP(H$1,龙女基本属性,20,FALSE),0)))))*属性设计!$L$25/
(属性设计!$L$24+
IF($A4="力士",VLOOKUP(H$1,力士基本属性,20,FALSE),IF($A4="修罗",VLOOKUP(H$1,修罗基本属性,20,FALSE),IF($A4="夜叉",VLOOKUP(H$1,夜叉基本属性,20,FALSE),IF($A4="判官",VLOOKUP(H$1,判官基本属性,20,FALSE),IF($A4="龙女",VLOOKUP(H$1,龙女基本属性,20,FALSE),0)))))*属性设计!$L$25),2))
&amp;" , "&amp;
IF(
IF($B4="力士",VLOOKUP(H$2,力士基本属性,2,FALSE),IF($B4="修罗",VLOOKUP(H$2,修罗基本属性,2,FALSE),IF($B4="夜叉",VLOOKUP(H$2,夜叉基本属性,2,FALSE),IF($B4="判官",VLOOKUP(H$2,判官基本属性,2,FALSE),IF($B4="龙女",VLOOKUP(H$2,龙女基本属性,2,FALSE),0)))))-
IF($A4="力士",VLOOKUP(H$1,力士基本属性,3,FALSE),IF($A4="修罗",VLOOKUP(H$1,修罗基本属性,3,FALSE),IF($A4="夜叉",VLOOKUP(H$1,夜叉基本属性,3,FALSE),IF($A4="判官",VLOOKUP(H$1,判官基本属性,3,FALSE),IF($A4="龙女",VLOOKUP(H$1,龙女基本属性,3,FALSE),0)))))&gt;0,
ROUND(((IF($B4="力士",VLOOKUP(H$2,力士基本属性,2,FALSE),IF($B4="修罗",VLOOKUP(H$2,修罗基本属性,2,FALSE),IF($B4="夜叉",VLOOKUP(H$2,夜叉基本属性,2,FALSE),IF($B4="判官",VLOOKUP(H$2,判官基本属性,2,FALSE),IF($B4="龙女",VLOOKUP(H$2,龙女基本属性,2,FALSE),0)))))-
IF($A4="力士",VLOOKUP(H$1,力士基本属性,3,FALSE),IF($A4="修罗",VLOOKUP(H$1,修罗基本属性,3,FALSE),IF($A4="夜叉",VLOOKUP(H$1,夜叉基本属性,3,FALSE),IF($A4="判官",VLOOKUP(H$1,判官基本属性,3,FALSE),IF($A4="龙女",VLOOKUP(H$1,龙女基本属性,3,FALSE),0))))))*属性设计!$L$23+
IF($B4="力士",VLOOKUP(H$2,力士基本属性,20,FALSE),IF($B4="修罗",VLOOKUP(H$2,修罗基本属性,20,FALSE),IF($B4="夜叉",VLOOKUP(H$2,夜叉基本属性,20,FALSE),IF($B4="判官",VLOOKUP(H$2,判官基本属性,20,FALSE),IF($B4="龙女",VLOOKUP(H$2,龙女基本属性,20,FALSE),0)))))*属性设计!$L$25)/
(属性设计!$L$24+
IF($B4="力士",VLOOKUP(H$2,力士基本属性,20,FALSE),IF($B4="修罗",VLOOKUP(H$2,修罗基本属性,20,FALSE),IF($B4="夜叉",VLOOKUP(H$2,夜叉基本属性,20,FALSE),IF($B4="判官",VLOOKUP(H$2,判官基本属性,20,FALSE),IF($B4="龙女",VLOOKUP(H$2,龙女基本属性,20,FALSE),0)))))*属性设计!$L$25),2),
ROUND(
IF($B4="力士",VLOOKUP(H$2,力士基本属性,20,FALSE),IF($B4="修罗",VLOOKUP(H$2,修罗基本属性,20,FALSE),IF($B4="夜叉",VLOOKUP(H$2,夜叉基本属性,20,FALSE),IF($B4="判官",VLOOKUP(H$2,判官基本属性,20,FALSE),IF($B4="龙女",VLOOKUP(H$2,龙女基本属性,20,FALSE),0)))))*属性设计!$L$25/
(属性设计!$L$24+
IF($B4="力士",VLOOKUP(H$2,力士基本属性,20,FALSE),IF($B4="修罗",VLOOKUP(H$2,修罗基本属性,20,FALSE),IF($B4="夜叉",VLOOKUP(H$2,夜叉基本属性,20,FALSE),IF($B4="判官",VLOOKUP(H$2,判官基本属性,20,FALSE),IF($B4="龙女",VLOOKUP(H$2,龙女基本属性,20,FALSE),0)))))*属性设计!$L$25),2))</f>
        <v>0.36 , 0.36</v>
      </c>
    </row>
    <row r="5" spans="1:8" x14ac:dyDescent="0.15">
      <c r="A5" t="s">
        <v>112</v>
      </c>
      <c r="B5" t="s">
        <v>116</v>
      </c>
      <c r="C5" t="str">
        <f>IF(
IF($A5="力士",VLOOKUP(C$1,力士基本属性,2,FALSE),IF($A5="修罗",VLOOKUP(C$1,修罗基本属性,2,FALSE),IF($A5="夜叉",VLOOKUP(C$1,夜叉基本属性,2,FALSE),IF($A5="判官",VLOOKUP(C$1,判官基本属性,2,FALSE),IF($A5="龙女",VLOOKUP(C$1,龙女基本属性,2,FALSE),0)))))-
IF($B5="力士",VLOOKUP(C$2,力士基本属性,3,FALSE),IF($B5="修罗",VLOOKUP(C$2,修罗基本属性,3,FALSE),IF($B5="夜叉",VLOOKUP(C$2,夜叉基本属性,3,FALSE),IF($B5="判官",VLOOKUP(C$2,判官基本属性,3,FALSE),IF($B5="龙女",VLOOKUP(C$2,龙女基本属性,3,FALSE),0)))))&gt;0,
ROUND(((IF($A5="力士",VLOOKUP(C$1,力士基本属性,2,FALSE),IF($A5="修罗",VLOOKUP(C$1,修罗基本属性,2,FALSE),IF($A5="夜叉",VLOOKUP(C$1,夜叉基本属性,2,FALSE),IF($A5="判官",VLOOKUP(C$1,判官基本属性,2,FALSE),IF($A5="龙女",VLOOKUP(C$1,龙女基本属性,2,FALSE),0)))))-
IF($B5="力士",VLOOKUP(C$2,力士基本属性,3,FALSE),IF($B5="修罗",VLOOKUP(C$2,修罗基本属性,3,FALSE),IF($B5="夜叉",VLOOKUP(C$2,夜叉基本属性,3,FALSE),IF($B5="判官",VLOOKUP(C$2,判官基本属性,3,FALSE),IF($B5="龙女",VLOOKUP(C$2,龙女基本属性,3,FALSE),0))))))*属性设计!$L$23+
IF($A5="力士",VLOOKUP(C$1,力士基本属性,20,FALSE),IF($A5="修罗",VLOOKUP(C$1,修罗基本属性,20,FALSE),IF($A5="夜叉",VLOOKUP(C$1,夜叉基本属性,20,FALSE),IF($A5="判官",VLOOKUP(C$1,判官基本属性,20,FALSE),IF($A5="龙女",VLOOKUP(C$1,龙女基本属性,20,FALSE),0)))))*属性设计!$L$25)/
(属性设计!$L$24+
IF($A5="力士",VLOOKUP(C$1,力士基本属性,20,FALSE),IF($A5="修罗",VLOOKUP(C$1,修罗基本属性,20,FALSE),IF($A5="夜叉",VLOOKUP(C$1,夜叉基本属性,20,FALSE),IF($A5="判官",VLOOKUP(C$1,判官基本属性,20,FALSE),IF($A5="龙女",VLOOKUP(C$1,龙女基本属性,20,FALSE),0)))))*属性设计!$L$25),2),
ROUND(
IF($A5="力士",VLOOKUP(C$1,力士基本属性,20,FALSE),IF($A5="修罗",VLOOKUP(C$1,修罗基本属性,20,FALSE),IF($A5="夜叉",VLOOKUP(C$1,夜叉基本属性,20,FALSE),IF($A5="判官",VLOOKUP(C$1,判官基本属性,20,FALSE),IF($A5="龙女",VLOOKUP(C$1,龙女基本属性,20,FALSE),0)))))*属性设计!$L$25/
(属性设计!$L$24+
IF($A5="力士",VLOOKUP(C$1,力士基本属性,20,FALSE),IF($A5="修罗",VLOOKUP(C$1,修罗基本属性,20,FALSE),IF($A5="夜叉",VLOOKUP(C$1,夜叉基本属性,20,FALSE),IF($A5="判官",VLOOKUP(C$1,判官基本属性,20,FALSE),IF($A5="龙女",VLOOKUP(C$1,龙女基本属性,20,FALSE),0)))))*属性设计!$L$25),2))
&amp;" , "&amp;
IF(
IF($B5="力士",VLOOKUP(C$2,力士基本属性,2,FALSE),IF($B5="修罗",VLOOKUP(C$2,修罗基本属性,2,FALSE),IF($B5="夜叉",VLOOKUP(C$2,夜叉基本属性,2,FALSE),IF($B5="判官",VLOOKUP(C$2,判官基本属性,2,FALSE),IF($B5="龙女",VLOOKUP(C$2,龙女基本属性,2,FALSE),0)))))-
IF($A5="力士",VLOOKUP(C$1,力士基本属性,3,FALSE),IF($A5="修罗",VLOOKUP(C$1,修罗基本属性,3,FALSE),IF($A5="夜叉",VLOOKUP(C$1,夜叉基本属性,3,FALSE),IF($A5="判官",VLOOKUP(C$1,判官基本属性,3,FALSE),IF($A5="龙女",VLOOKUP(C$1,龙女基本属性,3,FALSE),0)))))&gt;0,
ROUND(((IF($B5="力士",VLOOKUP(C$2,力士基本属性,2,FALSE),IF($B5="修罗",VLOOKUP(C$2,修罗基本属性,2,FALSE),IF($B5="夜叉",VLOOKUP(C$2,夜叉基本属性,2,FALSE),IF($B5="判官",VLOOKUP(C$2,判官基本属性,2,FALSE),IF($B5="龙女",VLOOKUP(C$2,龙女基本属性,2,FALSE),0)))))-
IF($A5="力士",VLOOKUP(C$1,力士基本属性,3,FALSE),IF($A5="修罗",VLOOKUP(C$1,修罗基本属性,3,FALSE),IF($A5="夜叉",VLOOKUP(C$1,夜叉基本属性,3,FALSE),IF($A5="判官",VLOOKUP(C$1,判官基本属性,3,FALSE),IF($A5="龙女",VLOOKUP(C$1,龙女基本属性,3,FALSE),0))))))*属性设计!$L$23+
IF($B5="力士",VLOOKUP(C$2,力士基本属性,20,FALSE),IF($B5="修罗",VLOOKUP(C$2,修罗基本属性,20,FALSE),IF($B5="夜叉",VLOOKUP(C$2,夜叉基本属性,20,FALSE),IF($B5="判官",VLOOKUP(C$2,判官基本属性,20,FALSE),IF($B5="龙女",VLOOKUP(C$2,龙女基本属性,20,FALSE),0)))))*属性设计!$L$25)/
(属性设计!$L$24+
IF($B5="力士",VLOOKUP(C$2,力士基本属性,20,FALSE),IF($B5="修罗",VLOOKUP(C$2,修罗基本属性,20,FALSE),IF($B5="夜叉",VLOOKUP(C$2,夜叉基本属性,20,FALSE),IF($B5="判官",VLOOKUP(C$2,判官基本属性,20,FALSE),IF($B5="龙女",VLOOKUP(C$2,龙女基本属性,20,FALSE),0)))))*属性设计!$L$25),2),
ROUND(
IF($B5="力士",VLOOKUP(C$2,力士基本属性,20,FALSE),IF($B5="修罗",VLOOKUP(C$2,修罗基本属性,20,FALSE),IF($B5="夜叉",VLOOKUP(C$2,夜叉基本属性,20,FALSE),IF($B5="判官",VLOOKUP(C$2,判官基本属性,20,FALSE),IF($B5="龙女",VLOOKUP(C$2,龙女基本属性,20,FALSE),0)))))*属性设计!$L$25/
(属性设计!$L$24+
IF($B5="力士",VLOOKUP(C$2,力士基本属性,20,FALSE),IF($B5="修罗",VLOOKUP(C$2,修罗基本属性,20,FALSE),IF($B5="夜叉",VLOOKUP(C$2,夜叉基本属性,20,FALSE),IF($B5="判官",VLOOKUP(C$2,判官基本属性,20,FALSE),IF($B5="龙女",VLOOKUP(C$2,龙女基本属性,20,FALSE),0)))))*属性设计!$L$25),2))</f>
        <v>0 , 0</v>
      </c>
      <c r="D5" t="str">
        <f>IF(
IF($A5="力士",VLOOKUP(D$1,力士基本属性,2,FALSE),IF($A5="修罗",VLOOKUP(D$1,修罗基本属性,2,FALSE),IF($A5="夜叉",VLOOKUP(D$1,夜叉基本属性,2,FALSE),IF($A5="判官",VLOOKUP(D$1,判官基本属性,2,FALSE),IF($A5="龙女",VLOOKUP(D$1,龙女基本属性,2,FALSE),0)))))-
IF($B5="力士",VLOOKUP(D$2,力士基本属性,3,FALSE),IF($B5="修罗",VLOOKUP(D$2,修罗基本属性,3,FALSE),IF($B5="夜叉",VLOOKUP(D$2,夜叉基本属性,3,FALSE),IF($B5="判官",VLOOKUP(D$2,判官基本属性,3,FALSE),IF($B5="龙女",VLOOKUP(D$2,龙女基本属性,3,FALSE),0)))))&gt;0,
ROUND(((IF($A5="力士",VLOOKUP(D$1,力士基本属性,2,FALSE),IF($A5="修罗",VLOOKUP(D$1,修罗基本属性,2,FALSE),IF($A5="夜叉",VLOOKUP(D$1,夜叉基本属性,2,FALSE),IF($A5="判官",VLOOKUP(D$1,判官基本属性,2,FALSE),IF($A5="龙女",VLOOKUP(D$1,龙女基本属性,2,FALSE),0)))))-
IF($B5="力士",VLOOKUP(D$2,力士基本属性,3,FALSE),IF($B5="修罗",VLOOKUP(D$2,修罗基本属性,3,FALSE),IF($B5="夜叉",VLOOKUP(D$2,夜叉基本属性,3,FALSE),IF($B5="判官",VLOOKUP(D$2,判官基本属性,3,FALSE),IF($B5="龙女",VLOOKUP(D$2,龙女基本属性,3,FALSE),0))))))*属性设计!$L$23+
IF($A5="力士",VLOOKUP(D$1,力士基本属性,20,FALSE),IF($A5="修罗",VLOOKUP(D$1,修罗基本属性,20,FALSE),IF($A5="夜叉",VLOOKUP(D$1,夜叉基本属性,20,FALSE),IF($A5="判官",VLOOKUP(D$1,判官基本属性,20,FALSE),IF($A5="龙女",VLOOKUP(D$1,龙女基本属性,20,FALSE),0)))))*属性设计!$L$25)/
(属性设计!$L$24+
IF($A5="力士",VLOOKUP(D$1,力士基本属性,20,FALSE),IF($A5="修罗",VLOOKUP(D$1,修罗基本属性,20,FALSE),IF($A5="夜叉",VLOOKUP(D$1,夜叉基本属性,20,FALSE),IF($A5="判官",VLOOKUP(D$1,判官基本属性,20,FALSE),IF($A5="龙女",VLOOKUP(D$1,龙女基本属性,20,FALSE),0)))))*属性设计!$L$25),2),
ROUND(
IF($A5="力士",VLOOKUP(D$1,力士基本属性,20,FALSE),IF($A5="修罗",VLOOKUP(D$1,修罗基本属性,20,FALSE),IF($A5="夜叉",VLOOKUP(D$1,夜叉基本属性,20,FALSE),IF($A5="判官",VLOOKUP(D$1,判官基本属性,20,FALSE),IF($A5="龙女",VLOOKUP(D$1,龙女基本属性,20,FALSE),0)))))*属性设计!$L$25/
(属性设计!$L$24+
IF($A5="力士",VLOOKUP(D$1,力士基本属性,20,FALSE),IF($A5="修罗",VLOOKUP(D$1,修罗基本属性,20,FALSE),IF($A5="夜叉",VLOOKUP(D$1,夜叉基本属性,20,FALSE),IF($A5="判官",VLOOKUP(D$1,判官基本属性,20,FALSE),IF($A5="龙女",VLOOKUP(D$1,龙女基本属性,20,FALSE),0)))))*属性设计!$L$25),2))
&amp;" , "&amp;
IF(
IF($B5="力士",VLOOKUP(D$2,力士基本属性,2,FALSE),IF($B5="修罗",VLOOKUP(D$2,修罗基本属性,2,FALSE),IF($B5="夜叉",VLOOKUP(D$2,夜叉基本属性,2,FALSE),IF($B5="判官",VLOOKUP(D$2,判官基本属性,2,FALSE),IF($B5="龙女",VLOOKUP(D$2,龙女基本属性,2,FALSE),0)))))-
IF($A5="力士",VLOOKUP(D$1,力士基本属性,3,FALSE),IF($A5="修罗",VLOOKUP(D$1,修罗基本属性,3,FALSE),IF($A5="夜叉",VLOOKUP(D$1,夜叉基本属性,3,FALSE),IF($A5="判官",VLOOKUP(D$1,判官基本属性,3,FALSE),IF($A5="龙女",VLOOKUP(D$1,龙女基本属性,3,FALSE),0)))))&gt;0,
ROUND(((IF($B5="力士",VLOOKUP(D$2,力士基本属性,2,FALSE),IF($B5="修罗",VLOOKUP(D$2,修罗基本属性,2,FALSE),IF($B5="夜叉",VLOOKUP(D$2,夜叉基本属性,2,FALSE),IF($B5="判官",VLOOKUP(D$2,判官基本属性,2,FALSE),IF($B5="龙女",VLOOKUP(D$2,龙女基本属性,2,FALSE),0)))))-
IF($A5="力士",VLOOKUP(D$1,力士基本属性,3,FALSE),IF($A5="修罗",VLOOKUP(D$1,修罗基本属性,3,FALSE),IF($A5="夜叉",VLOOKUP(D$1,夜叉基本属性,3,FALSE),IF($A5="判官",VLOOKUP(D$1,判官基本属性,3,FALSE),IF($A5="龙女",VLOOKUP(D$1,龙女基本属性,3,FALSE),0))))))*属性设计!$L$23+
IF($B5="力士",VLOOKUP(D$2,力士基本属性,20,FALSE),IF($B5="修罗",VLOOKUP(D$2,修罗基本属性,20,FALSE),IF($B5="夜叉",VLOOKUP(D$2,夜叉基本属性,20,FALSE),IF($B5="判官",VLOOKUP(D$2,判官基本属性,20,FALSE),IF($B5="龙女",VLOOKUP(D$2,龙女基本属性,20,FALSE),0)))))*属性设计!$L$25)/
(属性设计!$L$24+
IF($B5="力士",VLOOKUP(D$2,力士基本属性,20,FALSE),IF($B5="修罗",VLOOKUP(D$2,修罗基本属性,20,FALSE),IF($B5="夜叉",VLOOKUP(D$2,夜叉基本属性,20,FALSE),IF($B5="判官",VLOOKUP(D$2,判官基本属性,20,FALSE),IF($B5="龙女",VLOOKUP(D$2,龙女基本属性,20,FALSE),0)))))*属性设计!$L$25),2),
ROUND(
IF($B5="力士",VLOOKUP(D$2,力士基本属性,20,FALSE),IF($B5="修罗",VLOOKUP(D$2,修罗基本属性,20,FALSE),IF($B5="夜叉",VLOOKUP(D$2,夜叉基本属性,20,FALSE),IF($B5="判官",VLOOKUP(D$2,判官基本属性,20,FALSE),IF($B5="龙女",VLOOKUP(D$2,龙女基本属性,20,FALSE),0)))))*属性设计!$L$25/
(属性设计!$L$24+
IF($B5="力士",VLOOKUP(D$2,力士基本属性,20,FALSE),IF($B5="修罗",VLOOKUP(D$2,修罗基本属性,20,FALSE),IF($B5="夜叉",VLOOKUP(D$2,夜叉基本属性,20,FALSE),IF($B5="判官",VLOOKUP(D$2,判官基本属性,20,FALSE),IF($B5="龙女",VLOOKUP(D$2,龙女基本属性,20,FALSE),0)))))*属性设计!$L$25),2))</f>
        <v>0 , 0</v>
      </c>
      <c r="E5" t="str">
        <f>IF(
IF($A5="力士",VLOOKUP(E$1,力士基本属性,2,FALSE),IF($A5="修罗",VLOOKUP(E$1,修罗基本属性,2,FALSE),IF($A5="夜叉",VLOOKUP(E$1,夜叉基本属性,2,FALSE),IF($A5="判官",VLOOKUP(E$1,判官基本属性,2,FALSE),IF($A5="龙女",VLOOKUP(E$1,龙女基本属性,2,FALSE),0)))))-
IF($B5="力士",VLOOKUP(E$2,力士基本属性,3,FALSE),IF($B5="修罗",VLOOKUP(E$2,修罗基本属性,3,FALSE),IF($B5="夜叉",VLOOKUP(E$2,夜叉基本属性,3,FALSE),IF($B5="判官",VLOOKUP(E$2,判官基本属性,3,FALSE),IF($B5="龙女",VLOOKUP(E$2,龙女基本属性,3,FALSE),0)))))&gt;0,
ROUND(((IF($A5="力士",VLOOKUP(E$1,力士基本属性,2,FALSE),IF($A5="修罗",VLOOKUP(E$1,修罗基本属性,2,FALSE),IF($A5="夜叉",VLOOKUP(E$1,夜叉基本属性,2,FALSE),IF($A5="判官",VLOOKUP(E$1,判官基本属性,2,FALSE),IF($A5="龙女",VLOOKUP(E$1,龙女基本属性,2,FALSE),0)))))-
IF($B5="力士",VLOOKUP(E$2,力士基本属性,3,FALSE),IF($B5="修罗",VLOOKUP(E$2,修罗基本属性,3,FALSE),IF($B5="夜叉",VLOOKUP(E$2,夜叉基本属性,3,FALSE),IF($B5="判官",VLOOKUP(E$2,判官基本属性,3,FALSE),IF($B5="龙女",VLOOKUP(E$2,龙女基本属性,3,FALSE),0))))))*属性设计!$L$23+
IF($A5="力士",VLOOKUP(E$1,力士基本属性,20,FALSE),IF($A5="修罗",VLOOKUP(E$1,修罗基本属性,20,FALSE),IF($A5="夜叉",VLOOKUP(E$1,夜叉基本属性,20,FALSE),IF($A5="判官",VLOOKUP(E$1,判官基本属性,20,FALSE),IF($A5="龙女",VLOOKUP(E$1,龙女基本属性,20,FALSE),0)))))*属性设计!$L$25)/
(属性设计!$L$24+
IF($A5="力士",VLOOKUP(E$1,力士基本属性,20,FALSE),IF($A5="修罗",VLOOKUP(E$1,修罗基本属性,20,FALSE),IF($A5="夜叉",VLOOKUP(E$1,夜叉基本属性,20,FALSE),IF($A5="判官",VLOOKUP(E$1,判官基本属性,20,FALSE),IF($A5="龙女",VLOOKUP(E$1,龙女基本属性,20,FALSE),0)))))*属性设计!$L$25),2),
ROUND(
IF($A5="力士",VLOOKUP(E$1,力士基本属性,20,FALSE),IF($A5="修罗",VLOOKUP(E$1,修罗基本属性,20,FALSE),IF($A5="夜叉",VLOOKUP(E$1,夜叉基本属性,20,FALSE),IF($A5="判官",VLOOKUP(E$1,判官基本属性,20,FALSE),IF($A5="龙女",VLOOKUP(E$1,龙女基本属性,20,FALSE),0)))))*属性设计!$L$25/
(属性设计!$L$24+
IF($A5="力士",VLOOKUP(E$1,力士基本属性,20,FALSE),IF($A5="修罗",VLOOKUP(E$1,修罗基本属性,20,FALSE),IF($A5="夜叉",VLOOKUP(E$1,夜叉基本属性,20,FALSE),IF($A5="判官",VLOOKUP(E$1,判官基本属性,20,FALSE),IF($A5="龙女",VLOOKUP(E$1,龙女基本属性,20,FALSE),0)))))*属性设计!$L$25),2))
&amp;" , "&amp;
IF(
IF($B5="力士",VLOOKUP(E$2,力士基本属性,2,FALSE),IF($B5="修罗",VLOOKUP(E$2,修罗基本属性,2,FALSE),IF($B5="夜叉",VLOOKUP(E$2,夜叉基本属性,2,FALSE),IF($B5="判官",VLOOKUP(E$2,判官基本属性,2,FALSE),IF($B5="龙女",VLOOKUP(E$2,龙女基本属性,2,FALSE),0)))))-
IF($A5="力士",VLOOKUP(E$1,力士基本属性,3,FALSE),IF($A5="修罗",VLOOKUP(E$1,修罗基本属性,3,FALSE),IF($A5="夜叉",VLOOKUP(E$1,夜叉基本属性,3,FALSE),IF($A5="判官",VLOOKUP(E$1,判官基本属性,3,FALSE),IF($A5="龙女",VLOOKUP(E$1,龙女基本属性,3,FALSE),0)))))&gt;0,
ROUND(((IF($B5="力士",VLOOKUP(E$2,力士基本属性,2,FALSE),IF($B5="修罗",VLOOKUP(E$2,修罗基本属性,2,FALSE),IF($B5="夜叉",VLOOKUP(E$2,夜叉基本属性,2,FALSE),IF($B5="判官",VLOOKUP(E$2,判官基本属性,2,FALSE),IF($B5="龙女",VLOOKUP(E$2,龙女基本属性,2,FALSE),0)))))-
IF($A5="力士",VLOOKUP(E$1,力士基本属性,3,FALSE),IF($A5="修罗",VLOOKUP(E$1,修罗基本属性,3,FALSE),IF($A5="夜叉",VLOOKUP(E$1,夜叉基本属性,3,FALSE),IF($A5="判官",VLOOKUP(E$1,判官基本属性,3,FALSE),IF($A5="龙女",VLOOKUP(E$1,龙女基本属性,3,FALSE),0))))))*属性设计!$L$23+
IF($B5="力士",VLOOKUP(E$2,力士基本属性,20,FALSE),IF($B5="修罗",VLOOKUP(E$2,修罗基本属性,20,FALSE),IF($B5="夜叉",VLOOKUP(E$2,夜叉基本属性,20,FALSE),IF($B5="判官",VLOOKUP(E$2,判官基本属性,20,FALSE),IF($B5="龙女",VLOOKUP(E$2,龙女基本属性,20,FALSE),0)))))*属性设计!$L$25)/
(属性设计!$L$24+
IF($B5="力士",VLOOKUP(E$2,力士基本属性,20,FALSE),IF($B5="修罗",VLOOKUP(E$2,修罗基本属性,20,FALSE),IF($B5="夜叉",VLOOKUP(E$2,夜叉基本属性,20,FALSE),IF($B5="判官",VLOOKUP(E$2,判官基本属性,20,FALSE),IF($B5="龙女",VLOOKUP(E$2,龙女基本属性,20,FALSE),0)))))*属性设计!$L$25),2),
ROUND(
IF($B5="力士",VLOOKUP(E$2,力士基本属性,20,FALSE),IF($B5="修罗",VLOOKUP(E$2,修罗基本属性,20,FALSE),IF($B5="夜叉",VLOOKUP(E$2,夜叉基本属性,20,FALSE),IF($B5="判官",VLOOKUP(E$2,判官基本属性,20,FALSE),IF($B5="龙女",VLOOKUP(E$2,龙女基本属性,20,FALSE),0)))))*属性设计!$L$25/
(属性设计!$L$24+
IF($B5="力士",VLOOKUP(E$2,力士基本属性,20,FALSE),IF($B5="修罗",VLOOKUP(E$2,修罗基本属性,20,FALSE),IF($B5="夜叉",VLOOKUP(E$2,夜叉基本属性,20,FALSE),IF($B5="判官",VLOOKUP(E$2,判官基本属性,20,FALSE),IF($B5="龙女",VLOOKUP(E$2,龙女基本属性,20,FALSE),0)))))*属性设计!$L$25),2))</f>
        <v>0.01 , 0.01</v>
      </c>
      <c r="F5" t="str">
        <f>IF(
IF($A5="力士",VLOOKUP(F$1,力士基本属性,2,FALSE),IF($A5="修罗",VLOOKUP(F$1,修罗基本属性,2,FALSE),IF($A5="夜叉",VLOOKUP(F$1,夜叉基本属性,2,FALSE),IF($A5="判官",VLOOKUP(F$1,判官基本属性,2,FALSE),IF($A5="龙女",VLOOKUP(F$1,龙女基本属性,2,FALSE),0)))))-
IF($B5="力士",VLOOKUP(F$2,力士基本属性,3,FALSE),IF($B5="修罗",VLOOKUP(F$2,修罗基本属性,3,FALSE),IF($B5="夜叉",VLOOKUP(F$2,夜叉基本属性,3,FALSE),IF($B5="判官",VLOOKUP(F$2,判官基本属性,3,FALSE),IF($B5="龙女",VLOOKUP(F$2,龙女基本属性,3,FALSE),0)))))&gt;0,
ROUND(((IF($A5="力士",VLOOKUP(F$1,力士基本属性,2,FALSE),IF($A5="修罗",VLOOKUP(F$1,修罗基本属性,2,FALSE),IF($A5="夜叉",VLOOKUP(F$1,夜叉基本属性,2,FALSE),IF($A5="判官",VLOOKUP(F$1,判官基本属性,2,FALSE),IF($A5="龙女",VLOOKUP(F$1,龙女基本属性,2,FALSE),0)))))-
IF($B5="力士",VLOOKUP(F$2,力士基本属性,3,FALSE),IF($B5="修罗",VLOOKUP(F$2,修罗基本属性,3,FALSE),IF($B5="夜叉",VLOOKUP(F$2,夜叉基本属性,3,FALSE),IF($B5="判官",VLOOKUP(F$2,判官基本属性,3,FALSE),IF($B5="龙女",VLOOKUP(F$2,龙女基本属性,3,FALSE),0))))))*属性设计!$L$23+
IF($A5="力士",VLOOKUP(F$1,力士基本属性,20,FALSE),IF($A5="修罗",VLOOKUP(F$1,修罗基本属性,20,FALSE),IF($A5="夜叉",VLOOKUP(F$1,夜叉基本属性,20,FALSE),IF($A5="判官",VLOOKUP(F$1,判官基本属性,20,FALSE),IF($A5="龙女",VLOOKUP(F$1,龙女基本属性,20,FALSE),0)))))*属性设计!$L$25)/
(属性设计!$L$24+
IF($A5="力士",VLOOKUP(F$1,力士基本属性,20,FALSE),IF($A5="修罗",VLOOKUP(F$1,修罗基本属性,20,FALSE),IF($A5="夜叉",VLOOKUP(F$1,夜叉基本属性,20,FALSE),IF($A5="判官",VLOOKUP(F$1,判官基本属性,20,FALSE),IF($A5="龙女",VLOOKUP(F$1,龙女基本属性,20,FALSE),0)))))*属性设计!$L$25),2),
ROUND(
IF($A5="力士",VLOOKUP(F$1,力士基本属性,20,FALSE),IF($A5="修罗",VLOOKUP(F$1,修罗基本属性,20,FALSE),IF($A5="夜叉",VLOOKUP(F$1,夜叉基本属性,20,FALSE),IF($A5="判官",VLOOKUP(F$1,判官基本属性,20,FALSE),IF($A5="龙女",VLOOKUP(F$1,龙女基本属性,20,FALSE),0)))))*属性设计!$L$25/
(属性设计!$L$24+
IF($A5="力士",VLOOKUP(F$1,力士基本属性,20,FALSE),IF($A5="修罗",VLOOKUP(F$1,修罗基本属性,20,FALSE),IF($A5="夜叉",VLOOKUP(F$1,夜叉基本属性,20,FALSE),IF($A5="判官",VLOOKUP(F$1,判官基本属性,20,FALSE),IF($A5="龙女",VLOOKUP(F$1,龙女基本属性,20,FALSE),0)))))*属性设计!$L$25),2))
&amp;" , "&amp;
IF(
IF($B5="力士",VLOOKUP(F$2,力士基本属性,2,FALSE),IF($B5="修罗",VLOOKUP(F$2,修罗基本属性,2,FALSE),IF($B5="夜叉",VLOOKUP(F$2,夜叉基本属性,2,FALSE),IF($B5="判官",VLOOKUP(F$2,判官基本属性,2,FALSE),IF($B5="龙女",VLOOKUP(F$2,龙女基本属性,2,FALSE),0)))))-
IF($A5="力士",VLOOKUP(F$1,力士基本属性,3,FALSE),IF($A5="修罗",VLOOKUP(F$1,修罗基本属性,3,FALSE),IF($A5="夜叉",VLOOKUP(F$1,夜叉基本属性,3,FALSE),IF($A5="判官",VLOOKUP(F$1,判官基本属性,3,FALSE),IF($A5="龙女",VLOOKUP(F$1,龙女基本属性,3,FALSE),0)))))&gt;0,
ROUND(((IF($B5="力士",VLOOKUP(F$2,力士基本属性,2,FALSE),IF($B5="修罗",VLOOKUP(F$2,修罗基本属性,2,FALSE),IF($B5="夜叉",VLOOKUP(F$2,夜叉基本属性,2,FALSE),IF($B5="判官",VLOOKUP(F$2,判官基本属性,2,FALSE),IF($B5="龙女",VLOOKUP(F$2,龙女基本属性,2,FALSE),0)))))-
IF($A5="力士",VLOOKUP(F$1,力士基本属性,3,FALSE),IF($A5="修罗",VLOOKUP(F$1,修罗基本属性,3,FALSE),IF($A5="夜叉",VLOOKUP(F$1,夜叉基本属性,3,FALSE),IF($A5="判官",VLOOKUP(F$1,判官基本属性,3,FALSE),IF($A5="龙女",VLOOKUP(F$1,龙女基本属性,3,FALSE),0))))))*属性设计!$L$23+
IF($B5="力士",VLOOKUP(F$2,力士基本属性,20,FALSE),IF($B5="修罗",VLOOKUP(F$2,修罗基本属性,20,FALSE),IF($B5="夜叉",VLOOKUP(F$2,夜叉基本属性,20,FALSE),IF($B5="判官",VLOOKUP(F$2,判官基本属性,20,FALSE),IF($B5="龙女",VLOOKUP(F$2,龙女基本属性,20,FALSE),0)))))*属性设计!$L$25)/
(属性设计!$L$24+
IF($B5="力士",VLOOKUP(F$2,力士基本属性,20,FALSE),IF($B5="修罗",VLOOKUP(F$2,修罗基本属性,20,FALSE),IF($B5="夜叉",VLOOKUP(F$2,夜叉基本属性,20,FALSE),IF($B5="判官",VLOOKUP(F$2,判官基本属性,20,FALSE),IF($B5="龙女",VLOOKUP(F$2,龙女基本属性,20,FALSE),0)))))*属性设计!$L$25),2),
ROUND(
IF($B5="力士",VLOOKUP(F$2,力士基本属性,20,FALSE),IF($B5="修罗",VLOOKUP(F$2,修罗基本属性,20,FALSE),IF($B5="夜叉",VLOOKUP(F$2,夜叉基本属性,20,FALSE),IF($B5="判官",VLOOKUP(F$2,判官基本属性,20,FALSE),IF($B5="龙女",VLOOKUP(F$2,龙女基本属性,20,FALSE),0)))))*属性设计!$L$25/
(属性设计!$L$24+
IF($B5="力士",VLOOKUP(F$2,力士基本属性,20,FALSE),IF($B5="修罗",VLOOKUP(F$2,修罗基本属性,20,FALSE),IF($B5="夜叉",VLOOKUP(F$2,夜叉基本属性,20,FALSE),IF($B5="判官",VLOOKUP(F$2,判官基本属性,20,FALSE),IF($B5="龙女",VLOOKUP(F$2,龙女基本属性,20,FALSE),0)))))*属性设计!$L$25),2))</f>
        <v>0.09 , 0.07</v>
      </c>
      <c r="G5" t="str">
        <f>IF(
IF($A5="力士",VLOOKUP(G$1,力士基本属性,2,FALSE),IF($A5="修罗",VLOOKUP(G$1,修罗基本属性,2,FALSE),IF($A5="夜叉",VLOOKUP(G$1,夜叉基本属性,2,FALSE),IF($A5="判官",VLOOKUP(G$1,判官基本属性,2,FALSE),IF($A5="龙女",VLOOKUP(G$1,龙女基本属性,2,FALSE),0)))))-
IF($B5="力士",VLOOKUP(G$2,力士基本属性,3,FALSE),IF($B5="修罗",VLOOKUP(G$2,修罗基本属性,3,FALSE),IF($B5="夜叉",VLOOKUP(G$2,夜叉基本属性,3,FALSE),IF($B5="判官",VLOOKUP(G$2,判官基本属性,3,FALSE),IF($B5="龙女",VLOOKUP(G$2,龙女基本属性,3,FALSE),0)))))&gt;0,
ROUND(((IF($A5="力士",VLOOKUP(G$1,力士基本属性,2,FALSE),IF($A5="修罗",VLOOKUP(G$1,修罗基本属性,2,FALSE),IF($A5="夜叉",VLOOKUP(G$1,夜叉基本属性,2,FALSE),IF($A5="判官",VLOOKUP(G$1,判官基本属性,2,FALSE),IF($A5="龙女",VLOOKUP(G$1,龙女基本属性,2,FALSE),0)))))-
IF($B5="力士",VLOOKUP(G$2,力士基本属性,3,FALSE),IF($B5="修罗",VLOOKUP(G$2,修罗基本属性,3,FALSE),IF($B5="夜叉",VLOOKUP(G$2,夜叉基本属性,3,FALSE),IF($B5="判官",VLOOKUP(G$2,判官基本属性,3,FALSE),IF($B5="龙女",VLOOKUP(G$2,龙女基本属性,3,FALSE),0))))))*属性设计!$L$23+
IF($A5="力士",VLOOKUP(G$1,力士基本属性,20,FALSE),IF($A5="修罗",VLOOKUP(G$1,修罗基本属性,20,FALSE),IF($A5="夜叉",VLOOKUP(G$1,夜叉基本属性,20,FALSE),IF($A5="判官",VLOOKUP(G$1,判官基本属性,20,FALSE),IF($A5="龙女",VLOOKUP(G$1,龙女基本属性,20,FALSE),0)))))*属性设计!$L$25)/
(属性设计!$L$24+
IF($A5="力士",VLOOKUP(G$1,力士基本属性,20,FALSE),IF($A5="修罗",VLOOKUP(G$1,修罗基本属性,20,FALSE),IF($A5="夜叉",VLOOKUP(G$1,夜叉基本属性,20,FALSE),IF($A5="判官",VLOOKUP(G$1,判官基本属性,20,FALSE),IF($A5="龙女",VLOOKUP(G$1,龙女基本属性,20,FALSE),0)))))*属性设计!$L$25),2),
ROUND(
IF($A5="力士",VLOOKUP(G$1,力士基本属性,20,FALSE),IF($A5="修罗",VLOOKUP(G$1,修罗基本属性,20,FALSE),IF($A5="夜叉",VLOOKUP(G$1,夜叉基本属性,20,FALSE),IF($A5="判官",VLOOKUP(G$1,判官基本属性,20,FALSE),IF($A5="龙女",VLOOKUP(G$1,龙女基本属性,20,FALSE),0)))))*属性设计!$L$25/
(属性设计!$L$24+
IF($A5="力士",VLOOKUP(G$1,力士基本属性,20,FALSE),IF($A5="修罗",VLOOKUP(G$1,修罗基本属性,20,FALSE),IF($A5="夜叉",VLOOKUP(G$1,夜叉基本属性,20,FALSE),IF($A5="判官",VLOOKUP(G$1,判官基本属性,20,FALSE),IF($A5="龙女",VLOOKUP(G$1,龙女基本属性,20,FALSE),0)))))*属性设计!$L$25),2))
&amp;" , "&amp;
IF(
IF($B5="力士",VLOOKUP(G$2,力士基本属性,2,FALSE),IF($B5="修罗",VLOOKUP(G$2,修罗基本属性,2,FALSE),IF($B5="夜叉",VLOOKUP(G$2,夜叉基本属性,2,FALSE),IF($B5="判官",VLOOKUP(G$2,判官基本属性,2,FALSE),IF($B5="龙女",VLOOKUP(G$2,龙女基本属性,2,FALSE),0)))))-
IF($A5="力士",VLOOKUP(G$1,力士基本属性,3,FALSE),IF($A5="修罗",VLOOKUP(G$1,修罗基本属性,3,FALSE),IF($A5="夜叉",VLOOKUP(G$1,夜叉基本属性,3,FALSE),IF($A5="判官",VLOOKUP(G$1,判官基本属性,3,FALSE),IF($A5="龙女",VLOOKUP(G$1,龙女基本属性,3,FALSE),0)))))&gt;0,
ROUND(((IF($B5="力士",VLOOKUP(G$2,力士基本属性,2,FALSE),IF($B5="修罗",VLOOKUP(G$2,修罗基本属性,2,FALSE),IF($B5="夜叉",VLOOKUP(G$2,夜叉基本属性,2,FALSE),IF($B5="判官",VLOOKUP(G$2,判官基本属性,2,FALSE),IF($B5="龙女",VLOOKUP(G$2,龙女基本属性,2,FALSE),0)))))-
IF($A5="力士",VLOOKUP(G$1,力士基本属性,3,FALSE),IF($A5="修罗",VLOOKUP(G$1,修罗基本属性,3,FALSE),IF($A5="夜叉",VLOOKUP(G$1,夜叉基本属性,3,FALSE),IF($A5="判官",VLOOKUP(G$1,判官基本属性,3,FALSE),IF($A5="龙女",VLOOKUP(G$1,龙女基本属性,3,FALSE),0))))))*属性设计!$L$23+
IF($B5="力士",VLOOKUP(G$2,力士基本属性,20,FALSE),IF($B5="修罗",VLOOKUP(G$2,修罗基本属性,20,FALSE),IF($B5="夜叉",VLOOKUP(G$2,夜叉基本属性,20,FALSE),IF($B5="判官",VLOOKUP(G$2,判官基本属性,20,FALSE),IF($B5="龙女",VLOOKUP(G$2,龙女基本属性,20,FALSE),0)))))*属性设计!$L$25)/
(属性设计!$L$24+
IF($B5="力士",VLOOKUP(G$2,力士基本属性,20,FALSE),IF($B5="修罗",VLOOKUP(G$2,修罗基本属性,20,FALSE),IF($B5="夜叉",VLOOKUP(G$2,夜叉基本属性,20,FALSE),IF($B5="判官",VLOOKUP(G$2,判官基本属性,20,FALSE),IF($B5="龙女",VLOOKUP(G$2,龙女基本属性,20,FALSE),0)))))*属性设计!$L$25),2),
ROUND(
IF($B5="力士",VLOOKUP(G$2,力士基本属性,20,FALSE),IF($B5="修罗",VLOOKUP(G$2,修罗基本属性,20,FALSE),IF($B5="夜叉",VLOOKUP(G$2,夜叉基本属性,20,FALSE),IF($B5="判官",VLOOKUP(G$2,判官基本属性,20,FALSE),IF($B5="龙女",VLOOKUP(G$2,龙女基本属性,20,FALSE),0)))))*属性设计!$L$25/
(属性设计!$L$24+
IF($B5="力士",VLOOKUP(G$2,力士基本属性,20,FALSE),IF($B5="修罗",VLOOKUP(G$2,修罗基本属性,20,FALSE),IF($B5="夜叉",VLOOKUP(G$2,夜叉基本属性,20,FALSE),IF($B5="判官",VLOOKUP(G$2,判官基本属性,20,FALSE),IF($B5="龙女",VLOOKUP(G$2,龙女基本属性,20,FALSE),0)))))*属性设计!$L$25),2))</f>
        <v>0.23 , 0.14</v>
      </c>
      <c r="H5" t="str">
        <f>IF(
IF($A5="力士",VLOOKUP(H$1,力士基本属性,2,FALSE),IF($A5="修罗",VLOOKUP(H$1,修罗基本属性,2,FALSE),IF($A5="夜叉",VLOOKUP(H$1,夜叉基本属性,2,FALSE),IF($A5="判官",VLOOKUP(H$1,判官基本属性,2,FALSE),IF($A5="龙女",VLOOKUP(H$1,龙女基本属性,2,FALSE),0)))))-
IF($B5="力士",VLOOKUP(H$2,力士基本属性,3,FALSE),IF($B5="修罗",VLOOKUP(H$2,修罗基本属性,3,FALSE),IF($B5="夜叉",VLOOKUP(H$2,夜叉基本属性,3,FALSE),IF($B5="判官",VLOOKUP(H$2,判官基本属性,3,FALSE),IF($B5="龙女",VLOOKUP(H$2,龙女基本属性,3,FALSE),0)))))&gt;0,
ROUND(((IF($A5="力士",VLOOKUP(H$1,力士基本属性,2,FALSE),IF($A5="修罗",VLOOKUP(H$1,修罗基本属性,2,FALSE),IF($A5="夜叉",VLOOKUP(H$1,夜叉基本属性,2,FALSE),IF($A5="判官",VLOOKUP(H$1,判官基本属性,2,FALSE),IF($A5="龙女",VLOOKUP(H$1,龙女基本属性,2,FALSE),0)))))-
IF($B5="力士",VLOOKUP(H$2,力士基本属性,3,FALSE),IF($B5="修罗",VLOOKUP(H$2,修罗基本属性,3,FALSE),IF($B5="夜叉",VLOOKUP(H$2,夜叉基本属性,3,FALSE),IF($B5="判官",VLOOKUP(H$2,判官基本属性,3,FALSE),IF($B5="龙女",VLOOKUP(H$2,龙女基本属性,3,FALSE),0))))))*属性设计!$L$23+
IF($A5="力士",VLOOKUP(H$1,力士基本属性,20,FALSE),IF($A5="修罗",VLOOKUP(H$1,修罗基本属性,20,FALSE),IF($A5="夜叉",VLOOKUP(H$1,夜叉基本属性,20,FALSE),IF($A5="判官",VLOOKUP(H$1,判官基本属性,20,FALSE),IF($A5="龙女",VLOOKUP(H$1,龙女基本属性,20,FALSE),0)))))*属性设计!$L$25)/
(属性设计!$L$24+
IF($A5="力士",VLOOKUP(H$1,力士基本属性,20,FALSE),IF($A5="修罗",VLOOKUP(H$1,修罗基本属性,20,FALSE),IF($A5="夜叉",VLOOKUP(H$1,夜叉基本属性,20,FALSE),IF($A5="判官",VLOOKUP(H$1,判官基本属性,20,FALSE),IF($A5="龙女",VLOOKUP(H$1,龙女基本属性,20,FALSE),0)))))*属性设计!$L$25),2),
ROUND(
IF($A5="力士",VLOOKUP(H$1,力士基本属性,20,FALSE),IF($A5="修罗",VLOOKUP(H$1,修罗基本属性,20,FALSE),IF($A5="夜叉",VLOOKUP(H$1,夜叉基本属性,20,FALSE),IF($A5="判官",VLOOKUP(H$1,判官基本属性,20,FALSE),IF($A5="龙女",VLOOKUP(H$1,龙女基本属性,20,FALSE),0)))))*属性设计!$L$25/
(属性设计!$L$24+
IF($A5="力士",VLOOKUP(H$1,力士基本属性,20,FALSE),IF($A5="修罗",VLOOKUP(H$1,修罗基本属性,20,FALSE),IF($A5="夜叉",VLOOKUP(H$1,夜叉基本属性,20,FALSE),IF($A5="判官",VLOOKUP(H$1,判官基本属性,20,FALSE),IF($A5="龙女",VLOOKUP(H$1,龙女基本属性,20,FALSE),0)))))*属性设计!$L$25),2))
&amp;" , "&amp;
IF(
IF($B5="力士",VLOOKUP(H$2,力士基本属性,2,FALSE),IF($B5="修罗",VLOOKUP(H$2,修罗基本属性,2,FALSE),IF($B5="夜叉",VLOOKUP(H$2,夜叉基本属性,2,FALSE),IF($B5="判官",VLOOKUP(H$2,判官基本属性,2,FALSE),IF($B5="龙女",VLOOKUP(H$2,龙女基本属性,2,FALSE),0)))))-
IF($A5="力士",VLOOKUP(H$1,力士基本属性,3,FALSE),IF($A5="修罗",VLOOKUP(H$1,修罗基本属性,3,FALSE),IF($A5="夜叉",VLOOKUP(H$1,夜叉基本属性,3,FALSE),IF($A5="判官",VLOOKUP(H$1,判官基本属性,3,FALSE),IF($A5="龙女",VLOOKUP(H$1,龙女基本属性,3,FALSE),0)))))&gt;0,
ROUND(((IF($B5="力士",VLOOKUP(H$2,力士基本属性,2,FALSE),IF($B5="修罗",VLOOKUP(H$2,修罗基本属性,2,FALSE),IF($B5="夜叉",VLOOKUP(H$2,夜叉基本属性,2,FALSE),IF($B5="判官",VLOOKUP(H$2,判官基本属性,2,FALSE),IF($B5="龙女",VLOOKUP(H$2,龙女基本属性,2,FALSE),0)))))-
IF($A5="力士",VLOOKUP(H$1,力士基本属性,3,FALSE),IF($A5="修罗",VLOOKUP(H$1,修罗基本属性,3,FALSE),IF($A5="夜叉",VLOOKUP(H$1,夜叉基本属性,3,FALSE),IF($A5="判官",VLOOKUP(H$1,判官基本属性,3,FALSE),IF($A5="龙女",VLOOKUP(H$1,龙女基本属性,3,FALSE),0))))))*属性设计!$L$23+
IF($B5="力士",VLOOKUP(H$2,力士基本属性,20,FALSE),IF($B5="修罗",VLOOKUP(H$2,修罗基本属性,20,FALSE),IF($B5="夜叉",VLOOKUP(H$2,夜叉基本属性,20,FALSE),IF($B5="判官",VLOOKUP(H$2,判官基本属性,20,FALSE),IF($B5="龙女",VLOOKUP(H$2,龙女基本属性,20,FALSE),0)))))*属性设计!$L$25)/
(属性设计!$L$24+
IF($B5="力士",VLOOKUP(H$2,力士基本属性,20,FALSE),IF($B5="修罗",VLOOKUP(H$2,修罗基本属性,20,FALSE),IF($B5="夜叉",VLOOKUP(H$2,夜叉基本属性,20,FALSE),IF($B5="判官",VLOOKUP(H$2,判官基本属性,20,FALSE),IF($B5="龙女",VLOOKUP(H$2,龙女基本属性,20,FALSE),0)))))*属性设计!$L$25),2),
ROUND(
IF($B5="力士",VLOOKUP(H$2,力士基本属性,20,FALSE),IF($B5="修罗",VLOOKUP(H$2,修罗基本属性,20,FALSE),IF($B5="夜叉",VLOOKUP(H$2,夜叉基本属性,20,FALSE),IF($B5="判官",VLOOKUP(H$2,判官基本属性,20,FALSE),IF($B5="龙女",VLOOKUP(H$2,龙女基本属性,20,FALSE),0)))))*属性设计!$L$25/
(属性设计!$L$24+
IF($B5="力士",VLOOKUP(H$2,力士基本属性,20,FALSE),IF($B5="修罗",VLOOKUP(H$2,修罗基本属性,20,FALSE),IF($B5="夜叉",VLOOKUP(H$2,夜叉基本属性,20,FALSE),IF($B5="判官",VLOOKUP(H$2,判官基本属性,20,FALSE),IF($B5="龙女",VLOOKUP(H$2,龙女基本属性,20,FALSE),0)))))*属性设计!$L$25),2))</f>
        <v>0.49 , 0.31</v>
      </c>
    </row>
    <row r="6" spans="1:8" x14ac:dyDescent="0.15">
      <c r="A6" t="s">
        <v>116</v>
      </c>
      <c r="B6" t="s">
        <v>118</v>
      </c>
      <c r="C6" t="str">
        <f>IF(
IF($A6="力士",VLOOKUP(C$1,力士基本属性,2,FALSE),IF($A6="修罗",VLOOKUP(C$1,修罗基本属性,2,FALSE),IF($A6="夜叉",VLOOKUP(C$1,夜叉基本属性,2,FALSE),IF($A6="判官",VLOOKUP(C$1,判官基本属性,2,FALSE),IF($A6="龙女",VLOOKUP(C$1,龙女基本属性,2,FALSE),0)))))-
IF($B6="力士",VLOOKUP(C$2,力士基本属性,3,FALSE),IF($B6="修罗",VLOOKUP(C$2,修罗基本属性,3,FALSE),IF($B6="夜叉",VLOOKUP(C$2,夜叉基本属性,3,FALSE),IF($B6="判官",VLOOKUP(C$2,判官基本属性,3,FALSE),IF($B6="龙女",VLOOKUP(C$2,龙女基本属性,3,FALSE),0)))))&gt;0,
ROUND(((IF($A6="力士",VLOOKUP(C$1,力士基本属性,2,FALSE),IF($A6="修罗",VLOOKUP(C$1,修罗基本属性,2,FALSE),IF($A6="夜叉",VLOOKUP(C$1,夜叉基本属性,2,FALSE),IF($A6="判官",VLOOKUP(C$1,判官基本属性,2,FALSE),IF($A6="龙女",VLOOKUP(C$1,龙女基本属性,2,FALSE),0)))))-
IF($B6="力士",VLOOKUP(C$2,力士基本属性,3,FALSE),IF($B6="修罗",VLOOKUP(C$2,修罗基本属性,3,FALSE),IF($B6="夜叉",VLOOKUP(C$2,夜叉基本属性,3,FALSE),IF($B6="判官",VLOOKUP(C$2,判官基本属性,3,FALSE),IF($B6="龙女",VLOOKUP(C$2,龙女基本属性,3,FALSE),0))))))*属性设计!$L$23+
IF($A6="力士",VLOOKUP(C$1,力士基本属性,20,FALSE),IF($A6="修罗",VLOOKUP(C$1,修罗基本属性,20,FALSE),IF($A6="夜叉",VLOOKUP(C$1,夜叉基本属性,20,FALSE),IF($A6="判官",VLOOKUP(C$1,判官基本属性,20,FALSE),IF($A6="龙女",VLOOKUP(C$1,龙女基本属性,20,FALSE),0)))))*属性设计!$L$25)/
(属性设计!$L$24+
IF($A6="力士",VLOOKUP(C$1,力士基本属性,20,FALSE),IF($A6="修罗",VLOOKUP(C$1,修罗基本属性,20,FALSE),IF($A6="夜叉",VLOOKUP(C$1,夜叉基本属性,20,FALSE),IF($A6="判官",VLOOKUP(C$1,判官基本属性,20,FALSE),IF($A6="龙女",VLOOKUP(C$1,龙女基本属性,20,FALSE),0)))))*属性设计!$L$25),2),
ROUND(
IF($A6="力士",VLOOKUP(C$1,力士基本属性,20,FALSE),IF($A6="修罗",VLOOKUP(C$1,修罗基本属性,20,FALSE),IF($A6="夜叉",VLOOKUP(C$1,夜叉基本属性,20,FALSE),IF($A6="判官",VLOOKUP(C$1,判官基本属性,20,FALSE),IF($A6="龙女",VLOOKUP(C$1,龙女基本属性,20,FALSE),0)))))*属性设计!$L$25/
(属性设计!$L$24+
IF($A6="力士",VLOOKUP(C$1,力士基本属性,20,FALSE),IF($A6="修罗",VLOOKUP(C$1,修罗基本属性,20,FALSE),IF($A6="夜叉",VLOOKUP(C$1,夜叉基本属性,20,FALSE),IF($A6="判官",VLOOKUP(C$1,判官基本属性,20,FALSE),IF($A6="龙女",VLOOKUP(C$1,龙女基本属性,20,FALSE),0)))))*属性设计!$L$25),2))
&amp;" , "&amp;
IF(
IF($B6="力士",VLOOKUP(C$2,力士基本属性,2,FALSE),IF($B6="修罗",VLOOKUP(C$2,修罗基本属性,2,FALSE),IF($B6="夜叉",VLOOKUP(C$2,夜叉基本属性,2,FALSE),IF($B6="判官",VLOOKUP(C$2,判官基本属性,2,FALSE),IF($B6="龙女",VLOOKUP(C$2,龙女基本属性,2,FALSE),0)))))-
IF($A6="力士",VLOOKUP(C$1,力士基本属性,3,FALSE),IF($A6="修罗",VLOOKUP(C$1,修罗基本属性,3,FALSE),IF($A6="夜叉",VLOOKUP(C$1,夜叉基本属性,3,FALSE),IF($A6="判官",VLOOKUP(C$1,判官基本属性,3,FALSE),IF($A6="龙女",VLOOKUP(C$1,龙女基本属性,3,FALSE),0)))))&gt;0,
ROUND(((IF($B6="力士",VLOOKUP(C$2,力士基本属性,2,FALSE),IF($B6="修罗",VLOOKUP(C$2,修罗基本属性,2,FALSE),IF($B6="夜叉",VLOOKUP(C$2,夜叉基本属性,2,FALSE),IF($B6="判官",VLOOKUP(C$2,判官基本属性,2,FALSE),IF($B6="龙女",VLOOKUP(C$2,龙女基本属性,2,FALSE),0)))))-
IF($A6="力士",VLOOKUP(C$1,力士基本属性,3,FALSE),IF($A6="修罗",VLOOKUP(C$1,修罗基本属性,3,FALSE),IF($A6="夜叉",VLOOKUP(C$1,夜叉基本属性,3,FALSE),IF($A6="判官",VLOOKUP(C$1,判官基本属性,3,FALSE),IF($A6="龙女",VLOOKUP(C$1,龙女基本属性,3,FALSE),0))))))*属性设计!$L$23+
IF($B6="力士",VLOOKUP(C$2,力士基本属性,20,FALSE),IF($B6="修罗",VLOOKUP(C$2,修罗基本属性,20,FALSE),IF($B6="夜叉",VLOOKUP(C$2,夜叉基本属性,20,FALSE),IF($B6="判官",VLOOKUP(C$2,判官基本属性,20,FALSE),IF($B6="龙女",VLOOKUP(C$2,龙女基本属性,20,FALSE),0)))))*属性设计!$L$25)/
(属性设计!$L$24+
IF($B6="力士",VLOOKUP(C$2,力士基本属性,20,FALSE),IF($B6="修罗",VLOOKUP(C$2,修罗基本属性,20,FALSE),IF($B6="夜叉",VLOOKUP(C$2,夜叉基本属性,20,FALSE),IF($B6="判官",VLOOKUP(C$2,判官基本属性,20,FALSE),IF($B6="龙女",VLOOKUP(C$2,龙女基本属性,20,FALSE),0)))))*属性设计!$L$25),2),
ROUND(
IF($B6="力士",VLOOKUP(C$2,力士基本属性,20,FALSE),IF($B6="修罗",VLOOKUP(C$2,修罗基本属性,20,FALSE),IF($B6="夜叉",VLOOKUP(C$2,夜叉基本属性,20,FALSE),IF($B6="判官",VLOOKUP(C$2,判官基本属性,20,FALSE),IF($B6="龙女",VLOOKUP(C$2,龙女基本属性,20,FALSE),0)))))*属性设计!$L$25/
(属性设计!$L$24+
IF($B6="力士",VLOOKUP(C$2,力士基本属性,20,FALSE),IF($B6="修罗",VLOOKUP(C$2,修罗基本属性,20,FALSE),IF($B6="夜叉",VLOOKUP(C$2,夜叉基本属性,20,FALSE),IF($B6="判官",VLOOKUP(C$2,判官基本属性,20,FALSE),IF($B6="龙女",VLOOKUP(C$2,龙女基本属性,20,FALSE),0)))))*属性设计!$L$25),2))</f>
        <v>0 , 0</v>
      </c>
      <c r="D6" t="str">
        <f>IF(
IF($A6="力士",VLOOKUP(D$1,力士基本属性,2,FALSE),IF($A6="修罗",VLOOKUP(D$1,修罗基本属性,2,FALSE),IF($A6="夜叉",VLOOKUP(D$1,夜叉基本属性,2,FALSE),IF($A6="判官",VLOOKUP(D$1,判官基本属性,2,FALSE),IF($A6="龙女",VLOOKUP(D$1,龙女基本属性,2,FALSE),0)))))-
IF($B6="力士",VLOOKUP(D$2,力士基本属性,3,FALSE),IF($B6="修罗",VLOOKUP(D$2,修罗基本属性,3,FALSE),IF($B6="夜叉",VLOOKUP(D$2,夜叉基本属性,3,FALSE),IF($B6="判官",VLOOKUP(D$2,判官基本属性,3,FALSE),IF($B6="龙女",VLOOKUP(D$2,龙女基本属性,3,FALSE),0)))))&gt;0,
ROUND(((IF($A6="力士",VLOOKUP(D$1,力士基本属性,2,FALSE),IF($A6="修罗",VLOOKUP(D$1,修罗基本属性,2,FALSE),IF($A6="夜叉",VLOOKUP(D$1,夜叉基本属性,2,FALSE),IF($A6="判官",VLOOKUP(D$1,判官基本属性,2,FALSE),IF($A6="龙女",VLOOKUP(D$1,龙女基本属性,2,FALSE),0)))))-
IF($B6="力士",VLOOKUP(D$2,力士基本属性,3,FALSE),IF($B6="修罗",VLOOKUP(D$2,修罗基本属性,3,FALSE),IF($B6="夜叉",VLOOKUP(D$2,夜叉基本属性,3,FALSE),IF($B6="判官",VLOOKUP(D$2,判官基本属性,3,FALSE),IF($B6="龙女",VLOOKUP(D$2,龙女基本属性,3,FALSE),0))))))*属性设计!$L$23+
IF($A6="力士",VLOOKUP(D$1,力士基本属性,20,FALSE),IF($A6="修罗",VLOOKUP(D$1,修罗基本属性,20,FALSE),IF($A6="夜叉",VLOOKUP(D$1,夜叉基本属性,20,FALSE),IF($A6="判官",VLOOKUP(D$1,判官基本属性,20,FALSE),IF($A6="龙女",VLOOKUP(D$1,龙女基本属性,20,FALSE),0)))))*属性设计!$L$25)/
(属性设计!$L$24+
IF($A6="力士",VLOOKUP(D$1,力士基本属性,20,FALSE),IF($A6="修罗",VLOOKUP(D$1,修罗基本属性,20,FALSE),IF($A6="夜叉",VLOOKUP(D$1,夜叉基本属性,20,FALSE),IF($A6="判官",VLOOKUP(D$1,判官基本属性,20,FALSE),IF($A6="龙女",VLOOKUP(D$1,龙女基本属性,20,FALSE),0)))))*属性设计!$L$25),2),
ROUND(
IF($A6="力士",VLOOKUP(D$1,力士基本属性,20,FALSE),IF($A6="修罗",VLOOKUP(D$1,修罗基本属性,20,FALSE),IF($A6="夜叉",VLOOKUP(D$1,夜叉基本属性,20,FALSE),IF($A6="判官",VLOOKUP(D$1,判官基本属性,20,FALSE),IF($A6="龙女",VLOOKUP(D$1,龙女基本属性,20,FALSE),0)))))*属性设计!$L$25/
(属性设计!$L$24+
IF($A6="力士",VLOOKUP(D$1,力士基本属性,20,FALSE),IF($A6="修罗",VLOOKUP(D$1,修罗基本属性,20,FALSE),IF($A6="夜叉",VLOOKUP(D$1,夜叉基本属性,20,FALSE),IF($A6="判官",VLOOKUP(D$1,判官基本属性,20,FALSE),IF($A6="龙女",VLOOKUP(D$1,龙女基本属性,20,FALSE),0)))))*属性设计!$L$25),2))
&amp;" , "&amp;
IF(
IF($B6="力士",VLOOKUP(D$2,力士基本属性,2,FALSE),IF($B6="修罗",VLOOKUP(D$2,修罗基本属性,2,FALSE),IF($B6="夜叉",VLOOKUP(D$2,夜叉基本属性,2,FALSE),IF($B6="判官",VLOOKUP(D$2,判官基本属性,2,FALSE),IF($B6="龙女",VLOOKUP(D$2,龙女基本属性,2,FALSE),0)))))-
IF($A6="力士",VLOOKUP(D$1,力士基本属性,3,FALSE),IF($A6="修罗",VLOOKUP(D$1,修罗基本属性,3,FALSE),IF($A6="夜叉",VLOOKUP(D$1,夜叉基本属性,3,FALSE),IF($A6="判官",VLOOKUP(D$1,判官基本属性,3,FALSE),IF($A6="龙女",VLOOKUP(D$1,龙女基本属性,3,FALSE),0)))))&gt;0,
ROUND(((IF($B6="力士",VLOOKUP(D$2,力士基本属性,2,FALSE),IF($B6="修罗",VLOOKUP(D$2,修罗基本属性,2,FALSE),IF($B6="夜叉",VLOOKUP(D$2,夜叉基本属性,2,FALSE),IF($B6="判官",VLOOKUP(D$2,判官基本属性,2,FALSE),IF($B6="龙女",VLOOKUP(D$2,龙女基本属性,2,FALSE),0)))))-
IF($A6="力士",VLOOKUP(D$1,力士基本属性,3,FALSE),IF($A6="修罗",VLOOKUP(D$1,修罗基本属性,3,FALSE),IF($A6="夜叉",VLOOKUP(D$1,夜叉基本属性,3,FALSE),IF($A6="判官",VLOOKUP(D$1,判官基本属性,3,FALSE),IF($A6="龙女",VLOOKUP(D$1,龙女基本属性,3,FALSE),0))))))*属性设计!$L$23+
IF($B6="力士",VLOOKUP(D$2,力士基本属性,20,FALSE),IF($B6="修罗",VLOOKUP(D$2,修罗基本属性,20,FALSE),IF($B6="夜叉",VLOOKUP(D$2,夜叉基本属性,20,FALSE),IF($B6="判官",VLOOKUP(D$2,判官基本属性,20,FALSE),IF($B6="龙女",VLOOKUP(D$2,龙女基本属性,20,FALSE),0)))))*属性设计!$L$25)/
(属性设计!$L$24+
IF($B6="力士",VLOOKUP(D$2,力士基本属性,20,FALSE),IF($B6="修罗",VLOOKUP(D$2,修罗基本属性,20,FALSE),IF($B6="夜叉",VLOOKUP(D$2,夜叉基本属性,20,FALSE),IF($B6="判官",VLOOKUP(D$2,判官基本属性,20,FALSE),IF($B6="龙女",VLOOKUP(D$2,龙女基本属性,20,FALSE),0)))))*属性设计!$L$25),2),
ROUND(
IF($B6="力士",VLOOKUP(D$2,力士基本属性,20,FALSE),IF($B6="修罗",VLOOKUP(D$2,修罗基本属性,20,FALSE),IF($B6="夜叉",VLOOKUP(D$2,夜叉基本属性,20,FALSE),IF($B6="判官",VLOOKUP(D$2,判官基本属性,20,FALSE),IF($B6="龙女",VLOOKUP(D$2,龙女基本属性,20,FALSE),0)))))*属性设计!$L$25/
(属性设计!$L$24+
IF($B6="力士",VLOOKUP(D$2,力士基本属性,20,FALSE),IF($B6="修罗",VLOOKUP(D$2,修罗基本属性,20,FALSE),IF($B6="夜叉",VLOOKUP(D$2,夜叉基本属性,20,FALSE),IF($B6="判官",VLOOKUP(D$2,判官基本属性,20,FALSE),IF($B6="龙女",VLOOKUP(D$2,龙女基本属性,20,FALSE),0)))))*属性设计!$L$25),2))</f>
        <v>0 , 0</v>
      </c>
      <c r="E6" t="str">
        <f>IF(
IF($A6="力士",VLOOKUP(E$1,力士基本属性,2,FALSE),IF($A6="修罗",VLOOKUP(E$1,修罗基本属性,2,FALSE),IF($A6="夜叉",VLOOKUP(E$1,夜叉基本属性,2,FALSE),IF($A6="判官",VLOOKUP(E$1,判官基本属性,2,FALSE),IF($A6="龙女",VLOOKUP(E$1,龙女基本属性,2,FALSE),0)))))-
IF($B6="力士",VLOOKUP(E$2,力士基本属性,3,FALSE),IF($B6="修罗",VLOOKUP(E$2,修罗基本属性,3,FALSE),IF($B6="夜叉",VLOOKUP(E$2,夜叉基本属性,3,FALSE),IF($B6="判官",VLOOKUP(E$2,判官基本属性,3,FALSE),IF($B6="龙女",VLOOKUP(E$2,龙女基本属性,3,FALSE),0)))))&gt;0,
ROUND(((IF($A6="力士",VLOOKUP(E$1,力士基本属性,2,FALSE),IF($A6="修罗",VLOOKUP(E$1,修罗基本属性,2,FALSE),IF($A6="夜叉",VLOOKUP(E$1,夜叉基本属性,2,FALSE),IF($A6="判官",VLOOKUP(E$1,判官基本属性,2,FALSE),IF($A6="龙女",VLOOKUP(E$1,龙女基本属性,2,FALSE),0)))))-
IF($B6="力士",VLOOKUP(E$2,力士基本属性,3,FALSE),IF($B6="修罗",VLOOKUP(E$2,修罗基本属性,3,FALSE),IF($B6="夜叉",VLOOKUP(E$2,夜叉基本属性,3,FALSE),IF($B6="判官",VLOOKUP(E$2,判官基本属性,3,FALSE),IF($B6="龙女",VLOOKUP(E$2,龙女基本属性,3,FALSE),0))))))*属性设计!$L$23+
IF($A6="力士",VLOOKUP(E$1,力士基本属性,20,FALSE),IF($A6="修罗",VLOOKUP(E$1,修罗基本属性,20,FALSE),IF($A6="夜叉",VLOOKUP(E$1,夜叉基本属性,20,FALSE),IF($A6="判官",VLOOKUP(E$1,判官基本属性,20,FALSE),IF($A6="龙女",VLOOKUP(E$1,龙女基本属性,20,FALSE),0)))))*属性设计!$L$25)/
(属性设计!$L$24+
IF($A6="力士",VLOOKUP(E$1,力士基本属性,20,FALSE),IF($A6="修罗",VLOOKUP(E$1,修罗基本属性,20,FALSE),IF($A6="夜叉",VLOOKUP(E$1,夜叉基本属性,20,FALSE),IF($A6="判官",VLOOKUP(E$1,判官基本属性,20,FALSE),IF($A6="龙女",VLOOKUP(E$1,龙女基本属性,20,FALSE),0)))))*属性设计!$L$25),2),
ROUND(
IF($A6="力士",VLOOKUP(E$1,力士基本属性,20,FALSE),IF($A6="修罗",VLOOKUP(E$1,修罗基本属性,20,FALSE),IF($A6="夜叉",VLOOKUP(E$1,夜叉基本属性,20,FALSE),IF($A6="判官",VLOOKUP(E$1,判官基本属性,20,FALSE),IF($A6="龙女",VLOOKUP(E$1,龙女基本属性,20,FALSE),0)))))*属性设计!$L$25/
(属性设计!$L$24+
IF($A6="力士",VLOOKUP(E$1,力士基本属性,20,FALSE),IF($A6="修罗",VLOOKUP(E$1,修罗基本属性,20,FALSE),IF($A6="夜叉",VLOOKUP(E$1,夜叉基本属性,20,FALSE),IF($A6="判官",VLOOKUP(E$1,判官基本属性,20,FALSE),IF($A6="龙女",VLOOKUP(E$1,龙女基本属性,20,FALSE),0)))))*属性设计!$L$25),2))
&amp;" , "&amp;
IF(
IF($B6="力士",VLOOKUP(E$2,力士基本属性,2,FALSE),IF($B6="修罗",VLOOKUP(E$2,修罗基本属性,2,FALSE),IF($B6="夜叉",VLOOKUP(E$2,夜叉基本属性,2,FALSE),IF($B6="判官",VLOOKUP(E$2,判官基本属性,2,FALSE),IF($B6="龙女",VLOOKUP(E$2,龙女基本属性,2,FALSE),0)))))-
IF($A6="力士",VLOOKUP(E$1,力士基本属性,3,FALSE),IF($A6="修罗",VLOOKUP(E$1,修罗基本属性,3,FALSE),IF($A6="夜叉",VLOOKUP(E$1,夜叉基本属性,3,FALSE),IF($A6="判官",VLOOKUP(E$1,判官基本属性,3,FALSE),IF($A6="龙女",VLOOKUP(E$1,龙女基本属性,3,FALSE),0)))))&gt;0,
ROUND(((IF($B6="力士",VLOOKUP(E$2,力士基本属性,2,FALSE),IF($B6="修罗",VLOOKUP(E$2,修罗基本属性,2,FALSE),IF($B6="夜叉",VLOOKUP(E$2,夜叉基本属性,2,FALSE),IF($B6="判官",VLOOKUP(E$2,判官基本属性,2,FALSE),IF($B6="龙女",VLOOKUP(E$2,龙女基本属性,2,FALSE),0)))))-
IF($A6="力士",VLOOKUP(E$1,力士基本属性,3,FALSE),IF($A6="修罗",VLOOKUP(E$1,修罗基本属性,3,FALSE),IF($A6="夜叉",VLOOKUP(E$1,夜叉基本属性,3,FALSE),IF($A6="判官",VLOOKUP(E$1,判官基本属性,3,FALSE),IF($A6="龙女",VLOOKUP(E$1,龙女基本属性,3,FALSE),0))))))*属性设计!$L$23+
IF($B6="力士",VLOOKUP(E$2,力士基本属性,20,FALSE),IF($B6="修罗",VLOOKUP(E$2,修罗基本属性,20,FALSE),IF($B6="夜叉",VLOOKUP(E$2,夜叉基本属性,20,FALSE),IF($B6="判官",VLOOKUP(E$2,判官基本属性,20,FALSE),IF($B6="龙女",VLOOKUP(E$2,龙女基本属性,20,FALSE),0)))))*属性设计!$L$25)/
(属性设计!$L$24+
IF($B6="力士",VLOOKUP(E$2,力士基本属性,20,FALSE),IF($B6="修罗",VLOOKUP(E$2,修罗基本属性,20,FALSE),IF($B6="夜叉",VLOOKUP(E$2,夜叉基本属性,20,FALSE),IF($B6="判官",VLOOKUP(E$2,判官基本属性,20,FALSE),IF($B6="龙女",VLOOKUP(E$2,龙女基本属性,20,FALSE),0)))))*属性设计!$L$25),2),
ROUND(
IF($B6="力士",VLOOKUP(E$2,力士基本属性,20,FALSE),IF($B6="修罗",VLOOKUP(E$2,修罗基本属性,20,FALSE),IF($B6="夜叉",VLOOKUP(E$2,夜叉基本属性,20,FALSE),IF($B6="判官",VLOOKUP(E$2,判官基本属性,20,FALSE),IF($B6="龙女",VLOOKUP(E$2,龙女基本属性,20,FALSE),0)))))*属性设计!$L$25/
(属性设计!$L$24+
IF($B6="力士",VLOOKUP(E$2,力士基本属性,20,FALSE),IF($B6="修罗",VLOOKUP(E$2,修罗基本属性,20,FALSE),IF($B6="夜叉",VLOOKUP(E$2,夜叉基本属性,20,FALSE),IF($B6="判官",VLOOKUP(E$2,判官基本属性,20,FALSE),IF($B6="龙女",VLOOKUP(E$2,龙女基本属性,20,FALSE),0)))))*属性设计!$L$25),2))</f>
        <v>0 , 0</v>
      </c>
      <c r="F6" t="str">
        <f>IF(
IF($A6="力士",VLOOKUP(F$1,力士基本属性,2,FALSE),IF($A6="修罗",VLOOKUP(F$1,修罗基本属性,2,FALSE),IF($A6="夜叉",VLOOKUP(F$1,夜叉基本属性,2,FALSE),IF($A6="判官",VLOOKUP(F$1,判官基本属性,2,FALSE),IF($A6="龙女",VLOOKUP(F$1,龙女基本属性,2,FALSE),0)))))-
IF($B6="力士",VLOOKUP(F$2,力士基本属性,3,FALSE),IF($B6="修罗",VLOOKUP(F$2,修罗基本属性,3,FALSE),IF($B6="夜叉",VLOOKUP(F$2,夜叉基本属性,3,FALSE),IF($B6="判官",VLOOKUP(F$2,判官基本属性,3,FALSE),IF($B6="龙女",VLOOKUP(F$2,龙女基本属性,3,FALSE),0)))))&gt;0,
ROUND(((IF($A6="力士",VLOOKUP(F$1,力士基本属性,2,FALSE),IF($A6="修罗",VLOOKUP(F$1,修罗基本属性,2,FALSE),IF($A6="夜叉",VLOOKUP(F$1,夜叉基本属性,2,FALSE),IF($A6="判官",VLOOKUP(F$1,判官基本属性,2,FALSE),IF($A6="龙女",VLOOKUP(F$1,龙女基本属性,2,FALSE),0)))))-
IF($B6="力士",VLOOKUP(F$2,力士基本属性,3,FALSE),IF($B6="修罗",VLOOKUP(F$2,修罗基本属性,3,FALSE),IF($B6="夜叉",VLOOKUP(F$2,夜叉基本属性,3,FALSE),IF($B6="判官",VLOOKUP(F$2,判官基本属性,3,FALSE),IF($B6="龙女",VLOOKUP(F$2,龙女基本属性,3,FALSE),0))))))*属性设计!$L$23+
IF($A6="力士",VLOOKUP(F$1,力士基本属性,20,FALSE),IF($A6="修罗",VLOOKUP(F$1,修罗基本属性,20,FALSE),IF($A6="夜叉",VLOOKUP(F$1,夜叉基本属性,20,FALSE),IF($A6="判官",VLOOKUP(F$1,判官基本属性,20,FALSE),IF($A6="龙女",VLOOKUP(F$1,龙女基本属性,20,FALSE),0)))))*属性设计!$L$25)/
(属性设计!$L$24+
IF($A6="力士",VLOOKUP(F$1,力士基本属性,20,FALSE),IF($A6="修罗",VLOOKUP(F$1,修罗基本属性,20,FALSE),IF($A6="夜叉",VLOOKUP(F$1,夜叉基本属性,20,FALSE),IF($A6="判官",VLOOKUP(F$1,判官基本属性,20,FALSE),IF($A6="龙女",VLOOKUP(F$1,龙女基本属性,20,FALSE),0)))))*属性设计!$L$25),2),
ROUND(
IF($A6="力士",VLOOKUP(F$1,力士基本属性,20,FALSE),IF($A6="修罗",VLOOKUP(F$1,修罗基本属性,20,FALSE),IF($A6="夜叉",VLOOKUP(F$1,夜叉基本属性,20,FALSE),IF($A6="判官",VLOOKUP(F$1,判官基本属性,20,FALSE),IF($A6="龙女",VLOOKUP(F$1,龙女基本属性,20,FALSE),0)))))*属性设计!$L$25/
(属性设计!$L$24+
IF($A6="力士",VLOOKUP(F$1,力士基本属性,20,FALSE),IF($A6="修罗",VLOOKUP(F$1,修罗基本属性,20,FALSE),IF($A6="夜叉",VLOOKUP(F$1,夜叉基本属性,20,FALSE),IF($A6="判官",VLOOKUP(F$1,判官基本属性,20,FALSE),IF($A6="龙女",VLOOKUP(F$1,龙女基本属性,20,FALSE),0)))))*属性设计!$L$25),2))
&amp;" , "&amp;
IF(
IF($B6="力士",VLOOKUP(F$2,力士基本属性,2,FALSE),IF($B6="修罗",VLOOKUP(F$2,修罗基本属性,2,FALSE),IF($B6="夜叉",VLOOKUP(F$2,夜叉基本属性,2,FALSE),IF($B6="判官",VLOOKUP(F$2,判官基本属性,2,FALSE),IF($B6="龙女",VLOOKUP(F$2,龙女基本属性,2,FALSE),0)))))-
IF($A6="力士",VLOOKUP(F$1,力士基本属性,3,FALSE),IF($A6="修罗",VLOOKUP(F$1,修罗基本属性,3,FALSE),IF($A6="夜叉",VLOOKUP(F$1,夜叉基本属性,3,FALSE),IF($A6="判官",VLOOKUP(F$1,判官基本属性,3,FALSE),IF($A6="龙女",VLOOKUP(F$1,龙女基本属性,3,FALSE),0)))))&gt;0,
ROUND(((IF($B6="力士",VLOOKUP(F$2,力士基本属性,2,FALSE),IF($B6="修罗",VLOOKUP(F$2,修罗基本属性,2,FALSE),IF($B6="夜叉",VLOOKUP(F$2,夜叉基本属性,2,FALSE),IF($B6="判官",VLOOKUP(F$2,判官基本属性,2,FALSE),IF($B6="龙女",VLOOKUP(F$2,龙女基本属性,2,FALSE),0)))))-
IF($A6="力士",VLOOKUP(F$1,力士基本属性,3,FALSE),IF($A6="修罗",VLOOKUP(F$1,修罗基本属性,3,FALSE),IF($A6="夜叉",VLOOKUP(F$1,夜叉基本属性,3,FALSE),IF($A6="判官",VLOOKUP(F$1,判官基本属性,3,FALSE),IF($A6="龙女",VLOOKUP(F$1,龙女基本属性,3,FALSE),0))))))*属性设计!$L$23+
IF($B6="力士",VLOOKUP(F$2,力士基本属性,20,FALSE),IF($B6="修罗",VLOOKUP(F$2,修罗基本属性,20,FALSE),IF($B6="夜叉",VLOOKUP(F$2,夜叉基本属性,20,FALSE),IF($B6="判官",VLOOKUP(F$2,判官基本属性,20,FALSE),IF($B6="龙女",VLOOKUP(F$2,龙女基本属性,20,FALSE),0)))))*属性设计!$L$25)/
(属性设计!$L$24+
IF($B6="力士",VLOOKUP(F$2,力士基本属性,20,FALSE),IF($B6="修罗",VLOOKUP(F$2,修罗基本属性,20,FALSE),IF($B6="夜叉",VLOOKUP(F$2,夜叉基本属性,20,FALSE),IF($B6="判官",VLOOKUP(F$2,判官基本属性,20,FALSE),IF($B6="龙女",VLOOKUP(F$2,龙女基本属性,20,FALSE),0)))))*属性设计!$L$25),2),
ROUND(
IF($B6="力士",VLOOKUP(F$2,力士基本属性,20,FALSE),IF($B6="修罗",VLOOKUP(F$2,修罗基本属性,20,FALSE),IF($B6="夜叉",VLOOKUP(F$2,夜叉基本属性,20,FALSE),IF($B6="判官",VLOOKUP(F$2,判官基本属性,20,FALSE),IF($B6="龙女",VLOOKUP(F$2,龙女基本属性,20,FALSE),0)))))*属性设计!$L$25/
(属性设计!$L$24+
IF($B6="力士",VLOOKUP(F$2,力士基本属性,20,FALSE),IF($B6="修罗",VLOOKUP(F$2,修罗基本属性,20,FALSE),IF($B6="夜叉",VLOOKUP(F$2,夜叉基本属性,20,FALSE),IF($B6="判官",VLOOKUP(F$2,判官基本属性,20,FALSE),IF($B6="龙女",VLOOKUP(F$2,龙女基本属性,20,FALSE),0)))))*属性设计!$L$25),2))</f>
        <v>0.05 , 0.01</v>
      </c>
      <c r="G6" t="str">
        <f>IF(
IF($A6="力士",VLOOKUP(G$1,力士基本属性,2,FALSE),IF($A6="修罗",VLOOKUP(G$1,修罗基本属性,2,FALSE),IF($A6="夜叉",VLOOKUP(G$1,夜叉基本属性,2,FALSE),IF($A6="判官",VLOOKUP(G$1,判官基本属性,2,FALSE),IF($A6="龙女",VLOOKUP(G$1,龙女基本属性,2,FALSE),0)))))-
IF($B6="力士",VLOOKUP(G$2,力士基本属性,3,FALSE),IF($B6="修罗",VLOOKUP(G$2,修罗基本属性,3,FALSE),IF($B6="夜叉",VLOOKUP(G$2,夜叉基本属性,3,FALSE),IF($B6="判官",VLOOKUP(G$2,判官基本属性,3,FALSE),IF($B6="龙女",VLOOKUP(G$2,龙女基本属性,3,FALSE),0)))))&gt;0,
ROUND(((IF($A6="力士",VLOOKUP(G$1,力士基本属性,2,FALSE),IF($A6="修罗",VLOOKUP(G$1,修罗基本属性,2,FALSE),IF($A6="夜叉",VLOOKUP(G$1,夜叉基本属性,2,FALSE),IF($A6="判官",VLOOKUP(G$1,判官基本属性,2,FALSE),IF($A6="龙女",VLOOKUP(G$1,龙女基本属性,2,FALSE),0)))))-
IF($B6="力士",VLOOKUP(G$2,力士基本属性,3,FALSE),IF($B6="修罗",VLOOKUP(G$2,修罗基本属性,3,FALSE),IF($B6="夜叉",VLOOKUP(G$2,夜叉基本属性,3,FALSE),IF($B6="判官",VLOOKUP(G$2,判官基本属性,3,FALSE),IF($B6="龙女",VLOOKUP(G$2,龙女基本属性,3,FALSE),0))))))*属性设计!$L$23+
IF($A6="力士",VLOOKUP(G$1,力士基本属性,20,FALSE),IF($A6="修罗",VLOOKUP(G$1,修罗基本属性,20,FALSE),IF($A6="夜叉",VLOOKUP(G$1,夜叉基本属性,20,FALSE),IF($A6="判官",VLOOKUP(G$1,判官基本属性,20,FALSE),IF($A6="龙女",VLOOKUP(G$1,龙女基本属性,20,FALSE),0)))))*属性设计!$L$25)/
(属性设计!$L$24+
IF($A6="力士",VLOOKUP(G$1,力士基本属性,20,FALSE),IF($A6="修罗",VLOOKUP(G$1,修罗基本属性,20,FALSE),IF($A6="夜叉",VLOOKUP(G$1,夜叉基本属性,20,FALSE),IF($A6="判官",VLOOKUP(G$1,判官基本属性,20,FALSE),IF($A6="龙女",VLOOKUP(G$1,龙女基本属性,20,FALSE),0)))))*属性设计!$L$25),2),
ROUND(
IF($A6="力士",VLOOKUP(G$1,力士基本属性,20,FALSE),IF($A6="修罗",VLOOKUP(G$1,修罗基本属性,20,FALSE),IF($A6="夜叉",VLOOKUP(G$1,夜叉基本属性,20,FALSE),IF($A6="判官",VLOOKUP(G$1,判官基本属性,20,FALSE),IF($A6="龙女",VLOOKUP(G$1,龙女基本属性,20,FALSE),0)))))*属性设计!$L$25/
(属性设计!$L$24+
IF($A6="力士",VLOOKUP(G$1,力士基本属性,20,FALSE),IF($A6="修罗",VLOOKUP(G$1,修罗基本属性,20,FALSE),IF($A6="夜叉",VLOOKUP(G$1,夜叉基本属性,20,FALSE),IF($A6="判官",VLOOKUP(G$1,判官基本属性,20,FALSE),IF($A6="龙女",VLOOKUP(G$1,龙女基本属性,20,FALSE),0)))))*属性设计!$L$25),2))
&amp;" , "&amp;
IF(
IF($B6="力士",VLOOKUP(G$2,力士基本属性,2,FALSE),IF($B6="修罗",VLOOKUP(G$2,修罗基本属性,2,FALSE),IF($B6="夜叉",VLOOKUP(G$2,夜叉基本属性,2,FALSE),IF($B6="判官",VLOOKUP(G$2,判官基本属性,2,FALSE),IF($B6="龙女",VLOOKUP(G$2,龙女基本属性,2,FALSE),0)))))-
IF($A6="力士",VLOOKUP(G$1,力士基本属性,3,FALSE),IF($A6="修罗",VLOOKUP(G$1,修罗基本属性,3,FALSE),IF($A6="夜叉",VLOOKUP(G$1,夜叉基本属性,3,FALSE),IF($A6="判官",VLOOKUP(G$1,判官基本属性,3,FALSE),IF($A6="龙女",VLOOKUP(G$1,龙女基本属性,3,FALSE),0)))))&gt;0,
ROUND(((IF($B6="力士",VLOOKUP(G$2,力士基本属性,2,FALSE),IF($B6="修罗",VLOOKUP(G$2,修罗基本属性,2,FALSE),IF($B6="夜叉",VLOOKUP(G$2,夜叉基本属性,2,FALSE),IF($B6="判官",VLOOKUP(G$2,判官基本属性,2,FALSE),IF($B6="龙女",VLOOKUP(G$2,龙女基本属性,2,FALSE),0)))))-
IF($A6="力士",VLOOKUP(G$1,力士基本属性,3,FALSE),IF($A6="修罗",VLOOKUP(G$1,修罗基本属性,3,FALSE),IF($A6="夜叉",VLOOKUP(G$1,夜叉基本属性,3,FALSE),IF($A6="判官",VLOOKUP(G$1,判官基本属性,3,FALSE),IF($A6="龙女",VLOOKUP(G$1,龙女基本属性,3,FALSE),0))))))*属性设计!$L$23+
IF($B6="力士",VLOOKUP(G$2,力士基本属性,20,FALSE),IF($B6="修罗",VLOOKUP(G$2,修罗基本属性,20,FALSE),IF($B6="夜叉",VLOOKUP(G$2,夜叉基本属性,20,FALSE),IF($B6="判官",VLOOKUP(G$2,判官基本属性,20,FALSE),IF($B6="龙女",VLOOKUP(G$2,龙女基本属性,20,FALSE),0)))))*属性设计!$L$25)/
(属性设计!$L$24+
IF($B6="力士",VLOOKUP(G$2,力士基本属性,20,FALSE),IF($B6="修罗",VLOOKUP(G$2,修罗基本属性,20,FALSE),IF($B6="夜叉",VLOOKUP(G$2,夜叉基本属性,20,FALSE),IF($B6="判官",VLOOKUP(G$2,判官基本属性,20,FALSE),IF($B6="龙女",VLOOKUP(G$2,龙女基本属性,20,FALSE),0)))))*属性设计!$L$25),2),
ROUND(
IF($B6="力士",VLOOKUP(G$2,力士基本属性,20,FALSE),IF($B6="修罗",VLOOKUP(G$2,修罗基本属性,20,FALSE),IF($B6="夜叉",VLOOKUP(G$2,夜叉基本属性,20,FALSE),IF($B6="判官",VLOOKUP(G$2,判官基本属性,20,FALSE),IF($B6="龙女",VLOOKUP(G$2,龙女基本属性,20,FALSE),0)))))*属性设计!$L$25/
(属性设计!$L$24+
IF($B6="力士",VLOOKUP(G$2,力士基本属性,20,FALSE),IF($B6="修罗",VLOOKUP(G$2,修罗基本属性,20,FALSE),IF($B6="夜叉",VLOOKUP(G$2,夜叉基本属性,20,FALSE),IF($B6="判官",VLOOKUP(G$2,判官基本属性,20,FALSE),IF($B6="龙女",VLOOKUP(G$2,龙女基本属性,20,FALSE),0)))))*属性设计!$L$25),2))</f>
        <v>0.12 , 0.01</v>
      </c>
      <c r="H6" t="str">
        <f>IF(
IF($A6="力士",VLOOKUP(H$1,力士基本属性,2,FALSE),IF($A6="修罗",VLOOKUP(H$1,修罗基本属性,2,FALSE),IF($A6="夜叉",VLOOKUP(H$1,夜叉基本属性,2,FALSE),IF($A6="判官",VLOOKUP(H$1,判官基本属性,2,FALSE),IF($A6="龙女",VLOOKUP(H$1,龙女基本属性,2,FALSE),0)))))-
IF($B6="力士",VLOOKUP(H$2,力士基本属性,3,FALSE),IF($B6="修罗",VLOOKUP(H$2,修罗基本属性,3,FALSE),IF($B6="夜叉",VLOOKUP(H$2,夜叉基本属性,3,FALSE),IF($B6="判官",VLOOKUP(H$2,判官基本属性,3,FALSE),IF($B6="龙女",VLOOKUP(H$2,龙女基本属性,3,FALSE),0)))))&gt;0,
ROUND(((IF($A6="力士",VLOOKUP(H$1,力士基本属性,2,FALSE),IF($A6="修罗",VLOOKUP(H$1,修罗基本属性,2,FALSE),IF($A6="夜叉",VLOOKUP(H$1,夜叉基本属性,2,FALSE),IF($A6="判官",VLOOKUP(H$1,判官基本属性,2,FALSE),IF($A6="龙女",VLOOKUP(H$1,龙女基本属性,2,FALSE),0)))))-
IF($B6="力士",VLOOKUP(H$2,力士基本属性,3,FALSE),IF($B6="修罗",VLOOKUP(H$2,修罗基本属性,3,FALSE),IF($B6="夜叉",VLOOKUP(H$2,夜叉基本属性,3,FALSE),IF($B6="判官",VLOOKUP(H$2,判官基本属性,3,FALSE),IF($B6="龙女",VLOOKUP(H$2,龙女基本属性,3,FALSE),0))))))*属性设计!$L$23+
IF($A6="力士",VLOOKUP(H$1,力士基本属性,20,FALSE),IF($A6="修罗",VLOOKUP(H$1,修罗基本属性,20,FALSE),IF($A6="夜叉",VLOOKUP(H$1,夜叉基本属性,20,FALSE),IF($A6="判官",VLOOKUP(H$1,判官基本属性,20,FALSE),IF($A6="龙女",VLOOKUP(H$1,龙女基本属性,20,FALSE),0)))))*属性设计!$L$25)/
(属性设计!$L$24+
IF($A6="力士",VLOOKUP(H$1,力士基本属性,20,FALSE),IF($A6="修罗",VLOOKUP(H$1,修罗基本属性,20,FALSE),IF($A6="夜叉",VLOOKUP(H$1,夜叉基本属性,20,FALSE),IF($A6="判官",VLOOKUP(H$1,判官基本属性,20,FALSE),IF($A6="龙女",VLOOKUP(H$1,龙女基本属性,20,FALSE),0)))))*属性设计!$L$25),2),
ROUND(
IF($A6="力士",VLOOKUP(H$1,力士基本属性,20,FALSE),IF($A6="修罗",VLOOKUP(H$1,修罗基本属性,20,FALSE),IF($A6="夜叉",VLOOKUP(H$1,夜叉基本属性,20,FALSE),IF($A6="判官",VLOOKUP(H$1,判官基本属性,20,FALSE),IF($A6="龙女",VLOOKUP(H$1,龙女基本属性,20,FALSE),0)))))*属性设计!$L$25/
(属性设计!$L$24+
IF($A6="力士",VLOOKUP(H$1,力士基本属性,20,FALSE),IF($A6="修罗",VLOOKUP(H$1,修罗基本属性,20,FALSE),IF($A6="夜叉",VLOOKUP(H$1,夜叉基本属性,20,FALSE),IF($A6="判官",VLOOKUP(H$1,判官基本属性,20,FALSE),IF($A6="龙女",VLOOKUP(H$1,龙女基本属性,20,FALSE),0)))))*属性设计!$L$25),2))
&amp;" , "&amp;
IF(
IF($B6="力士",VLOOKUP(H$2,力士基本属性,2,FALSE),IF($B6="修罗",VLOOKUP(H$2,修罗基本属性,2,FALSE),IF($B6="夜叉",VLOOKUP(H$2,夜叉基本属性,2,FALSE),IF($B6="判官",VLOOKUP(H$2,判官基本属性,2,FALSE),IF($B6="龙女",VLOOKUP(H$2,龙女基本属性,2,FALSE),0)))))-
IF($A6="力士",VLOOKUP(H$1,力士基本属性,3,FALSE),IF($A6="修罗",VLOOKUP(H$1,修罗基本属性,3,FALSE),IF($A6="夜叉",VLOOKUP(H$1,夜叉基本属性,3,FALSE),IF($A6="判官",VLOOKUP(H$1,判官基本属性,3,FALSE),IF($A6="龙女",VLOOKUP(H$1,龙女基本属性,3,FALSE),0)))))&gt;0,
ROUND(((IF($B6="力士",VLOOKUP(H$2,力士基本属性,2,FALSE),IF($B6="修罗",VLOOKUP(H$2,修罗基本属性,2,FALSE),IF($B6="夜叉",VLOOKUP(H$2,夜叉基本属性,2,FALSE),IF($B6="判官",VLOOKUP(H$2,判官基本属性,2,FALSE),IF($B6="龙女",VLOOKUP(H$2,龙女基本属性,2,FALSE),0)))))-
IF($A6="力士",VLOOKUP(H$1,力士基本属性,3,FALSE),IF($A6="修罗",VLOOKUP(H$1,修罗基本属性,3,FALSE),IF($A6="夜叉",VLOOKUP(H$1,夜叉基本属性,3,FALSE),IF($A6="判官",VLOOKUP(H$1,判官基本属性,3,FALSE),IF($A6="龙女",VLOOKUP(H$1,龙女基本属性,3,FALSE),0))))))*属性设计!$L$23+
IF($B6="力士",VLOOKUP(H$2,力士基本属性,20,FALSE),IF($B6="修罗",VLOOKUP(H$2,修罗基本属性,20,FALSE),IF($B6="夜叉",VLOOKUP(H$2,夜叉基本属性,20,FALSE),IF($B6="判官",VLOOKUP(H$2,判官基本属性,20,FALSE),IF($B6="龙女",VLOOKUP(H$2,龙女基本属性,20,FALSE),0)))))*属性设计!$L$25)/
(属性设计!$L$24+
IF($B6="力士",VLOOKUP(H$2,力士基本属性,20,FALSE),IF($B6="修罗",VLOOKUP(H$2,修罗基本属性,20,FALSE),IF($B6="夜叉",VLOOKUP(H$2,夜叉基本属性,20,FALSE),IF($B6="判官",VLOOKUP(H$2,判官基本属性,20,FALSE),IF($B6="龙女",VLOOKUP(H$2,龙女基本属性,20,FALSE),0)))))*属性设计!$L$25),2),
ROUND(
IF($B6="力士",VLOOKUP(H$2,力士基本属性,20,FALSE),IF($B6="修罗",VLOOKUP(H$2,修罗基本属性,20,FALSE),IF($B6="夜叉",VLOOKUP(H$2,夜叉基本属性,20,FALSE),IF($B6="判官",VLOOKUP(H$2,判官基本属性,20,FALSE),IF($B6="龙女",VLOOKUP(H$2,龙女基本属性,20,FALSE),0)))))*属性设计!$L$25/
(属性设计!$L$24+
IF($B6="力士",VLOOKUP(H$2,力士基本属性,20,FALSE),IF($B6="修罗",VLOOKUP(H$2,修罗基本属性,20,FALSE),IF($B6="夜叉",VLOOKUP(H$2,夜叉基本属性,20,FALSE),IF($B6="判官",VLOOKUP(H$2,判官基本属性,20,FALSE),IF($B6="龙女",VLOOKUP(H$2,龙女基本属性,20,FALSE),0)))))*属性设计!$L$25),2))</f>
        <v>0.26 , 0.02</v>
      </c>
    </row>
    <row r="7" spans="1:8" x14ac:dyDescent="0.15">
      <c r="A7" t="s">
        <v>112</v>
      </c>
      <c r="B7" t="s">
        <v>113</v>
      </c>
      <c r="C7" t="str">
        <f>IF(
IF($A7="力士",VLOOKUP(C$1,力士基本属性,2,FALSE),IF($A7="修罗",VLOOKUP(C$1,修罗基本属性,2,FALSE),IF($A7="夜叉",VLOOKUP(C$1,夜叉基本属性,2,FALSE),IF($A7="判官",VLOOKUP(C$1,判官基本属性,2,FALSE),IF($A7="龙女",VLOOKUP(C$1,龙女基本属性,2,FALSE),0)))))-
IF($B7="力士",VLOOKUP(C$2,力士基本属性,3,FALSE),IF($B7="修罗",VLOOKUP(C$2,修罗基本属性,3,FALSE),IF($B7="夜叉",VLOOKUP(C$2,夜叉基本属性,3,FALSE),IF($B7="判官",VLOOKUP(C$2,判官基本属性,3,FALSE),IF($B7="龙女",VLOOKUP(C$2,龙女基本属性,3,FALSE),0)))))&gt;0,
ROUND(((IF($A7="力士",VLOOKUP(C$1,力士基本属性,2,FALSE),IF($A7="修罗",VLOOKUP(C$1,修罗基本属性,2,FALSE),IF($A7="夜叉",VLOOKUP(C$1,夜叉基本属性,2,FALSE),IF($A7="判官",VLOOKUP(C$1,判官基本属性,2,FALSE),IF($A7="龙女",VLOOKUP(C$1,龙女基本属性,2,FALSE),0)))))-
IF($B7="力士",VLOOKUP(C$2,力士基本属性,3,FALSE),IF($B7="修罗",VLOOKUP(C$2,修罗基本属性,3,FALSE),IF($B7="夜叉",VLOOKUP(C$2,夜叉基本属性,3,FALSE),IF($B7="判官",VLOOKUP(C$2,判官基本属性,3,FALSE),IF($B7="龙女",VLOOKUP(C$2,龙女基本属性,3,FALSE),0))))))*属性设计!$L$23+
IF($A7="力士",VLOOKUP(C$1,力士基本属性,20,FALSE),IF($A7="修罗",VLOOKUP(C$1,修罗基本属性,20,FALSE),IF($A7="夜叉",VLOOKUP(C$1,夜叉基本属性,20,FALSE),IF($A7="判官",VLOOKUP(C$1,判官基本属性,20,FALSE),IF($A7="龙女",VLOOKUP(C$1,龙女基本属性,20,FALSE),0)))))*属性设计!$L$25)/
(属性设计!$L$24+
IF($A7="力士",VLOOKUP(C$1,力士基本属性,20,FALSE),IF($A7="修罗",VLOOKUP(C$1,修罗基本属性,20,FALSE),IF($A7="夜叉",VLOOKUP(C$1,夜叉基本属性,20,FALSE),IF($A7="判官",VLOOKUP(C$1,判官基本属性,20,FALSE),IF($A7="龙女",VLOOKUP(C$1,龙女基本属性,20,FALSE),0)))))*属性设计!$L$25),2),
ROUND(
IF($A7="力士",VLOOKUP(C$1,力士基本属性,20,FALSE),IF($A7="修罗",VLOOKUP(C$1,修罗基本属性,20,FALSE),IF($A7="夜叉",VLOOKUP(C$1,夜叉基本属性,20,FALSE),IF($A7="判官",VLOOKUP(C$1,判官基本属性,20,FALSE),IF($A7="龙女",VLOOKUP(C$1,龙女基本属性,20,FALSE),0)))))*属性设计!$L$25/
(属性设计!$L$24+
IF($A7="力士",VLOOKUP(C$1,力士基本属性,20,FALSE),IF($A7="修罗",VLOOKUP(C$1,修罗基本属性,20,FALSE),IF($A7="夜叉",VLOOKUP(C$1,夜叉基本属性,20,FALSE),IF($A7="判官",VLOOKUP(C$1,判官基本属性,20,FALSE),IF($A7="龙女",VLOOKUP(C$1,龙女基本属性,20,FALSE),0)))))*属性设计!$L$25),2))
&amp;" , "&amp;
IF(
IF($B7="力士",VLOOKUP(C$2,力士基本属性,2,FALSE),IF($B7="修罗",VLOOKUP(C$2,修罗基本属性,2,FALSE),IF($B7="夜叉",VLOOKUP(C$2,夜叉基本属性,2,FALSE),IF($B7="判官",VLOOKUP(C$2,判官基本属性,2,FALSE),IF($B7="龙女",VLOOKUP(C$2,龙女基本属性,2,FALSE),0)))))-
IF($A7="力士",VLOOKUP(C$1,力士基本属性,3,FALSE),IF($A7="修罗",VLOOKUP(C$1,修罗基本属性,3,FALSE),IF($A7="夜叉",VLOOKUP(C$1,夜叉基本属性,3,FALSE),IF($A7="判官",VLOOKUP(C$1,判官基本属性,3,FALSE),IF($A7="龙女",VLOOKUP(C$1,龙女基本属性,3,FALSE),0)))))&gt;0,
ROUND(((IF($B7="力士",VLOOKUP(C$2,力士基本属性,2,FALSE),IF($B7="修罗",VLOOKUP(C$2,修罗基本属性,2,FALSE),IF($B7="夜叉",VLOOKUP(C$2,夜叉基本属性,2,FALSE),IF($B7="判官",VLOOKUP(C$2,判官基本属性,2,FALSE),IF($B7="龙女",VLOOKUP(C$2,龙女基本属性,2,FALSE),0)))))-
IF($A7="力士",VLOOKUP(C$1,力士基本属性,3,FALSE),IF($A7="修罗",VLOOKUP(C$1,修罗基本属性,3,FALSE),IF($A7="夜叉",VLOOKUP(C$1,夜叉基本属性,3,FALSE),IF($A7="判官",VLOOKUP(C$1,判官基本属性,3,FALSE),IF($A7="龙女",VLOOKUP(C$1,龙女基本属性,3,FALSE),0))))))*属性设计!$L$23+
IF($B7="力士",VLOOKUP(C$2,力士基本属性,20,FALSE),IF($B7="修罗",VLOOKUP(C$2,修罗基本属性,20,FALSE),IF($B7="夜叉",VLOOKUP(C$2,夜叉基本属性,20,FALSE),IF($B7="判官",VLOOKUP(C$2,判官基本属性,20,FALSE),IF($B7="龙女",VLOOKUP(C$2,龙女基本属性,20,FALSE),0)))))*属性设计!$L$25)/
(属性设计!$L$24+
IF($B7="力士",VLOOKUP(C$2,力士基本属性,20,FALSE),IF($B7="修罗",VLOOKUP(C$2,修罗基本属性,20,FALSE),IF($B7="夜叉",VLOOKUP(C$2,夜叉基本属性,20,FALSE),IF($B7="判官",VLOOKUP(C$2,判官基本属性,20,FALSE),IF($B7="龙女",VLOOKUP(C$2,龙女基本属性,20,FALSE),0)))))*属性设计!$L$25),2),
ROUND(
IF($B7="力士",VLOOKUP(C$2,力士基本属性,20,FALSE),IF($B7="修罗",VLOOKUP(C$2,修罗基本属性,20,FALSE),IF($B7="夜叉",VLOOKUP(C$2,夜叉基本属性,20,FALSE),IF($B7="判官",VLOOKUP(C$2,判官基本属性,20,FALSE),IF($B7="龙女",VLOOKUP(C$2,龙女基本属性,20,FALSE),0)))))*属性设计!$L$25/
(属性设计!$L$24+
IF($B7="力士",VLOOKUP(C$2,力士基本属性,20,FALSE),IF($B7="修罗",VLOOKUP(C$2,修罗基本属性,20,FALSE),IF($B7="夜叉",VLOOKUP(C$2,夜叉基本属性,20,FALSE),IF($B7="判官",VLOOKUP(C$2,判官基本属性,20,FALSE),IF($B7="龙女",VLOOKUP(C$2,龙女基本属性,20,FALSE),0)))))*属性设计!$L$25),2))</f>
        <v>0 , 0</v>
      </c>
      <c r="D7" t="str">
        <f>IF(
IF($A7="力士",VLOOKUP(D$1,力士基本属性,2,FALSE),IF($A7="修罗",VLOOKUP(D$1,修罗基本属性,2,FALSE),IF($A7="夜叉",VLOOKUP(D$1,夜叉基本属性,2,FALSE),IF($A7="判官",VLOOKUP(D$1,判官基本属性,2,FALSE),IF($A7="龙女",VLOOKUP(D$1,龙女基本属性,2,FALSE),0)))))-
IF($B7="力士",VLOOKUP(D$2,力士基本属性,3,FALSE),IF($B7="修罗",VLOOKUP(D$2,修罗基本属性,3,FALSE),IF($B7="夜叉",VLOOKUP(D$2,夜叉基本属性,3,FALSE),IF($B7="判官",VLOOKUP(D$2,判官基本属性,3,FALSE),IF($B7="龙女",VLOOKUP(D$2,龙女基本属性,3,FALSE),0)))))&gt;0,
ROUND(((IF($A7="力士",VLOOKUP(D$1,力士基本属性,2,FALSE),IF($A7="修罗",VLOOKUP(D$1,修罗基本属性,2,FALSE),IF($A7="夜叉",VLOOKUP(D$1,夜叉基本属性,2,FALSE),IF($A7="判官",VLOOKUP(D$1,判官基本属性,2,FALSE),IF($A7="龙女",VLOOKUP(D$1,龙女基本属性,2,FALSE),0)))))-
IF($B7="力士",VLOOKUP(D$2,力士基本属性,3,FALSE),IF($B7="修罗",VLOOKUP(D$2,修罗基本属性,3,FALSE),IF($B7="夜叉",VLOOKUP(D$2,夜叉基本属性,3,FALSE),IF($B7="判官",VLOOKUP(D$2,判官基本属性,3,FALSE),IF($B7="龙女",VLOOKUP(D$2,龙女基本属性,3,FALSE),0))))))*属性设计!$L$23+
IF($A7="力士",VLOOKUP(D$1,力士基本属性,20,FALSE),IF($A7="修罗",VLOOKUP(D$1,修罗基本属性,20,FALSE),IF($A7="夜叉",VLOOKUP(D$1,夜叉基本属性,20,FALSE),IF($A7="判官",VLOOKUP(D$1,判官基本属性,20,FALSE),IF($A7="龙女",VLOOKUP(D$1,龙女基本属性,20,FALSE),0)))))*属性设计!$L$25)/
(属性设计!$L$24+
IF($A7="力士",VLOOKUP(D$1,力士基本属性,20,FALSE),IF($A7="修罗",VLOOKUP(D$1,修罗基本属性,20,FALSE),IF($A7="夜叉",VLOOKUP(D$1,夜叉基本属性,20,FALSE),IF($A7="判官",VLOOKUP(D$1,判官基本属性,20,FALSE),IF($A7="龙女",VLOOKUP(D$1,龙女基本属性,20,FALSE),0)))))*属性设计!$L$25),2),
ROUND(
IF($A7="力士",VLOOKUP(D$1,力士基本属性,20,FALSE),IF($A7="修罗",VLOOKUP(D$1,修罗基本属性,20,FALSE),IF($A7="夜叉",VLOOKUP(D$1,夜叉基本属性,20,FALSE),IF($A7="判官",VLOOKUP(D$1,判官基本属性,20,FALSE),IF($A7="龙女",VLOOKUP(D$1,龙女基本属性,20,FALSE),0)))))*属性设计!$L$25/
(属性设计!$L$24+
IF($A7="力士",VLOOKUP(D$1,力士基本属性,20,FALSE),IF($A7="修罗",VLOOKUP(D$1,修罗基本属性,20,FALSE),IF($A7="夜叉",VLOOKUP(D$1,夜叉基本属性,20,FALSE),IF($A7="判官",VLOOKUP(D$1,判官基本属性,20,FALSE),IF($A7="龙女",VLOOKUP(D$1,龙女基本属性,20,FALSE),0)))))*属性设计!$L$25),2))
&amp;" , "&amp;
IF(
IF($B7="力士",VLOOKUP(D$2,力士基本属性,2,FALSE),IF($B7="修罗",VLOOKUP(D$2,修罗基本属性,2,FALSE),IF($B7="夜叉",VLOOKUP(D$2,夜叉基本属性,2,FALSE),IF($B7="判官",VLOOKUP(D$2,判官基本属性,2,FALSE),IF($B7="龙女",VLOOKUP(D$2,龙女基本属性,2,FALSE),0)))))-
IF($A7="力士",VLOOKUP(D$1,力士基本属性,3,FALSE),IF($A7="修罗",VLOOKUP(D$1,修罗基本属性,3,FALSE),IF($A7="夜叉",VLOOKUP(D$1,夜叉基本属性,3,FALSE),IF($A7="判官",VLOOKUP(D$1,判官基本属性,3,FALSE),IF($A7="龙女",VLOOKUP(D$1,龙女基本属性,3,FALSE),0)))))&gt;0,
ROUND(((IF($B7="力士",VLOOKUP(D$2,力士基本属性,2,FALSE),IF($B7="修罗",VLOOKUP(D$2,修罗基本属性,2,FALSE),IF($B7="夜叉",VLOOKUP(D$2,夜叉基本属性,2,FALSE),IF($B7="判官",VLOOKUP(D$2,判官基本属性,2,FALSE),IF($B7="龙女",VLOOKUP(D$2,龙女基本属性,2,FALSE),0)))))-
IF($A7="力士",VLOOKUP(D$1,力士基本属性,3,FALSE),IF($A7="修罗",VLOOKUP(D$1,修罗基本属性,3,FALSE),IF($A7="夜叉",VLOOKUP(D$1,夜叉基本属性,3,FALSE),IF($A7="判官",VLOOKUP(D$1,判官基本属性,3,FALSE),IF($A7="龙女",VLOOKUP(D$1,龙女基本属性,3,FALSE),0))))))*属性设计!$L$23+
IF($B7="力士",VLOOKUP(D$2,力士基本属性,20,FALSE),IF($B7="修罗",VLOOKUP(D$2,修罗基本属性,20,FALSE),IF($B7="夜叉",VLOOKUP(D$2,夜叉基本属性,20,FALSE),IF($B7="判官",VLOOKUP(D$2,判官基本属性,20,FALSE),IF($B7="龙女",VLOOKUP(D$2,龙女基本属性,20,FALSE),0)))))*属性设计!$L$25)/
(属性设计!$L$24+
IF($B7="力士",VLOOKUP(D$2,力士基本属性,20,FALSE),IF($B7="修罗",VLOOKUP(D$2,修罗基本属性,20,FALSE),IF($B7="夜叉",VLOOKUP(D$2,夜叉基本属性,20,FALSE),IF($B7="判官",VLOOKUP(D$2,判官基本属性,20,FALSE),IF($B7="龙女",VLOOKUP(D$2,龙女基本属性,20,FALSE),0)))))*属性设计!$L$25),2),
ROUND(
IF($B7="力士",VLOOKUP(D$2,力士基本属性,20,FALSE),IF($B7="修罗",VLOOKUP(D$2,修罗基本属性,20,FALSE),IF($B7="夜叉",VLOOKUP(D$2,夜叉基本属性,20,FALSE),IF($B7="判官",VLOOKUP(D$2,判官基本属性,20,FALSE),IF($B7="龙女",VLOOKUP(D$2,龙女基本属性,20,FALSE),0)))))*属性设计!$L$25/
(属性设计!$L$24+
IF($B7="力士",VLOOKUP(D$2,力士基本属性,20,FALSE),IF($B7="修罗",VLOOKUP(D$2,修罗基本属性,20,FALSE),IF($B7="夜叉",VLOOKUP(D$2,夜叉基本属性,20,FALSE),IF($B7="判官",VLOOKUP(D$2,判官基本属性,20,FALSE),IF($B7="龙女",VLOOKUP(D$2,龙女基本属性,20,FALSE),0)))))*属性设计!$L$25),2))</f>
        <v>0 , 0</v>
      </c>
      <c r="E7" t="str">
        <f>IF(
IF($A7="力士",VLOOKUP(E$1,力士基本属性,2,FALSE),IF($A7="修罗",VLOOKUP(E$1,修罗基本属性,2,FALSE),IF($A7="夜叉",VLOOKUP(E$1,夜叉基本属性,2,FALSE),IF($A7="判官",VLOOKUP(E$1,判官基本属性,2,FALSE),IF($A7="龙女",VLOOKUP(E$1,龙女基本属性,2,FALSE),0)))))-
IF($B7="力士",VLOOKUP(E$2,力士基本属性,3,FALSE),IF($B7="修罗",VLOOKUP(E$2,修罗基本属性,3,FALSE),IF($B7="夜叉",VLOOKUP(E$2,夜叉基本属性,3,FALSE),IF($B7="判官",VLOOKUP(E$2,判官基本属性,3,FALSE),IF($B7="龙女",VLOOKUP(E$2,龙女基本属性,3,FALSE),0)))))&gt;0,
ROUND(((IF($A7="力士",VLOOKUP(E$1,力士基本属性,2,FALSE),IF($A7="修罗",VLOOKUP(E$1,修罗基本属性,2,FALSE),IF($A7="夜叉",VLOOKUP(E$1,夜叉基本属性,2,FALSE),IF($A7="判官",VLOOKUP(E$1,判官基本属性,2,FALSE),IF($A7="龙女",VLOOKUP(E$1,龙女基本属性,2,FALSE),0)))))-
IF($B7="力士",VLOOKUP(E$2,力士基本属性,3,FALSE),IF($B7="修罗",VLOOKUP(E$2,修罗基本属性,3,FALSE),IF($B7="夜叉",VLOOKUP(E$2,夜叉基本属性,3,FALSE),IF($B7="判官",VLOOKUP(E$2,判官基本属性,3,FALSE),IF($B7="龙女",VLOOKUP(E$2,龙女基本属性,3,FALSE),0))))))*属性设计!$L$23+
IF($A7="力士",VLOOKUP(E$1,力士基本属性,20,FALSE),IF($A7="修罗",VLOOKUP(E$1,修罗基本属性,20,FALSE),IF($A7="夜叉",VLOOKUP(E$1,夜叉基本属性,20,FALSE),IF($A7="判官",VLOOKUP(E$1,判官基本属性,20,FALSE),IF($A7="龙女",VLOOKUP(E$1,龙女基本属性,20,FALSE),0)))))*属性设计!$L$25)/
(属性设计!$L$24+
IF($A7="力士",VLOOKUP(E$1,力士基本属性,20,FALSE),IF($A7="修罗",VLOOKUP(E$1,修罗基本属性,20,FALSE),IF($A7="夜叉",VLOOKUP(E$1,夜叉基本属性,20,FALSE),IF($A7="判官",VLOOKUP(E$1,判官基本属性,20,FALSE),IF($A7="龙女",VLOOKUP(E$1,龙女基本属性,20,FALSE),0)))))*属性设计!$L$25),2),
ROUND(
IF($A7="力士",VLOOKUP(E$1,力士基本属性,20,FALSE),IF($A7="修罗",VLOOKUP(E$1,修罗基本属性,20,FALSE),IF($A7="夜叉",VLOOKUP(E$1,夜叉基本属性,20,FALSE),IF($A7="判官",VLOOKUP(E$1,判官基本属性,20,FALSE),IF($A7="龙女",VLOOKUP(E$1,龙女基本属性,20,FALSE),0)))))*属性设计!$L$25/
(属性设计!$L$24+
IF($A7="力士",VLOOKUP(E$1,力士基本属性,20,FALSE),IF($A7="修罗",VLOOKUP(E$1,修罗基本属性,20,FALSE),IF($A7="夜叉",VLOOKUP(E$1,夜叉基本属性,20,FALSE),IF($A7="判官",VLOOKUP(E$1,判官基本属性,20,FALSE),IF($A7="龙女",VLOOKUP(E$1,龙女基本属性,20,FALSE),0)))))*属性设计!$L$25),2))
&amp;" , "&amp;
IF(
IF($B7="力士",VLOOKUP(E$2,力士基本属性,2,FALSE),IF($B7="修罗",VLOOKUP(E$2,修罗基本属性,2,FALSE),IF($B7="夜叉",VLOOKUP(E$2,夜叉基本属性,2,FALSE),IF($B7="判官",VLOOKUP(E$2,判官基本属性,2,FALSE),IF($B7="龙女",VLOOKUP(E$2,龙女基本属性,2,FALSE),0)))))-
IF($A7="力士",VLOOKUP(E$1,力士基本属性,3,FALSE),IF($A7="修罗",VLOOKUP(E$1,修罗基本属性,3,FALSE),IF($A7="夜叉",VLOOKUP(E$1,夜叉基本属性,3,FALSE),IF($A7="判官",VLOOKUP(E$1,判官基本属性,3,FALSE),IF($A7="龙女",VLOOKUP(E$1,龙女基本属性,3,FALSE),0)))))&gt;0,
ROUND(((IF($B7="力士",VLOOKUP(E$2,力士基本属性,2,FALSE),IF($B7="修罗",VLOOKUP(E$2,修罗基本属性,2,FALSE),IF($B7="夜叉",VLOOKUP(E$2,夜叉基本属性,2,FALSE),IF($B7="判官",VLOOKUP(E$2,判官基本属性,2,FALSE),IF($B7="龙女",VLOOKUP(E$2,龙女基本属性,2,FALSE),0)))))-
IF($A7="力士",VLOOKUP(E$1,力士基本属性,3,FALSE),IF($A7="修罗",VLOOKUP(E$1,修罗基本属性,3,FALSE),IF($A7="夜叉",VLOOKUP(E$1,夜叉基本属性,3,FALSE),IF($A7="判官",VLOOKUP(E$1,判官基本属性,3,FALSE),IF($A7="龙女",VLOOKUP(E$1,龙女基本属性,3,FALSE),0))))))*属性设计!$L$23+
IF($B7="力士",VLOOKUP(E$2,力士基本属性,20,FALSE),IF($B7="修罗",VLOOKUP(E$2,修罗基本属性,20,FALSE),IF($B7="夜叉",VLOOKUP(E$2,夜叉基本属性,20,FALSE),IF($B7="判官",VLOOKUP(E$2,判官基本属性,20,FALSE),IF($B7="龙女",VLOOKUP(E$2,龙女基本属性,20,FALSE),0)))))*属性设计!$L$25)/
(属性设计!$L$24+
IF($B7="力士",VLOOKUP(E$2,力士基本属性,20,FALSE),IF($B7="修罗",VLOOKUP(E$2,修罗基本属性,20,FALSE),IF($B7="夜叉",VLOOKUP(E$2,夜叉基本属性,20,FALSE),IF($B7="判官",VLOOKUP(E$2,判官基本属性,20,FALSE),IF($B7="龙女",VLOOKUP(E$2,龙女基本属性,20,FALSE),0)))))*属性设计!$L$25),2),
ROUND(
IF($B7="力士",VLOOKUP(E$2,力士基本属性,20,FALSE),IF($B7="修罗",VLOOKUP(E$2,修罗基本属性,20,FALSE),IF($B7="夜叉",VLOOKUP(E$2,夜叉基本属性,20,FALSE),IF($B7="判官",VLOOKUP(E$2,判官基本属性,20,FALSE),IF($B7="龙女",VLOOKUP(E$2,龙女基本属性,20,FALSE),0)))))*属性设计!$L$25/
(属性设计!$L$24+
IF($B7="力士",VLOOKUP(E$2,力士基本属性,20,FALSE),IF($B7="修罗",VLOOKUP(E$2,修罗基本属性,20,FALSE),IF($B7="夜叉",VLOOKUP(E$2,夜叉基本属性,20,FALSE),IF($B7="判官",VLOOKUP(E$2,判官基本属性,20,FALSE),IF($B7="龙女",VLOOKUP(E$2,龙女基本属性,20,FALSE),0)))))*属性设计!$L$25),2))</f>
        <v>0 , 0</v>
      </c>
      <c r="F7" t="str">
        <f>IF(
IF($A7="力士",VLOOKUP(F$1,力士基本属性,2,FALSE),IF($A7="修罗",VLOOKUP(F$1,修罗基本属性,2,FALSE),IF($A7="夜叉",VLOOKUP(F$1,夜叉基本属性,2,FALSE),IF($A7="判官",VLOOKUP(F$1,判官基本属性,2,FALSE),IF($A7="龙女",VLOOKUP(F$1,龙女基本属性,2,FALSE),0)))))-
IF($B7="力士",VLOOKUP(F$2,力士基本属性,3,FALSE),IF($B7="修罗",VLOOKUP(F$2,修罗基本属性,3,FALSE),IF($B7="夜叉",VLOOKUP(F$2,夜叉基本属性,3,FALSE),IF($B7="判官",VLOOKUP(F$2,判官基本属性,3,FALSE),IF($B7="龙女",VLOOKUP(F$2,龙女基本属性,3,FALSE),0)))))&gt;0,
ROUND(((IF($A7="力士",VLOOKUP(F$1,力士基本属性,2,FALSE),IF($A7="修罗",VLOOKUP(F$1,修罗基本属性,2,FALSE),IF($A7="夜叉",VLOOKUP(F$1,夜叉基本属性,2,FALSE),IF($A7="判官",VLOOKUP(F$1,判官基本属性,2,FALSE),IF($A7="龙女",VLOOKUP(F$1,龙女基本属性,2,FALSE),0)))))-
IF($B7="力士",VLOOKUP(F$2,力士基本属性,3,FALSE),IF($B7="修罗",VLOOKUP(F$2,修罗基本属性,3,FALSE),IF($B7="夜叉",VLOOKUP(F$2,夜叉基本属性,3,FALSE),IF($B7="判官",VLOOKUP(F$2,判官基本属性,3,FALSE),IF($B7="龙女",VLOOKUP(F$2,龙女基本属性,3,FALSE),0))))))*属性设计!$L$23+
IF($A7="力士",VLOOKUP(F$1,力士基本属性,20,FALSE),IF($A7="修罗",VLOOKUP(F$1,修罗基本属性,20,FALSE),IF($A7="夜叉",VLOOKUP(F$1,夜叉基本属性,20,FALSE),IF($A7="判官",VLOOKUP(F$1,判官基本属性,20,FALSE),IF($A7="龙女",VLOOKUP(F$1,龙女基本属性,20,FALSE),0)))))*属性设计!$L$25)/
(属性设计!$L$24+
IF($A7="力士",VLOOKUP(F$1,力士基本属性,20,FALSE),IF($A7="修罗",VLOOKUP(F$1,修罗基本属性,20,FALSE),IF($A7="夜叉",VLOOKUP(F$1,夜叉基本属性,20,FALSE),IF($A7="判官",VLOOKUP(F$1,判官基本属性,20,FALSE),IF($A7="龙女",VLOOKUP(F$1,龙女基本属性,20,FALSE),0)))))*属性设计!$L$25),2),
ROUND(
IF($A7="力士",VLOOKUP(F$1,力士基本属性,20,FALSE),IF($A7="修罗",VLOOKUP(F$1,修罗基本属性,20,FALSE),IF($A7="夜叉",VLOOKUP(F$1,夜叉基本属性,20,FALSE),IF($A7="判官",VLOOKUP(F$1,判官基本属性,20,FALSE),IF($A7="龙女",VLOOKUP(F$1,龙女基本属性,20,FALSE),0)))))*属性设计!$L$25/
(属性设计!$L$24+
IF($A7="力士",VLOOKUP(F$1,力士基本属性,20,FALSE),IF($A7="修罗",VLOOKUP(F$1,修罗基本属性,20,FALSE),IF($A7="夜叉",VLOOKUP(F$1,夜叉基本属性,20,FALSE),IF($A7="判官",VLOOKUP(F$1,判官基本属性,20,FALSE),IF($A7="龙女",VLOOKUP(F$1,龙女基本属性,20,FALSE),0)))))*属性设计!$L$25),2))
&amp;" , "&amp;
IF(
IF($B7="力士",VLOOKUP(F$2,力士基本属性,2,FALSE),IF($B7="修罗",VLOOKUP(F$2,修罗基本属性,2,FALSE),IF($B7="夜叉",VLOOKUP(F$2,夜叉基本属性,2,FALSE),IF($B7="判官",VLOOKUP(F$2,判官基本属性,2,FALSE),IF($B7="龙女",VLOOKUP(F$2,龙女基本属性,2,FALSE),0)))))-
IF($A7="力士",VLOOKUP(F$1,力士基本属性,3,FALSE),IF($A7="修罗",VLOOKUP(F$1,修罗基本属性,3,FALSE),IF($A7="夜叉",VLOOKUP(F$1,夜叉基本属性,3,FALSE),IF($A7="判官",VLOOKUP(F$1,判官基本属性,3,FALSE),IF($A7="龙女",VLOOKUP(F$1,龙女基本属性,3,FALSE),0)))))&gt;0,
ROUND(((IF($B7="力士",VLOOKUP(F$2,力士基本属性,2,FALSE),IF($B7="修罗",VLOOKUP(F$2,修罗基本属性,2,FALSE),IF($B7="夜叉",VLOOKUP(F$2,夜叉基本属性,2,FALSE),IF($B7="判官",VLOOKUP(F$2,判官基本属性,2,FALSE),IF($B7="龙女",VLOOKUP(F$2,龙女基本属性,2,FALSE),0)))))-
IF($A7="力士",VLOOKUP(F$1,力士基本属性,3,FALSE),IF($A7="修罗",VLOOKUP(F$1,修罗基本属性,3,FALSE),IF($A7="夜叉",VLOOKUP(F$1,夜叉基本属性,3,FALSE),IF($A7="判官",VLOOKUP(F$1,判官基本属性,3,FALSE),IF($A7="龙女",VLOOKUP(F$1,龙女基本属性,3,FALSE),0))))))*属性设计!$L$23+
IF($B7="力士",VLOOKUP(F$2,力士基本属性,20,FALSE),IF($B7="修罗",VLOOKUP(F$2,修罗基本属性,20,FALSE),IF($B7="夜叉",VLOOKUP(F$2,夜叉基本属性,20,FALSE),IF($B7="判官",VLOOKUP(F$2,判官基本属性,20,FALSE),IF($B7="龙女",VLOOKUP(F$2,龙女基本属性,20,FALSE),0)))))*属性设计!$L$25)/
(属性设计!$L$24+
IF($B7="力士",VLOOKUP(F$2,力士基本属性,20,FALSE),IF($B7="修罗",VLOOKUP(F$2,修罗基本属性,20,FALSE),IF($B7="夜叉",VLOOKUP(F$2,夜叉基本属性,20,FALSE),IF($B7="判官",VLOOKUP(F$2,判官基本属性,20,FALSE),IF($B7="龙女",VLOOKUP(F$2,龙女基本属性,20,FALSE),0)))))*属性设计!$L$25),2),
ROUND(
IF($B7="力士",VLOOKUP(F$2,力士基本属性,20,FALSE),IF($B7="修罗",VLOOKUP(F$2,修罗基本属性,20,FALSE),IF($B7="夜叉",VLOOKUP(F$2,夜叉基本属性,20,FALSE),IF($B7="判官",VLOOKUP(F$2,判官基本属性,20,FALSE),IF($B7="龙女",VLOOKUP(F$2,龙女基本属性,20,FALSE),0)))))*属性设计!$L$25/
(属性设计!$L$24+
IF($B7="力士",VLOOKUP(F$2,力士基本属性,20,FALSE),IF($B7="修罗",VLOOKUP(F$2,修罗基本属性,20,FALSE),IF($B7="夜叉",VLOOKUP(F$2,夜叉基本属性,20,FALSE),IF($B7="判官",VLOOKUP(F$2,判官基本属性,20,FALSE),IF($B7="龙女",VLOOKUP(F$2,龙女基本属性,20,FALSE),0)))))*属性设计!$L$25),2))</f>
        <v>0.07 , 0</v>
      </c>
      <c r="G7" t="str">
        <f>IF(
IF($A7="力士",VLOOKUP(G$1,力士基本属性,2,FALSE),IF($A7="修罗",VLOOKUP(G$1,修罗基本属性,2,FALSE),IF($A7="夜叉",VLOOKUP(G$1,夜叉基本属性,2,FALSE),IF($A7="判官",VLOOKUP(G$1,判官基本属性,2,FALSE),IF($A7="龙女",VLOOKUP(G$1,龙女基本属性,2,FALSE),0)))))-
IF($B7="力士",VLOOKUP(G$2,力士基本属性,3,FALSE),IF($B7="修罗",VLOOKUP(G$2,修罗基本属性,3,FALSE),IF($B7="夜叉",VLOOKUP(G$2,夜叉基本属性,3,FALSE),IF($B7="判官",VLOOKUP(G$2,判官基本属性,3,FALSE),IF($B7="龙女",VLOOKUP(G$2,龙女基本属性,3,FALSE),0)))))&gt;0,
ROUND(((IF($A7="力士",VLOOKUP(G$1,力士基本属性,2,FALSE),IF($A7="修罗",VLOOKUP(G$1,修罗基本属性,2,FALSE),IF($A7="夜叉",VLOOKUP(G$1,夜叉基本属性,2,FALSE),IF($A7="判官",VLOOKUP(G$1,判官基本属性,2,FALSE),IF($A7="龙女",VLOOKUP(G$1,龙女基本属性,2,FALSE),0)))))-
IF($B7="力士",VLOOKUP(G$2,力士基本属性,3,FALSE),IF($B7="修罗",VLOOKUP(G$2,修罗基本属性,3,FALSE),IF($B7="夜叉",VLOOKUP(G$2,夜叉基本属性,3,FALSE),IF($B7="判官",VLOOKUP(G$2,判官基本属性,3,FALSE),IF($B7="龙女",VLOOKUP(G$2,龙女基本属性,3,FALSE),0))))))*属性设计!$L$23+
IF($A7="力士",VLOOKUP(G$1,力士基本属性,20,FALSE),IF($A7="修罗",VLOOKUP(G$1,修罗基本属性,20,FALSE),IF($A7="夜叉",VLOOKUP(G$1,夜叉基本属性,20,FALSE),IF($A7="判官",VLOOKUP(G$1,判官基本属性,20,FALSE),IF($A7="龙女",VLOOKUP(G$1,龙女基本属性,20,FALSE),0)))))*属性设计!$L$25)/
(属性设计!$L$24+
IF($A7="力士",VLOOKUP(G$1,力士基本属性,20,FALSE),IF($A7="修罗",VLOOKUP(G$1,修罗基本属性,20,FALSE),IF($A7="夜叉",VLOOKUP(G$1,夜叉基本属性,20,FALSE),IF($A7="判官",VLOOKUP(G$1,判官基本属性,20,FALSE),IF($A7="龙女",VLOOKUP(G$1,龙女基本属性,20,FALSE),0)))))*属性设计!$L$25),2),
ROUND(
IF($A7="力士",VLOOKUP(G$1,力士基本属性,20,FALSE),IF($A7="修罗",VLOOKUP(G$1,修罗基本属性,20,FALSE),IF($A7="夜叉",VLOOKUP(G$1,夜叉基本属性,20,FALSE),IF($A7="判官",VLOOKUP(G$1,判官基本属性,20,FALSE),IF($A7="龙女",VLOOKUP(G$1,龙女基本属性,20,FALSE),0)))))*属性设计!$L$25/
(属性设计!$L$24+
IF($A7="力士",VLOOKUP(G$1,力士基本属性,20,FALSE),IF($A7="修罗",VLOOKUP(G$1,修罗基本属性,20,FALSE),IF($A7="夜叉",VLOOKUP(G$1,夜叉基本属性,20,FALSE),IF($A7="判官",VLOOKUP(G$1,判官基本属性,20,FALSE),IF($A7="龙女",VLOOKUP(G$1,龙女基本属性,20,FALSE),0)))))*属性设计!$L$25),2))
&amp;" , "&amp;
IF(
IF($B7="力士",VLOOKUP(G$2,力士基本属性,2,FALSE),IF($B7="修罗",VLOOKUP(G$2,修罗基本属性,2,FALSE),IF($B7="夜叉",VLOOKUP(G$2,夜叉基本属性,2,FALSE),IF($B7="判官",VLOOKUP(G$2,判官基本属性,2,FALSE),IF($B7="龙女",VLOOKUP(G$2,龙女基本属性,2,FALSE),0)))))-
IF($A7="力士",VLOOKUP(G$1,力士基本属性,3,FALSE),IF($A7="修罗",VLOOKUP(G$1,修罗基本属性,3,FALSE),IF($A7="夜叉",VLOOKUP(G$1,夜叉基本属性,3,FALSE),IF($A7="判官",VLOOKUP(G$1,判官基本属性,3,FALSE),IF($A7="龙女",VLOOKUP(G$1,龙女基本属性,3,FALSE),0)))))&gt;0,
ROUND(((IF($B7="力士",VLOOKUP(G$2,力士基本属性,2,FALSE),IF($B7="修罗",VLOOKUP(G$2,修罗基本属性,2,FALSE),IF($B7="夜叉",VLOOKUP(G$2,夜叉基本属性,2,FALSE),IF($B7="判官",VLOOKUP(G$2,判官基本属性,2,FALSE),IF($B7="龙女",VLOOKUP(G$2,龙女基本属性,2,FALSE),0)))))-
IF($A7="力士",VLOOKUP(G$1,力士基本属性,3,FALSE),IF($A7="修罗",VLOOKUP(G$1,修罗基本属性,3,FALSE),IF($A7="夜叉",VLOOKUP(G$1,夜叉基本属性,3,FALSE),IF($A7="判官",VLOOKUP(G$1,判官基本属性,3,FALSE),IF($A7="龙女",VLOOKUP(G$1,龙女基本属性,3,FALSE),0))))))*属性设计!$L$23+
IF($B7="力士",VLOOKUP(G$2,力士基本属性,20,FALSE),IF($B7="修罗",VLOOKUP(G$2,修罗基本属性,20,FALSE),IF($B7="夜叉",VLOOKUP(G$2,夜叉基本属性,20,FALSE),IF($B7="判官",VLOOKUP(G$2,判官基本属性,20,FALSE),IF($B7="龙女",VLOOKUP(G$2,龙女基本属性,20,FALSE),0)))))*属性设计!$L$25)/
(属性设计!$L$24+
IF($B7="力士",VLOOKUP(G$2,力士基本属性,20,FALSE),IF($B7="修罗",VLOOKUP(G$2,修罗基本属性,20,FALSE),IF($B7="夜叉",VLOOKUP(G$2,夜叉基本属性,20,FALSE),IF($B7="判官",VLOOKUP(G$2,判官基本属性,20,FALSE),IF($B7="龙女",VLOOKUP(G$2,龙女基本属性,20,FALSE),0)))))*属性设计!$L$25),2),
ROUND(
IF($B7="力士",VLOOKUP(G$2,力士基本属性,20,FALSE),IF($B7="修罗",VLOOKUP(G$2,修罗基本属性,20,FALSE),IF($B7="夜叉",VLOOKUP(G$2,夜叉基本属性,20,FALSE),IF($B7="判官",VLOOKUP(G$2,判官基本属性,20,FALSE),IF($B7="龙女",VLOOKUP(G$2,龙女基本属性,20,FALSE),0)))))*属性设计!$L$25/
(属性设计!$L$24+
IF($B7="力士",VLOOKUP(G$2,力士基本属性,20,FALSE),IF($B7="修罗",VLOOKUP(G$2,修罗基本属性,20,FALSE),IF($B7="夜叉",VLOOKUP(G$2,夜叉基本属性,20,FALSE),IF($B7="判官",VLOOKUP(G$2,判官基本属性,20,FALSE),IF($B7="龙女",VLOOKUP(G$2,龙女基本属性,20,FALSE),0)))))*属性设计!$L$25),2))</f>
        <v>0.19 , 0</v>
      </c>
      <c r="H7" t="str">
        <f>IF(
IF($A7="力士",VLOOKUP(H$1,力士基本属性,2,FALSE),IF($A7="修罗",VLOOKUP(H$1,修罗基本属性,2,FALSE),IF($A7="夜叉",VLOOKUP(H$1,夜叉基本属性,2,FALSE),IF($A7="判官",VLOOKUP(H$1,判官基本属性,2,FALSE),IF($A7="龙女",VLOOKUP(H$1,龙女基本属性,2,FALSE),0)))))-
IF($B7="力士",VLOOKUP(H$2,力士基本属性,3,FALSE),IF($B7="修罗",VLOOKUP(H$2,修罗基本属性,3,FALSE),IF($B7="夜叉",VLOOKUP(H$2,夜叉基本属性,3,FALSE),IF($B7="判官",VLOOKUP(H$2,判官基本属性,3,FALSE),IF($B7="龙女",VLOOKUP(H$2,龙女基本属性,3,FALSE),0)))))&gt;0,
ROUND(((IF($A7="力士",VLOOKUP(H$1,力士基本属性,2,FALSE),IF($A7="修罗",VLOOKUP(H$1,修罗基本属性,2,FALSE),IF($A7="夜叉",VLOOKUP(H$1,夜叉基本属性,2,FALSE),IF($A7="判官",VLOOKUP(H$1,判官基本属性,2,FALSE),IF($A7="龙女",VLOOKUP(H$1,龙女基本属性,2,FALSE),0)))))-
IF($B7="力士",VLOOKUP(H$2,力士基本属性,3,FALSE),IF($B7="修罗",VLOOKUP(H$2,修罗基本属性,3,FALSE),IF($B7="夜叉",VLOOKUP(H$2,夜叉基本属性,3,FALSE),IF($B7="判官",VLOOKUP(H$2,判官基本属性,3,FALSE),IF($B7="龙女",VLOOKUP(H$2,龙女基本属性,3,FALSE),0))))))*属性设计!$L$23+
IF($A7="力士",VLOOKUP(H$1,力士基本属性,20,FALSE),IF($A7="修罗",VLOOKUP(H$1,修罗基本属性,20,FALSE),IF($A7="夜叉",VLOOKUP(H$1,夜叉基本属性,20,FALSE),IF($A7="判官",VLOOKUP(H$1,判官基本属性,20,FALSE),IF($A7="龙女",VLOOKUP(H$1,龙女基本属性,20,FALSE),0)))))*属性设计!$L$25)/
(属性设计!$L$24+
IF($A7="力士",VLOOKUP(H$1,力士基本属性,20,FALSE),IF($A7="修罗",VLOOKUP(H$1,修罗基本属性,20,FALSE),IF($A7="夜叉",VLOOKUP(H$1,夜叉基本属性,20,FALSE),IF($A7="判官",VLOOKUP(H$1,判官基本属性,20,FALSE),IF($A7="龙女",VLOOKUP(H$1,龙女基本属性,20,FALSE),0)))))*属性设计!$L$25),2),
ROUND(
IF($A7="力士",VLOOKUP(H$1,力士基本属性,20,FALSE),IF($A7="修罗",VLOOKUP(H$1,修罗基本属性,20,FALSE),IF($A7="夜叉",VLOOKUP(H$1,夜叉基本属性,20,FALSE),IF($A7="判官",VLOOKUP(H$1,判官基本属性,20,FALSE),IF($A7="龙女",VLOOKUP(H$1,龙女基本属性,20,FALSE),0)))))*属性设计!$L$25/
(属性设计!$L$24+
IF($A7="力士",VLOOKUP(H$1,力士基本属性,20,FALSE),IF($A7="修罗",VLOOKUP(H$1,修罗基本属性,20,FALSE),IF($A7="夜叉",VLOOKUP(H$1,夜叉基本属性,20,FALSE),IF($A7="判官",VLOOKUP(H$1,判官基本属性,20,FALSE),IF($A7="龙女",VLOOKUP(H$1,龙女基本属性,20,FALSE),0)))))*属性设计!$L$25),2))
&amp;" , "&amp;
IF(
IF($B7="力士",VLOOKUP(H$2,力士基本属性,2,FALSE),IF($B7="修罗",VLOOKUP(H$2,修罗基本属性,2,FALSE),IF($B7="夜叉",VLOOKUP(H$2,夜叉基本属性,2,FALSE),IF($B7="判官",VLOOKUP(H$2,判官基本属性,2,FALSE),IF($B7="龙女",VLOOKUP(H$2,龙女基本属性,2,FALSE),0)))))-
IF($A7="力士",VLOOKUP(H$1,力士基本属性,3,FALSE),IF($A7="修罗",VLOOKUP(H$1,修罗基本属性,3,FALSE),IF($A7="夜叉",VLOOKUP(H$1,夜叉基本属性,3,FALSE),IF($A7="判官",VLOOKUP(H$1,判官基本属性,3,FALSE),IF($A7="龙女",VLOOKUP(H$1,龙女基本属性,3,FALSE),0)))))&gt;0,
ROUND(((IF($B7="力士",VLOOKUP(H$2,力士基本属性,2,FALSE),IF($B7="修罗",VLOOKUP(H$2,修罗基本属性,2,FALSE),IF($B7="夜叉",VLOOKUP(H$2,夜叉基本属性,2,FALSE),IF($B7="判官",VLOOKUP(H$2,判官基本属性,2,FALSE),IF($B7="龙女",VLOOKUP(H$2,龙女基本属性,2,FALSE),0)))))-
IF($A7="力士",VLOOKUP(H$1,力士基本属性,3,FALSE),IF($A7="修罗",VLOOKUP(H$1,修罗基本属性,3,FALSE),IF($A7="夜叉",VLOOKUP(H$1,夜叉基本属性,3,FALSE),IF($A7="判官",VLOOKUP(H$1,判官基本属性,3,FALSE),IF($A7="龙女",VLOOKUP(H$1,龙女基本属性,3,FALSE),0))))))*属性设计!$L$23+
IF($B7="力士",VLOOKUP(H$2,力士基本属性,20,FALSE),IF($B7="修罗",VLOOKUP(H$2,修罗基本属性,20,FALSE),IF($B7="夜叉",VLOOKUP(H$2,夜叉基本属性,20,FALSE),IF($B7="判官",VLOOKUP(H$2,判官基本属性,20,FALSE),IF($B7="龙女",VLOOKUP(H$2,龙女基本属性,20,FALSE),0)))))*属性设计!$L$25)/
(属性设计!$L$24+
IF($B7="力士",VLOOKUP(H$2,力士基本属性,20,FALSE),IF($B7="修罗",VLOOKUP(H$2,修罗基本属性,20,FALSE),IF($B7="夜叉",VLOOKUP(H$2,夜叉基本属性,20,FALSE),IF($B7="判官",VLOOKUP(H$2,判官基本属性,20,FALSE),IF($B7="龙女",VLOOKUP(H$2,龙女基本属性,20,FALSE),0)))))*属性设计!$L$25),2),
ROUND(
IF($B7="力士",VLOOKUP(H$2,力士基本属性,20,FALSE),IF($B7="修罗",VLOOKUP(H$2,修罗基本属性,20,FALSE),IF($B7="夜叉",VLOOKUP(H$2,夜叉基本属性,20,FALSE),IF($B7="判官",VLOOKUP(H$2,判官基本属性,20,FALSE),IF($B7="龙女",VLOOKUP(H$2,龙女基本属性,20,FALSE),0)))))*属性设计!$L$25/
(属性设计!$L$24+
IF($B7="力士",VLOOKUP(H$2,力士基本属性,20,FALSE),IF($B7="修罗",VLOOKUP(H$2,修罗基本属性,20,FALSE),IF($B7="夜叉",VLOOKUP(H$2,夜叉基本属性,20,FALSE),IF($B7="判官",VLOOKUP(H$2,判官基本属性,20,FALSE),IF($B7="龙女",VLOOKUP(H$2,龙女基本属性,20,FALSE),0)))))*属性设计!$L$25),2))</f>
        <v>0.44 , 0</v>
      </c>
    </row>
    <row r="8" spans="1:8" x14ac:dyDescent="0.15">
      <c r="A8" t="s">
        <v>5</v>
      </c>
      <c r="B8" t="s">
        <v>116</v>
      </c>
      <c r="C8" t="str">
        <f>IF(
IF($A8="力士",VLOOKUP(C$1,力士基本属性,2,FALSE),IF($A8="修罗",VLOOKUP(C$1,修罗基本属性,2,FALSE),IF($A8="夜叉",VLOOKUP(C$1,夜叉基本属性,2,FALSE),IF($A8="判官",VLOOKUP(C$1,判官基本属性,2,FALSE),IF($A8="龙女",VLOOKUP(C$1,龙女基本属性,2,FALSE),0)))))-
IF($B8="力士",VLOOKUP(C$2,力士基本属性,3,FALSE),IF($B8="修罗",VLOOKUP(C$2,修罗基本属性,3,FALSE),IF($B8="夜叉",VLOOKUP(C$2,夜叉基本属性,3,FALSE),IF($B8="判官",VLOOKUP(C$2,判官基本属性,3,FALSE),IF($B8="龙女",VLOOKUP(C$2,龙女基本属性,3,FALSE),0)))))&gt;0,
ROUND(((IF($A8="力士",VLOOKUP(C$1,力士基本属性,2,FALSE),IF($A8="修罗",VLOOKUP(C$1,修罗基本属性,2,FALSE),IF($A8="夜叉",VLOOKUP(C$1,夜叉基本属性,2,FALSE),IF($A8="判官",VLOOKUP(C$1,判官基本属性,2,FALSE),IF($A8="龙女",VLOOKUP(C$1,龙女基本属性,2,FALSE),0)))))-
IF($B8="力士",VLOOKUP(C$2,力士基本属性,3,FALSE),IF($B8="修罗",VLOOKUP(C$2,修罗基本属性,3,FALSE),IF($B8="夜叉",VLOOKUP(C$2,夜叉基本属性,3,FALSE),IF($B8="判官",VLOOKUP(C$2,判官基本属性,3,FALSE),IF($B8="龙女",VLOOKUP(C$2,龙女基本属性,3,FALSE),0))))))*属性设计!$L$23+
IF($A8="力士",VLOOKUP(C$1,力士基本属性,20,FALSE),IF($A8="修罗",VLOOKUP(C$1,修罗基本属性,20,FALSE),IF($A8="夜叉",VLOOKUP(C$1,夜叉基本属性,20,FALSE),IF($A8="判官",VLOOKUP(C$1,判官基本属性,20,FALSE),IF($A8="龙女",VLOOKUP(C$1,龙女基本属性,20,FALSE),0)))))*属性设计!$L$25)/
(属性设计!$L$24+
IF($A8="力士",VLOOKUP(C$1,力士基本属性,20,FALSE),IF($A8="修罗",VLOOKUP(C$1,修罗基本属性,20,FALSE),IF($A8="夜叉",VLOOKUP(C$1,夜叉基本属性,20,FALSE),IF($A8="判官",VLOOKUP(C$1,判官基本属性,20,FALSE),IF($A8="龙女",VLOOKUP(C$1,龙女基本属性,20,FALSE),0)))))*属性设计!$L$25),2),
ROUND(
IF($A8="力士",VLOOKUP(C$1,力士基本属性,20,FALSE),IF($A8="修罗",VLOOKUP(C$1,修罗基本属性,20,FALSE),IF($A8="夜叉",VLOOKUP(C$1,夜叉基本属性,20,FALSE),IF($A8="判官",VLOOKUP(C$1,判官基本属性,20,FALSE),IF($A8="龙女",VLOOKUP(C$1,龙女基本属性,20,FALSE),0)))))*属性设计!$L$25/
(属性设计!$L$24+
IF($A8="力士",VLOOKUP(C$1,力士基本属性,20,FALSE),IF($A8="修罗",VLOOKUP(C$1,修罗基本属性,20,FALSE),IF($A8="夜叉",VLOOKUP(C$1,夜叉基本属性,20,FALSE),IF($A8="判官",VLOOKUP(C$1,判官基本属性,20,FALSE),IF($A8="龙女",VLOOKUP(C$1,龙女基本属性,20,FALSE),0)))))*属性设计!$L$25),2))
&amp;" , "&amp;
IF(
IF($B8="力士",VLOOKUP(C$2,力士基本属性,2,FALSE),IF($B8="修罗",VLOOKUP(C$2,修罗基本属性,2,FALSE),IF($B8="夜叉",VLOOKUP(C$2,夜叉基本属性,2,FALSE),IF($B8="判官",VLOOKUP(C$2,判官基本属性,2,FALSE),IF($B8="龙女",VLOOKUP(C$2,龙女基本属性,2,FALSE),0)))))-
IF($A8="力士",VLOOKUP(C$1,力士基本属性,3,FALSE),IF($A8="修罗",VLOOKUP(C$1,修罗基本属性,3,FALSE),IF($A8="夜叉",VLOOKUP(C$1,夜叉基本属性,3,FALSE),IF($A8="判官",VLOOKUP(C$1,判官基本属性,3,FALSE),IF($A8="龙女",VLOOKUP(C$1,龙女基本属性,3,FALSE),0)))))&gt;0,
ROUND(((IF($B8="力士",VLOOKUP(C$2,力士基本属性,2,FALSE),IF($B8="修罗",VLOOKUP(C$2,修罗基本属性,2,FALSE),IF($B8="夜叉",VLOOKUP(C$2,夜叉基本属性,2,FALSE),IF($B8="判官",VLOOKUP(C$2,判官基本属性,2,FALSE),IF($B8="龙女",VLOOKUP(C$2,龙女基本属性,2,FALSE),0)))))-
IF($A8="力士",VLOOKUP(C$1,力士基本属性,3,FALSE),IF($A8="修罗",VLOOKUP(C$1,修罗基本属性,3,FALSE),IF($A8="夜叉",VLOOKUP(C$1,夜叉基本属性,3,FALSE),IF($A8="判官",VLOOKUP(C$1,判官基本属性,3,FALSE),IF($A8="龙女",VLOOKUP(C$1,龙女基本属性,3,FALSE),0))))))*属性设计!$L$23+
IF($B8="力士",VLOOKUP(C$2,力士基本属性,20,FALSE),IF($B8="修罗",VLOOKUP(C$2,修罗基本属性,20,FALSE),IF($B8="夜叉",VLOOKUP(C$2,夜叉基本属性,20,FALSE),IF($B8="判官",VLOOKUP(C$2,判官基本属性,20,FALSE),IF($B8="龙女",VLOOKUP(C$2,龙女基本属性,20,FALSE),0)))))*属性设计!$L$25)/
(属性设计!$L$24+
IF($B8="力士",VLOOKUP(C$2,力士基本属性,20,FALSE),IF($B8="修罗",VLOOKUP(C$2,修罗基本属性,20,FALSE),IF($B8="夜叉",VLOOKUP(C$2,夜叉基本属性,20,FALSE),IF($B8="判官",VLOOKUP(C$2,判官基本属性,20,FALSE),IF($B8="龙女",VLOOKUP(C$2,龙女基本属性,20,FALSE),0)))))*属性设计!$L$25),2),
ROUND(
IF($B8="力士",VLOOKUP(C$2,力士基本属性,20,FALSE),IF($B8="修罗",VLOOKUP(C$2,修罗基本属性,20,FALSE),IF($B8="夜叉",VLOOKUP(C$2,夜叉基本属性,20,FALSE),IF($B8="判官",VLOOKUP(C$2,判官基本属性,20,FALSE),IF($B8="龙女",VLOOKUP(C$2,龙女基本属性,20,FALSE),0)))))*属性设计!$L$25/
(属性设计!$L$24+
IF($B8="力士",VLOOKUP(C$2,力士基本属性,20,FALSE),IF($B8="修罗",VLOOKUP(C$2,修罗基本属性,20,FALSE),IF($B8="夜叉",VLOOKUP(C$2,夜叉基本属性,20,FALSE),IF($B8="判官",VLOOKUP(C$2,判官基本属性,20,FALSE),IF($B8="龙女",VLOOKUP(C$2,龙女基本属性,20,FALSE),0)))))*属性设计!$L$25),2))</f>
        <v>0 , 0</v>
      </c>
      <c r="D8" t="str">
        <f>IF(
IF($A8="力士",VLOOKUP(D$1,力士基本属性,2,FALSE),IF($A8="修罗",VLOOKUP(D$1,修罗基本属性,2,FALSE),IF($A8="夜叉",VLOOKUP(D$1,夜叉基本属性,2,FALSE),IF($A8="判官",VLOOKUP(D$1,判官基本属性,2,FALSE),IF($A8="龙女",VLOOKUP(D$1,龙女基本属性,2,FALSE),0)))))-
IF($B8="力士",VLOOKUP(D$2,力士基本属性,3,FALSE),IF($B8="修罗",VLOOKUP(D$2,修罗基本属性,3,FALSE),IF($B8="夜叉",VLOOKUP(D$2,夜叉基本属性,3,FALSE),IF($B8="判官",VLOOKUP(D$2,判官基本属性,3,FALSE),IF($B8="龙女",VLOOKUP(D$2,龙女基本属性,3,FALSE),0)))))&gt;0,
ROUND(((IF($A8="力士",VLOOKUP(D$1,力士基本属性,2,FALSE),IF($A8="修罗",VLOOKUP(D$1,修罗基本属性,2,FALSE),IF($A8="夜叉",VLOOKUP(D$1,夜叉基本属性,2,FALSE),IF($A8="判官",VLOOKUP(D$1,判官基本属性,2,FALSE),IF($A8="龙女",VLOOKUP(D$1,龙女基本属性,2,FALSE),0)))))-
IF($B8="力士",VLOOKUP(D$2,力士基本属性,3,FALSE),IF($B8="修罗",VLOOKUP(D$2,修罗基本属性,3,FALSE),IF($B8="夜叉",VLOOKUP(D$2,夜叉基本属性,3,FALSE),IF($B8="判官",VLOOKUP(D$2,判官基本属性,3,FALSE),IF($B8="龙女",VLOOKUP(D$2,龙女基本属性,3,FALSE),0))))))*属性设计!$L$23+
IF($A8="力士",VLOOKUP(D$1,力士基本属性,20,FALSE),IF($A8="修罗",VLOOKUP(D$1,修罗基本属性,20,FALSE),IF($A8="夜叉",VLOOKUP(D$1,夜叉基本属性,20,FALSE),IF($A8="判官",VLOOKUP(D$1,判官基本属性,20,FALSE),IF($A8="龙女",VLOOKUP(D$1,龙女基本属性,20,FALSE),0)))))*属性设计!$L$25)/
(属性设计!$L$24+
IF($A8="力士",VLOOKUP(D$1,力士基本属性,20,FALSE),IF($A8="修罗",VLOOKUP(D$1,修罗基本属性,20,FALSE),IF($A8="夜叉",VLOOKUP(D$1,夜叉基本属性,20,FALSE),IF($A8="判官",VLOOKUP(D$1,判官基本属性,20,FALSE),IF($A8="龙女",VLOOKUP(D$1,龙女基本属性,20,FALSE),0)))))*属性设计!$L$25),2),
ROUND(
IF($A8="力士",VLOOKUP(D$1,力士基本属性,20,FALSE),IF($A8="修罗",VLOOKUP(D$1,修罗基本属性,20,FALSE),IF($A8="夜叉",VLOOKUP(D$1,夜叉基本属性,20,FALSE),IF($A8="判官",VLOOKUP(D$1,判官基本属性,20,FALSE),IF($A8="龙女",VLOOKUP(D$1,龙女基本属性,20,FALSE),0)))))*属性设计!$L$25/
(属性设计!$L$24+
IF($A8="力士",VLOOKUP(D$1,力士基本属性,20,FALSE),IF($A8="修罗",VLOOKUP(D$1,修罗基本属性,20,FALSE),IF($A8="夜叉",VLOOKUP(D$1,夜叉基本属性,20,FALSE),IF($A8="判官",VLOOKUP(D$1,判官基本属性,20,FALSE),IF($A8="龙女",VLOOKUP(D$1,龙女基本属性,20,FALSE),0)))))*属性设计!$L$25),2))
&amp;" , "&amp;
IF(
IF($B8="力士",VLOOKUP(D$2,力士基本属性,2,FALSE),IF($B8="修罗",VLOOKUP(D$2,修罗基本属性,2,FALSE),IF($B8="夜叉",VLOOKUP(D$2,夜叉基本属性,2,FALSE),IF($B8="判官",VLOOKUP(D$2,判官基本属性,2,FALSE),IF($B8="龙女",VLOOKUP(D$2,龙女基本属性,2,FALSE),0)))))-
IF($A8="力士",VLOOKUP(D$1,力士基本属性,3,FALSE),IF($A8="修罗",VLOOKUP(D$1,修罗基本属性,3,FALSE),IF($A8="夜叉",VLOOKUP(D$1,夜叉基本属性,3,FALSE),IF($A8="判官",VLOOKUP(D$1,判官基本属性,3,FALSE),IF($A8="龙女",VLOOKUP(D$1,龙女基本属性,3,FALSE),0)))))&gt;0,
ROUND(((IF($B8="力士",VLOOKUP(D$2,力士基本属性,2,FALSE),IF($B8="修罗",VLOOKUP(D$2,修罗基本属性,2,FALSE),IF($B8="夜叉",VLOOKUP(D$2,夜叉基本属性,2,FALSE),IF($B8="判官",VLOOKUP(D$2,判官基本属性,2,FALSE),IF($B8="龙女",VLOOKUP(D$2,龙女基本属性,2,FALSE),0)))))-
IF($A8="力士",VLOOKUP(D$1,力士基本属性,3,FALSE),IF($A8="修罗",VLOOKUP(D$1,修罗基本属性,3,FALSE),IF($A8="夜叉",VLOOKUP(D$1,夜叉基本属性,3,FALSE),IF($A8="判官",VLOOKUP(D$1,判官基本属性,3,FALSE),IF($A8="龙女",VLOOKUP(D$1,龙女基本属性,3,FALSE),0))))))*属性设计!$L$23+
IF($B8="力士",VLOOKUP(D$2,力士基本属性,20,FALSE),IF($B8="修罗",VLOOKUP(D$2,修罗基本属性,20,FALSE),IF($B8="夜叉",VLOOKUP(D$2,夜叉基本属性,20,FALSE),IF($B8="判官",VLOOKUP(D$2,判官基本属性,20,FALSE),IF($B8="龙女",VLOOKUP(D$2,龙女基本属性,20,FALSE),0)))))*属性设计!$L$25)/
(属性设计!$L$24+
IF($B8="力士",VLOOKUP(D$2,力士基本属性,20,FALSE),IF($B8="修罗",VLOOKUP(D$2,修罗基本属性,20,FALSE),IF($B8="夜叉",VLOOKUP(D$2,夜叉基本属性,20,FALSE),IF($B8="判官",VLOOKUP(D$2,判官基本属性,20,FALSE),IF($B8="龙女",VLOOKUP(D$2,龙女基本属性,20,FALSE),0)))))*属性设计!$L$25),2),
ROUND(
IF($B8="力士",VLOOKUP(D$2,力士基本属性,20,FALSE),IF($B8="修罗",VLOOKUP(D$2,修罗基本属性,20,FALSE),IF($B8="夜叉",VLOOKUP(D$2,夜叉基本属性,20,FALSE),IF($B8="判官",VLOOKUP(D$2,判官基本属性,20,FALSE),IF($B8="龙女",VLOOKUP(D$2,龙女基本属性,20,FALSE),0)))))*属性设计!$L$25/
(属性设计!$L$24+
IF($B8="力士",VLOOKUP(D$2,力士基本属性,20,FALSE),IF($B8="修罗",VLOOKUP(D$2,修罗基本属性,20,FALSE),IF($B8="夜叉",VLOOKUP(D$2,夜叉基本属性,20,FALSE),IF($B8="判官",VLOOKUP(D$2,判官基本属性,20,FALSE),IF($B8="龙女",VLOOKUP(D$2,龙女基本属性,20,FALSE),0)))))*属性设计!$L$25),2))</f>
        <v>0 , 0</v>
      </c>
      <c r="E8" t="str">
        <f>IF(
IF($A8="力士",VLOOKUP(E$1,力士基本属性,2,FALSE),IF($A8="修罗",VLOOKUP(E$1,修罗基本属性,2,FALSE),IF($A8="夜叉",VLOOKUP(E$1,夜叉基本属性,2,FALSE),IF($A8="判官",VLOOKUP(E$1,判官基本属性,2,FALSE),IF($A8="龙女",VLOOKUP(E$1,龙女基本属性,2,FALSE),0)))))-
IF($B8="力士",VLOOKUP(E$2,力士基本属性,3,FALSE),IF($B8="修罗",VLOOKUP(E$2,修罗基本属性,3,FALSE),IF($B8="夜叉",VLOOKUP(E$2,夜叉基本属性,3,FALSE),IF($B8="判官",VLOOKUP(E$2,判官基本属性,3,FALSE),IF($B8="龙女",VLOOKUP(E$2,龙女基本属性,3,FALSE),0)))))&gt;0,
ROUND(((IF($A8="力士",VLOOKUP(E$1,力士基本属性,2,FALSE),IF($A8="修罗",VLOOKUP(E$1,修罗基本属性,2,FALSE),IF($A8="夜叉",VLOOKUP(E$1,夜叉基本属性,2,FALSE),IF($A8="判官",VLOOKUP(E$1,判官基本属性,2,FALSE),IF($A8="龙女",VLOOKUP(E$1,龙女基本属性,2,FALSE),0)))))-
IF($B8="力士",VLOOKUP(E$2,力士基本属性,3,FALSE),IF($B8="修罗",VLOOKUP(E$2,修罗基本属性,3,FALSE),IF($B8="夜叉",VLOOKUP(E$2,夜叉基本属性,3,FALSE),IF($B8="判官",VLOOKUP(E$2,判官基本属性,3,FALSE),IF($B8="龙女",VLOOKUP(E$2,龙女基本属性,3,FALSE),0))))))*属性设计!$L$23+
IF($A8="力士",VLOOKUP(E$1,力士基本属性,20,FALSE),IF($A8="修罗",VLOOKUP(E$1,修罗基本属性,20,FALSE),IF($A8="夜叉",VLOOKUP(E$1,夜叉基本属性,20,FALSE),IF($A8="判官",VLOOKUP(E$1,判官基本属性,20,FALSE),IF($A8="龙女",VLOOKUP(E$1,龙女基本属性,20,FALSE),0)))))*属性设计!$L$25)/
(属性设计!$L$24+
IF($A8="力士",VLOOKUP(E$1,力士基本属性,20,FALSE),IF($A8="修罗",VLOOKUP(E$1,修罗基本属性,20,FALSE),IF($A8="夜叉",VLOOKUP(E$1,夜叉基本属性,20,FALSE),IF($A8="判官",VLOOKUP(E$1,判官基本属性,20,FALSE),IF($A8="龙女",VLOOKUP(E$1,龙女基本属性,20,FALSE),0)))))*属性设计!$L$25),2),
ROUND(
IF($A8="力士",VLOOKUP(E$1,力士基本属性,20,FALSE),IF($A8="修罗",VLOOKUP(E$1,修罗基本属性,20,FALSE),IF($A8="夜叉",VLOOKUP(E$1,夜叉基本属性,20,FALSE),IF($A8="判官",VLOOKUP(E$1,判官基本属性,20,FALSE),IF($A8="龙女",VLOOKUP(E$1,龙女基本属性,20,FALSE),0)))))*属性设计!$L$25/
(属性设计!$L$24+
IF($A8="力士",VLOOKUP(E$1,力士基本属性,20,FALSE),IF($A8="修罗",VLOOKUP(E$1,修罗基本属性,20,FALSE),IF($A8="夜叉",VLOOKUP(E$1,夜叉基本属性,20,FALSE),IF($A8="判官",VLOOKUP(E$1,判官基本属性,20,FALSE),IF($A8="龙女",VLOOKUP(E$1,龙女基本属性,20,FALSE),0)))))*属性设计!$L$25),2))
&amp;" , "&amp;
IF(
IF($B8="力士",VLOOKUP(E$2,力士基本属性,2,FALSE),IF($B8="修罗",VLOOKUP(E$2,修罗基本属性,2,FALSE),IF($B8="夜叉",VLOOKUP(E$2,夜叉基本属性,2,FALSE),IF($B8="判官",VLOOKUP(E$2,判官基本属性,2,FALSE),IF($B8="龙女",VLOOKUP(E$2,龙女基本属性,2,FALSE),0)))))-
IF($A8="力士",VLOOKUP(E$1,力士基本属性,3,FALSE),IF($A8="修罗",VLOOKUP(E$1,修罗基本属性,3,FALSE),IF($A8="夜叉",VLOOKUP(E$1,夜叉基本属性,3,FALSE),IF($A8="判官",VLOOKUP(E$1,判官基本属性,3,FALSE),IF($A8="龙女",VLOOKUP(E$1,龙女基本属性,3,FALSE),0)))))&gt;0,
ROUND(((IF($B8="力士",VLOOKUP(E$2,力士基本属性,2,FALSE),IF($B8="修罗",VLOOKUP(E$2,修罗基本属性,2,FALSE),IF($B8="夜叉",VLOOKUP(E$2,夜叉基本属性,2,FALSE),IF($B8="判官",VLOOKUP(E$2,判官基本属性,2,FALSE),IF($B8="龙女",VLOOKUP(E$2,龙女基本属性,2,FALSE),0)))))-
IF($A8="力士",VLOOKUP(E$1,力士基本属性,3,FALSE),IF($A8="修罗",VLOOKUP(E$1,修罗基本属性,3,FALSE),IF($A8="夜叉",VLOOKUP(E$1,夜叉基本属性,3,FALSE),IF($A8="判官",VLOOKUP(E$1,判官基本属性,3,FALSE),IF($A8="龙女",VLOOKUP(E$1,龙女基本属性,3,FALSE),0))))))*属性设计!$L$23+
IF($B8="力士",VLOOKUP(E$2,力士基本属性,20,FALSE),IF($B8="修罗",VLOOKUP(E$2,修罗基本属性,20,FALSE),IF($B8="夜叉",VLOOKUP(E$2,夜叉基本属性,20,FALSE),IF($B8="判官",VLOOKUP(E$2,判官基本属性,20,FALSE),IF($B8="龙女",VLOOKUP(E$2,龙女基本属性,20,FALSE),0)))))*属性设计!$L$25)/
(属性设计!$L$24+
IF($B8="力士",VLOOKUP(E$2,力士基本属性,20,FALSE),IF($B8="修罗",VLOOKUP(E$2,修罗基本属性,20,FALSE),IF($B8="夜叉",VLOOKUP(E$2,夜叉基本属性,20,FALSE),IF($B8="判官",VLOOKUP(E$2,判官基本属性,20,FALSE),IF($B8="龙女",VLOOKUP(E$2,龙女基本属性,20,FALSE),0)))))*属性设计!$L$25),2),
ROUND(
IF($B8="力士",VLOOKUP(E$2,力士基本属性,20,FALSE),IF($B8="修罗",VLOOKUP(E$2,修罗基本属性,20,FALSE),IF($B8="夜叉",VLOOKUP(E$2,夜叉基本属性,20,FALSE),IF($B8="判官",VLOOKUP(E$2,判官基本属性,20,FALSE),IF($B8="龙女",VLOOKUP(E$2,龙女基本属性,20,FALSE),0)))))*属性设计!$L$25/
(属性设计!$L$24+
IF($B8="力士",VLOOKUP(E$2,力士基本属性,20,FALSE),IF($B8="修罗",VLOOKUP(E$2,修罗基本属性,20,FALSE),IF($B8="夜叉",VLOOKUP(E$2,夜叉基本属性,20,FALSE),IF($B8="判官",VLOOKUP(E$2,判官基本属性,20,FALSE),IF($B8="龙女",VLOOKUP(E$2,龙女基本属性,20,FALSE),0)))))*属性设计!$L$25),2))</f>
        <v>0 , 0.02</v>
      </c>
      <c r="F8" t="str">
        <f>IF(
IF($A8="力士",VLOOKUP(F$1,力士基本属性,2,FALSE),IF($A8="修罗",VLOOKUP(F$1,修罗基本属性,2,FALSE),IF($A8="夜叉",VLOOKUP(F$1,夜叉基本属性,2,FALSE),IF($A8="判官",VLOOKUP(F$1,判官基本属性,2,FALSE),IF($A8="龙女",VLOOKUP(F$1,龙女基本属性,2,FALSE),0)))))-
IF($B8="力士",VLOOKUP(F$2,力士基本属性,3,FALSE),IF($B8="修罗",VLOOKUP(F$2,修罗基本属性,3,FALSE),IF($B8="夜叉",VLOOKUP(F$2,夜叉基本属性,3,FALSE),IF($B8="判官",VLOOKUP(F$2,判官基本属性,3,FALSE),IF($B8="龙女",VLOOKUP(F$2,龙女基本属性,3,FALSE),0)))))&gt;0,
ROUND(((IF($A8="力士",VLOOKUP(F$1,力士基本属性,2,FALSE),IF($A8="修罗",VLOOKUP(F$1,修罗基本属性,2,FALSE),IF($A8="夜叉",VLOOKUP(F$1,夜叉基本属性,2,FALSE),IF($A8="判官",VLOOKUP(F$1,判官基本属性,2,FALSE),IF($A8="龙女",VLOOKUP(F$1,龙女基本属性,2,FALSE),0)))))-
IF($B8="力士",VLOOKUP(F$2,力士基本属性,3,FALSE),IF($B8="修罗",VLOOKUP(F$2,修罗基本属性,3,FALSE),IF($B8="夜叉",VLOOKUP(F$2,夜叉基本属性,3,FALSE),IF($B8="判官",VLOOKUP(F$2,判官基本属性,3,FALSE),IF($B8="龙女",VLOOKUP(F$2,龙女基本属性,3,FALSE),0))))))*属性设计!$L$23+
IF($A8="力士",VLOOKUP(F$1,力士基本属性,20,FALSE),IF($A8="修罗",VLOOKUP(F$1,修罗基本属性,20,FALSE),IF($A8="夜叉",VLOOKUP(F$1,夜叉基本属性,20,FALSE),IF($A8="判官",VLOOKUP(F$1,判官基本属性,20,FALSE),IF($A8="龙女",VLOOKUP(F$1,龙女基本属性,20,FALSE),0)))))*属性设计!$L$25)/
(属性设计!$L$24+
IF($A8="力士",VLOOKUP(F$1,力士基本属性,20,FALSE),IF($A8="修罗",VLOOKUP(F$1,修罗基本属性,20,FALSE),IF($A8="夜叉",VLOOKUP(F$1,夜叉基本属性,20,FALSE),IF($A8="判官",VLOOKUP(F$1,判官基本属性,20,FALSE),IF($A8="龙女",VLOOKUP(F$1,龙女基本属性,20,FALSE),0)))))*属性设计!$L$25),2),
ROUND(
IF($A8="力士",VLOOKUP(F$1,力士基本属性,20,FALSE),IF($A8="修罗",VLOOKUP(F$1,修罗基本属性,20,FALSE),IF($A8="夜叉",VLOOKUP(F$1,夜叉基本属性,20,FALSE),IF($A8="判官",VLOOKUP(F$1,判官基本属性,20,FALSE),IF($A8="龙女",VLOOKUP(F$1,龙女基本属性,20,FALSE),0)))))*属性设计!$L$25/
(属性设计!$L$24+
IF($A8="力士",VLOOKUP(F$1,力士基本属性,20,FALSE),IF($A8="修罗",VLOOKUP(F$1,修罗基本属性,20,FALSE),IF($A8="夜叉",VLOOKUP(F$1,夜叉基本属性,20,FALSE),IF($A8="判官",VLOOKUP(F$1,判官基本属性,20,FALSE),IF($A8="龙女",VLOOKUP(F$1,龙女基本属性,20,FALSE),0)))))*属性设计!$L$25),2))
&amp;" , "&amp;
IF(
IF($B8="力士",VLOOKUP(F$2,力士基本属性,2,FALSE),IF($B8="修罗",VLOOKUP(F$2,修罗基本属性,2,FALSE),IF($B8="夜叉",VLOOKUP(F$2,夜叉基本属性,2,FALSE),IF($B8="判官",VLOOKUP(F$2,判官基本属性,2,FALSE),IF($B8="龙女",VLOOKUP(F$2,龙女基本属性,2,FALSE),0)))))-
IF($A8="力士",VLOOKUP(F$1,力士基本属性,3,FALSE),IF($A8="修罗",VLOOKUP(F$1,修罗基本属性,3,FALSE),IF($A8="夜叉",VLOOKUP(F$1,夜叉基本属性,3,FALSE),IF($A8="判官",VLOOKUP(F$1,判官基本属性,3,FALSE),IF($A8="龙女",VLOOKUP(F$1,龙女基本属性,3,FALSE),0)))))&gt;0,
ROUND(((IF($B8="力士",VLOOKUP(F$2,力士基本属性,2,FALSE),IF($B8="修罗",VLOOKUP(F$2,修罗基本属性,2,FALSE),IF($B8="夜叉",VLOOKUP(F$2,夜叉基本属性,2,FALSE),IF($B8="判官",VLOOKUP(F$2,判官基本属性,2,FALSE),IF($B8="龙女",VLOOKUP(F$2,龙女基本属性,2,FALSE),0)))))-
IF($A8="力士",VLOOKUP(F$1,力士基本属性,3,FALSE),IF($A8="修罗",VLOOKUP(F$1,修罗基本属性,3,FALSE),IF($A8="夜叉",VLOOKUP(F$1,夜叉基本属性,3,FALSE),IF($A8="判官",VLOOKUP(F$1,判官基本属性,3,FALSE),IF($A8="龙女",VLOOKUP(F$1,龙女基本属性,3,FALSE),0))))))*属性设计!$L$23+
IF($B8="力士",VLOOKUP(F$2,力士基本属性,20,FALSE),IF($B8="修罗",VLOOKUP(F$2,修罗基本属性,20,FALSE),IF($B8="夜叉",VLOOKUP(F$2,夜叉基本属性,20,FALSE),IF($B8="判官",VLOOKUP(F$2,判官基本属性,20,FALSE),IF($B8="龙女",VLOOKUP(F$2,龙女基本属性,20,FALSE),0)))))*属性设计!$L$25)/
(属性设计!$L$24+
IF($B8="力士",VLOOKUP(F$2,力士基本属性,20,FALSE),IF($B8="修罗",VLOOKUP(F$2,修罗基本属性,20,FALSE),IF($B8="夜叉",VLOOKUP(F$2,夜叉基本属性,20,FALSE),IF($B8="判官",VLOOKUP(F$2,判官基本属性,20,FALSE),IF($B8="龙女",VLOOKUP(F$2,龙女基本属性,20,FALSE),0)))))*属性设计!$L$25),2),
ROUND(
IF($B8="力士",VLOOKUP(F$2,力士基本属性,20,FALSE),IF($B8="修罗",VLOOKUP(F$2,修罗基本属性,20,FALSE),IF($B8="夜叉",VLOOKUP(F$2,夜叉基本属性,20,FALSE),IF($B8="判官",VLOOKUP(F$2,判官基本属性,20,FALSE),IF($B8="龙女",VLOOKUP(F$2,龙女基本属性,20,FALSE),0)))))*属性设计!$L$25/
(属性设计!$L$24+
IF($B8="力士",VLOOKUP(F$2,力士基本属性,20,FALSE),IF($B8="修罗",VLOOKUP(F$2,修罗基本属性,20,FALSE),IF($B8="夜叉",VLOOKUP(F$2,夜叉基本属性,20,FALSE),IF($B8="判官",VLOOKUP(F$2,判官基本属性,20,FALSE),IF($B8="龙女",VLOOKUP(F$2,龙女基本属性,20,FALSE),0)))))*属性设计!$L$25),2))</f>
        <v>0 , 0.08</v>
      </c>
      <c r="G8" t="str">
        <f>IF(
IF($A8="力士",VLOOKUP(G$1,力士基本属性,2,FALSE),IF($A8="修罗",VLOOKUP(G$1,修罗基本属性,2,FALSE),IF($A8="夜叉",VLOOKUP(G$1,夜叉基本属性,2,FALSE),IF($A8="判官",VLOOKUP(G$1,判官基本属性,2,FALSE),IF($A8="龙女",VLOOKUP(G$1,龙女基本属性,2,FALSE),0)))))-
IF($B8="力士",VLOOKUP(G$2,力士基本属性,3,FALSE),IF($B8="修罗",VLOOKUP(G$2,修罗基本属性,3,FALSE),IF($B8="夜叉",VLOOKUP(G$2,夜叉基本属性,3,FALSE),IF($B8="判官",VLOOKUP(G$2,判官基本属性,3,FALSE),IF($B8="龙女",VLOOKUP(G$2,龙女基本属性,3,FALSE),0)))))&gt;0,
ROUND(((IF($A8="力士",VLOOKUP(G$1,力士基本属性,2,FALSE),IF($A8="修罗",VLOOKUP(G$1,修罗基本属性,2,FALSE),IF($A8="夜叉",VLOOKUP(G$1,夜叉基本属性,2,FALSE),IF($A8="判官",VLOOKUP(G$1,判官基本属性,2,FALSE),IF($A8="龙女",VLOOKUP(G$1,龙女基本属性,2,FALSE),0)))))-
IF($B8="力士",VLOOKUP(G$2,力士基本属性,3,FALSE),IF($B8="修罗",VLOOKUP(G$2,修罗基本属性,3,FALSE),IF($B8="夜叉",VLOOKUP(G$2,夜叉基本属性,3,FALSE),IF($B8="判官",VLOOKUP(G$2,判官基本属性,3,FALSE),IF($B8="龙女",VLOOKUP(G$2,龙女基本属性,3,FALSE),0))))))*属性设计!$L$23+
IF($A8="力士",VLOOKUP(G$1,力士基本属性,20,FALSE),IF($A8="修罗",VLOOKUP(G$1,修罗基本属性,20,FALSE),IF($A8="夜叉",VLOOKUP(G$1,夜叉基本属性,20,FALSE),IF($A8="判官",VLOOKUP(G$1,判官基本属性,20,FALSE),IF($A8="龙女",VLOOKUP(G$1,龙女基本属性,20,FALSE),0)))))*属性设计!$L$25)/
(属性设计!$L$24+
IF($A8="力士",VLOOKUP(G$1,力士基本属性,20,FALSE),IF($A8="修罗",VLOOKUP(G$1,修罗基本属性,20,FALSE),IF($A8="夜叉",VLOOKUP(G$1,夜叉基本属性,20,FALSE),IF($A8="判官",VLOOKUP(G$1,判官基本属性,20,FALSE),IF($A8="龙女",VLOOKUP(G$1,龙女基本属性,20,FALSE),0)))))*属性设计!$L$25),2),
ROUND(
IF($A8="力士",VLOOKUP(G$1,力士基本属性,20,FALSE),IF($A8="修罗",VLOOKUP(G$1,修罗基本属性,20,FALSE),IF($A8="夜叉",VLOOKUP(G$1,夜叉基本属性,20,FALSE),IF($A8="判官",VLOOKUP(G$1,判官基本属性,20,FALSE),IF($A8="龙女",VLOOKUP(G$1,龙女基本属性,20,FALSE),0)))))*属性设计!$L$25/
(属性设计!$L$24+
IF($A8="力士",VLOOKUP(G$1,力士基本属性,20,FALSE),IF($A8="修罗",VLOOKUP(G$1,修罗基本属性,20,FALSE),IF($A8="夜叉",VLOOKUP(G$1,夜叉基本属性,20,FALSE),IF($A8="判官",VLOOKUP(G$1,判官基本属性,20,FALSE),IF($A8="龙女",VLOOKUP(G$1,龙女基本属性,20,FALSE),0)))))*属性设计!$L$25),2))
&amp;" , "&amp;
IF(
IF($B8="力士",VLOOKUP(G$2,力士基本属性,2,FALSE),IF($B8="修罗",VLOOKUP(G$2,修罗基本属性,2,FALSE),IF($B8="夜叉",VLOOKUP(G$2,夜叉基本属性,2,FALSE),IF($B8="判官",VLOOKUP(G$2,判官基本属性,2,FALSE),IF($B8="龙女",VLOOKUP(G$2,龙女基本属性,2,FALSE),0)))))-
IF($A8="力士",VLOOKUP(G$1,力士基本属性,3,FALSE),IF($A8="修罗",VLOOKUP(G$1,修罗基本属性,3,FALSE),IF($A8="夜叉",VLOOKUP(G$1,夜叉基本属性,3,FALSE),IF($A8="判官",VLOOKUP(G$1,判官基本属性,3,FALSE),IF($A8="龙女",VLOOKUP(G$1,龙女基本属性,3,FALSE),0)))))&gt;0,
ROUND(((IF($B8="力士",VLOOKUP(G$2,力士基本属性,2,FALSE),IF($B8="修罗",VLOOKUP(G$2,修罗基本属性,2,FALSE),IF($B8="夜叉",VLOOKUP(G$2,夜叉基本属性,2,FALSE),IF($B8="判官",VLOOKUP(G$2,判官基本属性,2,FALSE),IF($B8="龙女",VLOOKUP(G$2,龙女基本属性,2,FALSE),0)))))-
IF($A8="力士",VLOOKUP(G$1,力士基本属性,3,FALSE),IF($A8="修罗",VLOOKUP(G$1,修罗基本属性,3,FALSE),IF($A8="夜叉",VLOOKUP(G$1,夜叉基本属性,3,FALSE),IF($A8="判官",VLOOKUP(G$1,判官基本属性,3,FALSE),IF($A8="龙女",VLOOKUP(G$1,龙女基本属性,3,FALSE),0))))))*属性设计!$L$23+
IF($B8="力士",VLOOKUP(G$2,力士基本属性,20,FALSE),IF($B8="修罗",VLOOKUP(G$2,修罗基本属性,20,FALSE),IF($B8="夜叉",VLOOKUP(G$2,夜叉基本属性,20,FALSE),IF($B8="判官",VLOOKUP(G$2,判官基本属性,20,FALSE),IF($B8="龙女",VLOOKUP(G$2,龙女基本属性,20,FALSE),0)))))*属性设计!$L$25)/
(属性设计!$L$24+
IF($B8="力士",VLOOKUP(G$2,力士基本属性,20,FALSE),IF($B8="修罗",VLOOKUP(G$2,修罗基本属性,20,FALSE),IF($B8="夜叉",VLOOKUP(G$2,夜叉基本属性,20,FALSE),IF($B8="判官",VLOOKUP(G$2,判官基本属性,20,FALSE),IF($B8="龙女",VLOOKUP(G$2,龙女基本属性,20,FALSE),0)))))*属性设计!$L$25),2),
ROUND(
IF($B8="力士",VLOOKUP(G$2,力士基本属性,20,FALSE),IF($B8="修罗",VLOOKUP(G$2,修罗基本属性,20,FALSE),IF($B8="夜叉",VLOOKUP(G$2,夜叉基本属性,20,FALSE),IF($B8="判官",VLOOKUP(G$2,判官基本属性,20,FALSE),IF($B8="龙女",VLOOKUP(G$2,龙女基本属性,20,FALSE),0)))))*属性设计!$L$25/
(属性设计!$L$24+
IF($B8="力士",VLOOKUP(G$2,力士基本属性,20,FALSE),IF($B8="修罗",VLOOKUP(G$2,修罗基本属性,20,FALSE),IF($B8="夜叉",VLOOKUP(G$2,夜叉基本属性,20,FALSE),IF($B8="判官",VLOOKUP(G$2,判官基本属性,20,FALSE),IF($B8="龙女",VLOOKUP(G$2,龙女基本属性,20,FALSE),0)))))*属性设计!$L$25),2))</f>
        <v>0 , 0.17</v>
      </c>
      <c r="H8" t="str">
        <f>IF(
IF($A8="力士",VLOOKUP(H$1,力士基本属性,2,FALSE),IF($A8="修罗",VLOOKUP(H$1,修罗基本属性,2,FALSE),IF($A8="夜叉",VLOOKUP(H$1,夜叉基本属性,2,FALSE),IF($A8="判官",VLOOKUP(H$1,判官基本属性,2,FALSE),IF($A8="龙女",VLOOKUP(H$1,龙女基本属性,2,FALSE),0)))))-
IF($B8="力士",VLOOKUP(H$2,力士基本属性,3,FALSE),IF($B8="修罗",VLOOKUP(H$2,修罗基本属性,3,FALSE),IF($B8="夜叉",VLOOKUP(H$2,夜叉基本属性,3,FALSE),IF($B8="判官",VLOOKUP(H$2,判官基本属性,3,FALSE),IF($B8="龙女",VLOOKUP(H$2,龙女基本属性,3,FALSE),0)))))&gt;0,
ROUND(((IF($A8="力士",VLOOKUP(H$1,力士基本属性,2,FALSE),IF($A8="修罗",VLOOKUP(H$1,修罗基本属性,2,FALSE),IF($A8="夜叉",VLOOKUP(H$1,夜叉基本属性,2,FALSE),IF($A8="判官",VLOOKUP(H$1,判官基本属性,2,FALSE),IF($A8="龙女",VLOOKUP(H$1,龙女基本属性,2,FALSE),0)))))-
IF($B8="力士",VLOOKUP(H$2,力士基本属性,3,FALSE),IF($B8="修罗",VLOOKUP(H$2,修罗基本属性,3,FALSE),IF($B8="夜叉",VLOOKUP(H$2,夜叉基本属性,3,FALSE),IF($B8="判官",VLOOKUP(H$2,判官基本属性,3,FALSE),IF($B8="龙女",VLOOKUP(H$2,龙女基本属性,3,FALSE),0))))))*属性设计!$L$23+
IF($A8="力士",VLOOKUP(H$1,力士基本属性,20,FALSE),IF($A8="修罗",VLOOKUP(H$1,修罗基本属性,20,FALSE),IF($A8="夜叉",VLOOKUP(H$1,夜叉基本属性,20,FALSE),IF($A8="判官",VLOOKUP(H$1,判官基本属性,20,FALSE),IF($A8="龙女",VLOOKUP(H$1,龙女基本属性,20,FALSE),0)))))*属性设计!$L$25)/
(属性设计!$L$24+
IF($A8="力士",VLOOKUP(H$1,力士基本属性,20,FALSE),IF($A8="修罗",VLOOKUP(H$1,修罗基本属性,20,FALSE),IF($A8="夜叉",VLOOKUP(H$1,夜叉基本属性,20,FALSE),IF($A8="判官",VLOOKUP(H$1,判官基本属性,20,FALSE),IF($A8="龙女",VLOOKUP(H$1,龙女基本属性,20,FALSE),0)))))*属性设计!$L$25),2),
ROUND(
IF($A8="力士",VLOOKUP(H$1,力士基本属性,20,FALSE),IF($A8="修罗",VLOOKUP(H$1,修罗基本属性,20,FALSE),IF($A8="夜叉",VLOOKUP(H$1,夜叉基本属性,20,FALSE),IF($A8="判官",VLOOKUP(H$1,判官基本属性,20,FALSE),IF($A8="龙女",VLOOKUP(H$1,龙女基本属性,20,FALSE),0)))))*属性设计!$L$25/
(属性设计!$L$24+
IF($A8="力士",VLOOKUP(H$1,力士基本属性,20,FALSE),IF($A8="修罗",VLOOKUP(H$1,修罗基本属性,20,FALSE),IF($A8="夜叉",VLOOKUP(H$1,夜叉基本属性,20,FALSE),IF($A8="判官",VLOOKUP(H$1,判官基本属性,20,FALSE),IF($A8="龙女",VLOOKUP(H$1,龙女基本属性,20,FALSE),0)))))*属性设计!$L$25),2))
&amp;" , "&amp;
IF(
IF($B8="力士",VLOOKUP(H$2,力士基本属性,2,FALSE),IF($B8="修罗",VLOOKUP(H$2,修罗基本属性,2,FALSE),IF($B8="夜叉",VLOOKUP(H$2,夜叉基本属性,2,FALSE),IF($B8="判官",VLOOKUP(H$2,判官基本属性,2,FALSE),IF($B8="龙女",VLOOKUP(H$2,龙女基本属性,2,FALSE),0)))))-
IF($A8="力士",VLOOKUP(H$1,力士基本属性,3,FALSE),IF($A8="修罗",VLOOKUP(H$1,修罗基本属性,3,FALSE),IF($A8="夜叉",VLOOKUP(H$1,夜叉基本属性,3,FALSE),IF($A8="判官",VLOOKUP(H$1,判官基本属性,3,FALSE),IF($A8="龙女",VLOOKUP(H$1,龙女基本属性,3,FALSE),0)))))&gt;0,
ROUND(((IF($B8="力士",VLOOKUP(H$2,力士基本属性,2,FALSE),IF($B8="修罗",VLOOKUP(H$2,修罗基本属性,2,FALSE),IF($B8="夜叉",VLOOKUP(H$2,夜叉基本属性,2,FALSE),IF($B8="判官",VLOOKUP(H$2,判官基本属性,2,FALSE),IF($B8="龙女",VLOOKUP(H$2,龙女基本属性,2,FALSE),0)))))-
IF($A8="力士",VLOOKUP(H$1,力士基本属性,3,FALSE),IF($A8="修罗",VLOOKUP(H$1,修罗基本属性,3,FALSE),IF($A8="夜叉",VLOOKUP(H$1,夜叉基本属性,3,FALSE),IF($A8="判官",VLOOKUP(H$1,判官基本属性,3,FALSE),IF($A8="龙女",VLOOKUP(H$1,龙女基本属性,3,FALSE),0))))))*属性设计!$L$23+
IF($B8="力士",VLOOKUP(H$2,力士基本属性,20,FALSE),IF($B8="修罗",VLOOKUP(H$2,修罗基本属性,20,FALSE),IF($B8="夜叉",VLOOKUP(H$2,夜叉基本属性,20,FALSE),IF($B8="判官",VLOOKUP(H$2,判官基本属性,20,FALSE),IF($B8="龙女",VLOOKUP(H$2,龙女基本属性,20,FALSE),0)))))*属性设计!$L$25)/
(属性设计!$L$24+
IF($B8="力士",VLOOKUP(H$2,力士基本属性,20,FALSE),IF($B8="修罗",VLOOKUP(H$2,修罗基本属性,20,FALSE),IF($B8="夜叉",VLOOKUP(H$2,夜叉基本属性,20,FALSE),IF($B8="判官",VLOOKUP(H$2,判官基本属性,20,FALSE),IF($B8="龙女",VLOOKUP(H$2,龙女基本属性,20,FALSE),0)))))*属性设计!$L$25),2),
ROUND(
IF($B8="力士",VLOOKUP(H$2,力士基本属性,20,FALSE),IF($B8="修罗",VLOOKUP(H$2,修罗基本属性,20,FALSE),IF($B8="夜叉",VLOOKUP(H$2,夜叉基本属性,20,FALSE),IF($B8="判官",VLOOKUP(H$2,判官基本属性,20,FALSE),IF($B8="龙女",VLOOKUP(H$2,龙女基本属性,20,FALSE),0)))))*属性设计!$L$25/
(属性设计!$L$24+
IF($B8="力士",VLOOKUP(H$2,力士基本属性,20,FALSE),IF($B8="修罗",VLOOKUP(H$2,修罗基本属性,20,FALSE),IF($B8="夜叉",VLOOKUP(H$2,夜叉基本属性,20,FALSE),IF($B8="判官",VLOOKUP(H$2,判官基本属性,20,FALSE),IF($B8="龙女",VLOOKUP(H$2,龙女基本属性,20,FALSE),0)))))*属性设计!$L$25),2))</f>
        <v>0 , 0.36</v>
      </c>
    </row>
    <row r="12" spans="1:8" x14ac:dyDescent="0.15">
      <c r="B12" s="2" t="s">
        <v>135</v>
      </c>
      <c r="C12" s="2">
        <v>80</v>
      </c>
      <c r="D12" s="2">
        <v>10</v>
      </c>
      <c r="E12" s="2">
        <v>30</v>
      </c>
      <c r="F12" s="2">
        <v>50</v>
      </c>
      <c r="G12" s="2">
        <v>90</v>
      </c>
      <c r="H12" s="2">
        <v>100</v>
      </c>
    </row>
    <row r="13" spans="1:8" x14ac:dyDescent="0.15">
      <c r="B13" s="2" t="s">
        <v>136</v>
      </c>
      <c r="C13" s="2">
        <v>90</v>
      </c>
      <c r="D13" s="2">
        <f t="shared" ref="D13" si="1">D12</f>
        <v>10</v>
      </c>
      <c r="E13" s="2">
        <f t="shared" ref="E13" si="2">E12</f>
        <v>30</v>
      </c>
      <c r="F13" s="2">
        <f t="shared" ref="F13" si="3">F12</f>
        <v>50</v>
      </c>
      <c r="G13" s="2">
        <f t="shared" ref="G13" si="4">G12</f>
        <v>90</v>
      </c>
      <c r="H13" s="2">
        <v>100</v>
      </c>
    </row>
    <row r="14" spans="1:8" x14ac:dyDescent="0.15">
      <c r="A14" t="s">
        <v>114</v>
      </c>
      <c r="B14" t="s">
        <v>133</v>
      </c>
      <c r="C14" s="1" t="s">
        <v>39</v>
      </c>
      <c r="D14" s="1"/>
      <c r="E14" s="1"/>
      <c r="F14" s="1"/>
      <c r="G14" s="1"/>
      <c r="H14" s="1"/>
    </row>
    <row r="15" spans="1:8" x14ac:dyDescent="0.15">
      <c r="A15" t="s">
        <v>116</v>
      </c>
      <c r="B15" t="s">
        <v>112</v>
      </c>
      <c r="C15" t="str">
        <f>IF(
IF($A15="力士",VLOOKUP(C$12,力士基本属性,4,FALSE),IF($A15="修罗",VLOOKUP(C$12,修罗基本属性,4,FALSE),IF($A15="夜叉",VLOOKUP(C$12,夜叉基本属性,4,FALSE),IF($A15="判官",VLOOKUP(C$12,判官基本属性,4,FALSE),IF($A15="龙女",VLOOKUP(C$12,龙女基本属性,4,FALSE),0)))))-
IF($B15="力士",VLOOKUP(C$13,力士基本属性,3,FALSE),IF($B15="修罗",VLOOKUP(C$13,修罗基本属性,3,FALSE),IF($B15="夜叉",VLOOKUP(C$13,夜叉基本属性,3,FALSE),IF($B15="判官",VLOOKUP(C$13,判官基本属性,3,FALSE),IF($B15="龙女",VLOOKUP(C$13,龙女基本属性,3,FALSE),0)))))&gt;0,
ROUND(((IF($A15="力士",VLOOKUP(C$12,力士基本属性,4,FALSE),IF($A15="修罗",VLOOKUP(C$12,修罗基本属性,4,FALSE),IF($A15="夜叉",VLOOKUP(C$12,夜叉基本属性,4,FALSE),IF($A15="判官",VLOOKUP(C$12,判官基本属性,4,FALSE),IF($A15="龙女",VLOOKUP(C$12,龙女基本属性,4,FALSE),0)))))-
IF($B15="力士",VLOOKUP(C$13,力士基本属性,3,FALSE),IF($B15="修罗",VLOOKUP(C$13,修罗基本属性,3,FALSE),IF($B15="夜叉",VLOOKUP(C$13,夜叉基本属性,3,FALSE),IF($B15="判官",VLOOKUP(C$13,判官基本属性,3,FALSE),IF($B15="龙女",VLOOKUP(C$13,龙女基本属性,3,FALSE),0))))))*属性设计!$L$26+
IF($A15="力士",VLOOKUP(C$12,力士基本属性,21,FALSE),IF($A15="修罗",VLOOKUP(C$12,修罗基本属性,21,FALSE),IF($A15="夜叉",VLOOKUP(C$12,夜叉基本属性,21,FALSE),IF($A15="判官",VLOOKUP(C$12,判官基本属性,21,FALSE),IF($A15="龙女",VLOOKUP(C$12,龙女基本属性,21,FALSE),0)))))*属性设计!$L$28)/
(属性设计!$L$27+
IF($A15="力士",VLOOKUP(C$12,力士基本属性,21,FALSE),IF($A15="修罗",VLOOKUP(C$12,修罗基本属性,21,FALSE),IF($A15="夜叉",VLOOKUP(C$12,夜叉基本属性,21,FALSE),IF($A15="判官",VLOOKUP(C$12,判官基本属性,21,FALSE),IF($A15="龙女",VLOOKUP(C$12,龙女基本属性,21,FALSE),0)))))*属性设计!$L$28),2),
ROUND(
IF($A15="力士",VLOOKUP(C$12,力士基本属性,21,FALSE),IF($A15="修罗",VLOOKUP(C$12,修罗基本属性,21,FALSE),IF($A15="夜叉",VLOOKUP(C$12,夜叉基本属性,21,FALSE),IF($A15="判官",VLOOKUP(C$12,判官基本属性,21,FALSE),IF($A15="龙女",VLOOKUP(C$12,龙女基本属性,21,FALSE),0)))))*属性设计!$L$28/
(属性设计!$L$27+
IF($A15="力士",VLOOKUP(C$12,力士基本属性,21,FALSE),IF($A15="修罗",VLOOKUP(C$12,修罗基本属性,21,FALSE),IF($A15="夜叉",VLOOKUP(C$12,夜叉基本属性,21,FALSE),IF($A15="判官",VLOOKUP(C$12,判官基本属性,21,FALSE),IF($A15="龙女",VLOOKUP(C$12,龙女基本属性,21,FALSE),0)))))*属性设计!$L$28),2))
&amp;" , "&amp;
IF(
IF($B15="力士",VLOOKUP(C$13,力士基本属性,4,FALSE),IF($B15="修罗",VLOOKUP(C$13,修罗基本属性,4,FALSE),IF($B15="夜叉",VLOOKUP(C$13,夜叉基本属性,4,FALSE),IF($B15="判官",VLOOKUP(C$13,判官基本属性,4,FALSE),IF($B15="龙女",VLOOKUP(C$13,龙女基本属性,4,FALSE),0)))))-
IF($A15="力士",VLOOKUP(C$12,力士基本属性,3,FALSE),IF($A15="修罗",VLOOKUP(C$12,修罗基本属性,3,FALSE),IF($A15="夜叉",VLOOKUP(C$12,夜叉基本属性,3,FALSE),IF($A15="判官",VLOOKUP(C$12,判官基本属性,3,FALSE),IF($A15="龙女",VLOOKUP(C$12,龙女基本属性,3,FALSE),0)))))&gt;0,
ROUND(((IF($B15="力士",VLOOKUP(C$13,力士基本属性,4,FALSE),IF($B15="修罗",VLOOKUP(C$13,修罗基本属性,4,FALSE),IF($B15="夜叉",VLOOKUP(C$13,夜叉基本属性,4,FALSE),IF($B15="判官",VLOOKUP(C$13,判官基本属性,4,FALSE),IF($B15="龙女",VLOOKUP(C$13,龙女基本属性,4,FALSE),0)))))-
IF($A15="力士",VLOOKUP(C$12,力士基本属性,3,FALSE),IF($A15="修罗",VLOOKUP(C$12,修罗基本属性,3,FALSE),IF($A15="夜叉",VLOOKUP(C$12,夜叉基本属性,3,FALSE),IF($A15="判官",VLOOKUP(C$12,判官基本属性,3,FALSE),IF($A15="龙女",VLOOKUP(C$12,龙女基本属性,3,FALSE),0))))))*属性设计!$L$26+
IF($B15="力士",VLOOKUP(C$13,力士基本属性,21,FALSE),IF($B15="修罗",VLOOKUP(C$13,修罗基本属性,21,FALSE),IF($B15="夜叉",VLOOKUP(C$13,夜叉基本属性,21,FALSE),IF($B15="判官",VLOOKUP(C$13,判官基本属性,21,FALSE),IF($B15="龙女",VLOOKUP(C$13,龙女基本属性,21,FALSE),0)))))*属性设计!$L$28)/
(属性设计!$L$27+
IF($B15="力士",VLOOKUP(C$13,力士基本属性,21,FALSE),IF($B15="修罗",VLOOKUP(C$13,修罗基本属性,21,FALSE),IF($B15="夜叉",VLOOKUP(C$13,夜叉基本属性,21,FALSE),IF($B15="判官",VLOOKUP(C$13,判官基本属性,21,FALSE),IF($B15="龙女",VLOOKUP(C$13,龙女基本属性,21,FALSE),0)))))*属性设计!$L$28),2),
ROUND(
IF($B15="力士",VLOOKUP(C$13,力士基本属性,21,FALSE),IF($B15="修罗",VLOOKUP(C$13,修罗基本属性,21,FALSE),IF($B15="夜叉",VLOOKUP(C$13,夜叉基本属性,21,FALSE),IF($B15="判官",VLOOKUP(C$13,判官基本属性,21,FALSE),IF($B15="龙女",VLOOKUP(C$13,龙女基本属性,21,FALSE),0)))))*属性设计!$L$28/
(属性设计!$L$27+
IF($B15="力士",VLOOKUP(C$13,力士基本属性,21,FALSE),IF($B15="修罗",VLOOKUP(C$13,修罗基本属性,21,FALSE),IF($B15="夜叉",VLOOKUP(C$13,夜叉基本属性,21,FALSE),IF($B15="判官",VLOOKUP(C$13,判官基本属性,21,FALSE),IF($B15="龙女",VLOOKUP(C$13,龙女基本属性,21,FALSE),0)))))*属性设计!$L$28),2))</f>
        <v>0 , 0.31</v>
      </c>
      <c r="D15" t="str">
        <f>IF(
IF($A15="力士",VLOOKUP(D$12,力士基本属性,4,FALSE),IF($A15="修罗",VLOOKUP(D$12,修罗基本属性,4,FALSE),IF($A15="夜叉",VLOOKUP(D$12,夜叉基本属性,4,FALSE),IF($A15="判官",VLOOKUP(D$12,判官基本属性,4,FALSE),IF($A15="龙女",VLOOKUP(D$12,龙女基本属性,4,FALSE),0)))))-
IF($B15="力士",VLOOKUP(D$13,力士基本属性,3,FALSE),IF($B15="修罗",VLOOKUP(D$13,修罗基本属性,3,FALSE),IF($B15="夜叉",VLOOKUP(D$13,夜叉基本属性,3,FALSE),IF($B15="判官",VLOOKUP(D$13,判官基本属性,3,FALSE),IF($B15="龙女",VLOOKUP(D$13,龙女基本属性,3,FALSE),0)))))&gt;0,
ROUND(((IF($A15="力士",VLOOKUP(D$12,力士基本属性,4,FALSE),IF($A15="修罗",VLOOKUP(D$12,修罗基本属性,4,FALSE),IF($A15="夜叉",VLOOKUP(D$12,夜叉基本属性,4,FALSE),IF($A15="判官",VLOOKUP(D$12,判官基本属性,4,FALSE),IF($A15="龙女",VLOOKUP(D$12,龙女基本属性,4,FALSE),0)))))-
IF($B15="力士",VLOOKUP(D$13,力士基本属性,3,FALSE),IF($B15="修罗",VLOOKUP(D$13,修罗基本属性,3,FALSE),IF($B15="夜叉",VLOOKUP(D$13,夜叉基本属性,3,FALSE),IF($B15="判官",VLOOKUP(D$13,判官基本属性,3,FALSE),IF($B15="龙女",VLOOKUP(D$13,龙女基本属性,3,FALSE),0))))))*属性设计!$L$26+
IF($A15="力士",VLOOKUP(D$12,力士基本属性,21,FALSE),IF($A15="修罗",VLOOKUP(D$12,修罗基本属性,21,FALSE),IF($A15="夜叉",VLOOKUP(D$12,夜叉基本属性,21,FALSE),IF($A15="判官",VLOOKUP(D$12,判官基本属性,21,FALSE),IF($A15="龙女",VLOOKUP(D$12,龙女基本属性,21,FALSE),0)))))*属性设计!$L$28)/
(属性设计!$L$27+
IF($A15="力士",VLOOKUP(D$12,力士基本属性,21,FALSE),IF($A15="修罗",VLOOKUP(D$12,修罗基本属性,21,FALSE),IF($A15="夜叉",VLOOKUP(D$12,夜叉基本属性,21,FALSE),IF($A15="判官",VLOOKUP(D$12,判官基本属性,21,FALSE),IF($A15="龙女",VLOOKUP(D$12,龙女基本属性,21,FALSE),0)))))*属性设计!$L$28),2),
ROUND(
IF($A15="力士",VLOOKUP(D$12,力士基本属性,21,FALSE),IF($A15="修罗",VLOOKUP(D$12,修罗基本属性,21,FALSE),IF($A15="夜叉",VLOOKUP(D$12,夜叉基本属性,21,FALSE),IF($A15="判官",VLOOKUP(D$12,判官基本属性,21,FALSE),IF($A15="龙女",VLOOKUP(D$12,龙女基本属性,21,FALSE),0)))))*属性设计!$L$28/
(属性设计!$L$27+
IF($A15="力士",VLOOKUP(D$12,力士基本属性,21,FALSE),IF($A15="修罗",VLOOKUP(D$12,修罗基本属性,21,FALSE),IF($A15="夜叉",VLOOKUP(D$12,夜叉基本属性,21,FALSE),IF($A15="判官",VLOOKUP(D$12,判官基本属性,21,FALSE),IF($A15="龙女",VLOOKUP(D$12,龙女基本属性,21,FALSE),0)))))*属性设计!$L$28),2))
&amp;" , "&amp;
IF(
IF($B15="力士",VLOOKUP(D$13,力士基本属性,4,FALSE),IF($B15="修罗",VLOOKUP(D$13,修罗基本属性,4,FALSE),IF($B15="夜叉",VLOOKUP(D$13,夜叉基本属性,4,FALSE),IF($B15="判官",VLOOKUP(D$13,判官基本属性,4,FALSE),IF($B15="龙女",VLOOKUP(D$13,龙女基本属性,4,FALSE),0)))))-
IF($A15="力士",VLOOKUP(D$12,力士基本属性,3,FALSE),IF($A15="修罗",VLOOKUP(D$12,修罗基本属性,3,FALSE),IF($A15="夜叉",VLOOKUP(D$12,夜叉基本属性,3,FALSE),IF($A15="判官",VLOOKUP(D$12,判官基本属性,3,FALSE),IF($A15="龙女",VLOOKUP(D$12,龙女基本属性,3,FALSE),0)))))&gt;0,
ROUND(((IF($B15="力士",VLOOKUP(D$13,力士基本属性,4,FALSE),IF($B15="修罗",VLOOKUP(D$13,修罗基本属性,4,FALSE),IF($B15="夜叉",VLOOKUP(D$13,夜叉基本属性,4,FALSE),IF($B15="判官",VLOOKUP(D$13,判官基本属性,4,FALSE),IF($B15="龙女",VLOOKUP(D$13,龙女基本属性,4,FALSE),0)))))-
IF($A15="力士",VLOOKUP(D$12,力士基本属性,3,FALSE),IF($A15="修罗",VLOOKUP(D$12,修罗基本属性,3,FALSE),IF($A15="夜叉",VLOOKUP(D$12,夜叉基本属性,3,FALSE),IF($A15="判官",VLOOKUP(D$12,判官基本属性,3,FALSE),IF($A15="龙女",VLOOKUP(D$12,龙女基本属性,3,FALSE),0))))))*属性设计!$L$26+
IF($B15="力士",VLOOKUP(D$13,力士基本属性,21,FALSE),IF($B15="修罗",VLOOKUP(D$13,修罗基本属性,21,FALSE),IF($B15="夜叉",VLOOKUP(D$13,夜叉基本属性,21,FALSE),IF($B15="判官",VLOOKUP(D$13,判官基本属性,21,FALSE),IF($B15="龙女",VLOOKUP(D$13,龙女基本属性,21,FALSE),0)))))*属性设计!$L$28)/
(属性设计!$L$27+
IF($B15="力士",VLOOKUP(D$13,力士基本属性,21,FALSE),IF($B15="修罗",VLOOKUP(D$13,修罗基本属性,21,FALSE),IF($B15="夜叉",VLOOKUP(D$13,夜叉基本属性,21,FALSE),IF($B15="判官",VLOOKUP(D$13,判官基本属性,21,FALSE),IF($B15="龙女",VLOOKUP(D$13,龙女基本属性,21,FALSE),0)))))*属性设计!$L$28),2),
ROUND(
IF($B15="力士",VLOOKUP(D$13,力士基本属性,21,FALSE),IF($B15="修罗",VLOOKUP(D$13,修罗基本属性,21,FALSE),IF($B15="夜叉",VLOOKUP(D$13,夜叉基本属性,21,FALSE),IF($B15="判官",VLOOKUP(D$13,判官基本属性,21,FALSE),IF($B15="龙女",VLOOKUP(D$13,龙女基本属性,21,FALSE),0)))))*属性设计!$L$28/
(属性设计!$L$27+
IF($B15="力士",VLOOKUP(D$13,力士基本属性,21,FALSE),IF($B15="修罗",VLOOKUP(D$13,修罗基本属性,21,FALSE),IF($B15="夜叉",VLOOKUP(D$13,夜叉基本属性,21,FALSE),IF($B15="判官",VLOOKUP(D$13,判官基本属性,21,FALSE),IF($B15="龙女",VLOOKUP(D$13,龙女基本属性,21,FALSE),0)))))*属性设计!$L$28),2))</f>
        <v>0 , 0</v>
      </c>
      <c r="E15" t="str">
        <f>IF(
IF($A15="力士",VLOOKUP(E$12,力士基本属性,4,FALSE),IF($A15="修罗",VLOOKUP(E$12,修罗基本属性,4,FALSE),IF($A15="夜叉",VLOOKUP(E$12,夜叉基本属性,4,FALSE),IF($A15="判官",VLOOKUP(E$12,判官基本属性,4,FALSE),IF($A15="龙女",VLOOKUP(E$12,龙女基本属性,4,FALSE),0)))))-
IF($B15="力士",VLOOKUP(E$13,力士基本属性,3,FALSE),IF($B15="修罗",VLOOKUP(E$13,修罗基本属性,3,FALSE),IF($B15="夜叉",VLOOKUP(E$13,夜叉基本属性,3,FALSE),IF($B15="判官",VLOOKUP(E$13,判官基本属性,3,FALSE),IF($B15="龙女",VLOOKUP(E$13,龙女基本属性,3,FALSE),0)))))&gt;0,
ROUND(((IF($A15="力士",VLOOKUP(E$12,力士基本属性,4,FALSE),IF($A15="修罗",VLOOKUP(E$12,修罗基本属性,4,FALSE),IF($A15="夜叉",VLOOKUP(E$12,夜叉基本属性,4,FALSE),IF($A15="判官",VLOOKUP(E$12,判官基本属性,4,FALSE),IF($A15="龙女",VLOOKUP(E$12,龙女基本属性,4,FALSE),0)))))-
IF($B15="力士",VLOOKUP(E$13,力士基本属性,3,FALSE),IF($B15="修罗",VLOOKUP(E$13,修罗基本属性,3,FALSE),IF($B15="夜叉",VLOOKUP(E$13,夜叉基本属性,3,FALSE),IF($B15="判官",VLOOKUP(E$13,判官基本属性,3,FALSE),IF($B15="龙女",VLOOKUP(E$13,龙女基本属性,3,FALSE),0))))))*属性设计!$L$26+
IF($A15="力士",VLOOKUP(E$12,力士基本属性,21,FALSE),IF($A15="修罗",VLOOKUP(E$12,修罗基本属性,21,FALSE),IF($A15="夜叉",VLOOKUP(E$12,夜叉基本属性,21,FALSE),IF($A15="判官",VLOOKUP(E$12,判官基本属性,21,FALSE),IF($A15="龙女",VLOOKUP(E$12,龙女基本属性,21,FALSE),0)))))*属性设计!$L$28)/
(属性设计!$L$27+
IF($A15="力士",VLOOKUP(E$12,力士基本属性,21,FALSE),IF($A15="修罗",VLOOKUP(E$12,修罗基本属性,21,FALSE),IF($A15="夜叉",VLOOKUP(E$12,夜叉基本属性,21,FALSE),IF($A15="判官",VLOOKUP(E$12,判官基本属性,21,FALSE),IF($A15="龙女",VLOOKUP(E$12,龙女基本属性,21,FALSE),0)))))*属性设计!$L$28),2),
ROUND(
IF($A15="力士",VLOOKUP(E$12,力士基本属性,21,FALSE),IF($A15="修罗",VLOOKUP(E$12,修罗基本属性,21,FALSE),IF($A15="夜叉",VLOOKUP(E$12,夜叉基本属性,21,FALSE),IF($A15="判官",VLOOKUP(E$12,判官基本属性,21,FALSE),IF($A15="龙女",VLOOKUP(E$12,龙女基本属性,21,FALSE),0)))))*属性设计!$L$28/
(属性设计!$L$27+
IF($A15="力士",VLOOKUP(E$12,力士基本属性,21,FALSE),IF($A15="修罗",VLOOKUP(E$12,修罗基本属性,21,FALSE),IF($A15="夜叉",VLOOKUP(E$12,夜叉基本属性,21,FALSE),IF($A15="判官",VLOOKUP(E$12,判官基本属性,21,FALSE),IF($A15="龙女",VLOOKUP(E$12,龙女基本属性,21,FALSE),0)))))*属性设计!$L$28),2))
&amp;" , "&amp;
IF(
IF($B15="力士",VLOOKUP(E$13,力士基本属性,4,FALSE),IF($B15="修罗",VLOOKUP(E$13,修罗基本属性,4,FALSE),IF($B15="夜叉",VLOOKUP(E$13,夜叉基本属性,4,FALSE),IF($B15="判官",VLOOKUP(E$13,判官基本属性,4,FALSE),IF($B15="龙女",VLOOKUP(E$13,龙女基本属性,4,FALSE),0)))))-
IF($A15="力士",VLOOKUP(E$12,力士基本属性,3,FALSE),IF($A15="修罗",VLOOKUP(E$12,修罗基本属性,3,FALSE),IF($A15="夜叉",VLOOKUP(E$12,夜叉基本属性,3,FALSE),IF($A15="判官",VLOOKUP(E$12,判官基本属性,3,FALSE),IF($A15="龙女",VLOOKUP(E$12,龙女基本属性,3,FALSE),0)))))&gt;0,
ROUND(((IF($B15="力士",VLOOKUP(E$13,力士基本属性,4,FALSE),IF($B15="修罗",VLOOKUP(E$13,修罗基本属性,4,FALSE),IF($B15="夜叉",VLOOKUP(E$13,夜叉基本属性,4,FALSE),IF($B15="判官",VLOOKUP(E$13,判官基本属性,4,FALSE),IF($B15="龙女",VLOOKUP(E$13,龙女基本属性,4,FALSE),0)))))-
IF($A15="力士",VLOOKUP(E$12,力士基本属性,3,FALSE),IF($A15="修罗",VLOOKUP(E$12,修罗基本属性,3,FALSE),IF($A15="夜叉",VLOOKUP(E$12,夜叉基本属性,3,FALSE),IF($A15="判官",VLOOKUP(E$12,判官基本属性,3,FALSE),IF($A15="龙女",VLOOKUP(E$12,龙女基本属性,3,FALSE),0))))))*属性设计!$L$26+
IF($B15="力士",VLOOKUP(E$13,力士基本属性,21,FALSE),IF($B15="修罗",VLOOKUP(E$13,修罗基本属性,21,FALSE),IF($B15="夜叉",VLOOKUP(E$13,夜叉基本属性,21,FALSE),IF($B15="判官",VLOOKUP(E$13,判官基本属性,21,FALSE),IF($B15="龙女",VLOOKUP(E$13,龙女基本属性,21,FALSE),0)))))*属性设计!$L$28)/
(属性设计!$L$27+
IF($B15="力士",VLOOKUP(E$13,力士基本属性,21,FALSE),IF($B15="修罗",VLOOKUP(E$13,修罗基本属性,21,FALSE),IF($B15="夜叉",VLOOKUP(E$13,夜叉基本属性,21,FALSE),IF($B15="判官",VLOOKUP(E$13,判官基本属性,21,FALSE),IF($B15="龙女",VLOOKUP(E$13,龙女基本属性,21,FALSE),0)))))*属性设计!$L$28),2),
ROUND(
IF($B15="力士",VLOOKUP(E$13,力士基本属性,21,FALSE),IF($B15="修罗",VLOOKUP(E$13,修罗基本属性,21,FALSE),IF($B15="夜叉",VLOOKUP(E$13,夜叉基本属性,21,FALSE),IF($B15="判官",VLOOKUP(E$13,判官基本属性,21,FALSE),IF($B15="龙女",VLOOKUP(E$13,龙女基本属性,21,FALSE),0)))))*属性设计!$L$28/
(属性设计!$L$27+
IF($B15="力士",VLOOKUP(E$13,力士基本属性,21,FALSE),IF($B15="修罗",VLOOKUP(E$13,修罗基本属性,21,FALSE),IF($B15="夜叉",VLOOKUP(E$13,夜叉基本属性,21,FALSE),IF($B15="判官",VLOOKUP(E$13,判官基本属性,21,FALSE),IF($B15="龙女",VLOOKUP(E$13,龙女基本属性,21,FALSE),0)))))*属性设计!$L$28),2))</f>
        <v>0 , 0</v>
      </c>
      <c r="F15" t="str">
        <f>IF(
IF($A15="力士",VLOOKUP(F$12,力士基本属性,4,FALSE),IF($A15="修罗",VLOOKUP(F$12,修罗基本属性,4,FALSE),IF($A15="夜叉",VLOOKUP(F$12,夜叉基本属性,4,FALSE),IF($A15="判官",VLOOKUP(F$12,判官基本属性,4,FALSE),IF($A15="龙女",VLOOKUP(F$12,龙女基本属性,4,FALSE),0)))))-
IF($B15="力士",VLOOKUP(F$13,力士基本属性,3,FALSE),IF($B15="修罗",VLOOKUP(F$13,修罗基本属性,3,FALSE),IF($B15="夜叉",VLOOKUP(F$13,夜叉基本属性,3,FALSE),IF($B15="判官",VLOOKUP(F$13,判官基本属性,3,FALSE),IF($B15="龙女",VLOOKUP(F$13,龙女基本属性,3,FALSE),0)))))&gt;0,
ROUND(((IF($A15="力士",VLOOKUP(F$12,力士基本属性,4,FALSE),IF($A15="修罗",VLOOKUP(F$12,修罗基本属性,4,FALSE),IF($A15="夜叉",VLOOKUP(F$12,夜叉基本属性,4,FALSE),IF($A15="判官",VLOOKUP(F$12,判官基本属性,4,FALSE),IF($A15="龙女",VLOOKUP(F$12,龙女基本属性,4,FALSE),0)))))-
IF($B15="力士",VLOOKUP(F$13,力士基本属性,3,FALSE),IF($B15="修罗",VLOOKUP(F$13,修罗基本属性,3,FALSE),IF($B15="夜叉",VLOOKUP(F$13,夜叉基本属性,3,FALSE),IF($B15="判官",VLOOKUP(F$13,判官基本属性,3,FALSE),IF($B15="龙女",VLOOKUP(F$13,龙女基本属性,3,FALSE),0))))))*属性设计!$L$26+
IF($A15="力士",VLOOKUP(F$12,力士基本属性,21,FALSE),IF($A15="修罗",VLOOKUP(F$12,修罗基本属性,21,FALSE),IF($A15="夜叉",VLOOKUP(F$12,夜叉基本属性,21,FALSE),IF($A15="判官",VLOOKUP(F$12,判官基本属性,21,FALSE),IF($A15="龙女",VLOOKUP(F$12,龙女基本属性,21,FALSE),0)))))*属性设计!$L$28)/
(属性设计!$L$27+
IF($A15="力士",VLOOKUP(F$12,力士基本属性,21,FALSE),IF($A15="修罗",VLOOKUP(F$12,修罗基本属性,21,FALSE),IF($A15="夜叉",VLOOKUP(F$12,夜叉基本属性,21,FALSE),IF($A15="判官",VLOOKUP(F$12,判官基本属性,21,FALSE),IF($A15="龙女",VLOOKUP(F$12,龙女基本属性,21,FALSE),0)))))*属性设计!$L$28),2),
ROUND(
IF($A15="力士",VLOOKUP(F$12,力士基本属性,21,FALSE),IF($A15="修罗",VLOOKUP(F$12,修罗基本属性,21,FALSE),IF($A15="夜叉",VLOOKUP(F$12,夜叉基本属性,21,FALSE),IF($A15="判官",VLOOKUP(F$12,判官基本属性,21,FALSE),IF($A15="龙女",VLOOKUP(F$12,龙女基本属性,21,FALSE),0)))))*属性设计!$L$28/
(属性设计!$L$27+
IF($A15="力士",VLOOKUP(F$12,力士基本属性,21,FALSE),IF($A15="修罗",VLOOKUP(F$12,修罗基本属性,21,FALSE),IF($A15="夜叉",VLOOKUP(F$12,夜叉基本属性,21,FALSE),IF($A15="判官",VLOOKUP(F$12,判官基本属性,21,FALSE),IF($A15="龙女",VLOOKUP(F$12,龙女基本属性,21,FALSE),0)))))*属性设计!$L$28),2))
&amp;" , "&amp;
IF(
IF($B15="力士",VLOOKUP(F$13,力士基本属性,4,FALSE),IF($B15="修罗",VLOOKUP(F$13,修罗基本属性,4,FALSE),IF($B15="夜叉",VLOOKUP(F$13,夜叉基本属性,4,FALSE),IF($B15="判官",VLOOKUP(F$13,判官基本属性,4,FALSE),IF($B15="龙女",VLOOKUP(F$13,龙女基本属性,4,FALSE),0)))))-
IF($A15="力士",VLOOKUP(F$12,力士基本属性,3,FALSE),IF($A15="修罗",VLOOKUP(F$12,修罗基本属性,3,FALSE),IF($A15="夜叉",VLOOKUP(F$12,夜叉基本属性,3,FALSE),IF($A15="判官",VLOOKUP(F$12,判官基本属性,3,FALSE),IF($A15="龙女",VLOOKUP(F$12,龙女基本属性,3,FALSE),0)))))&gt;0,
ROUND(((IF($B15="力士",VLOOKUP(F$13,力士基本属性,4,FALSE),IF($B15="修罗",VLOOKUP(F$13,修罗基本属性,4,FALSE),IF($B15="夜叉",VLOOKUP(F$13,夜叉基本属性,4,FALSE),IF($B15="判官",VLOOKUP(F$13,判官基本属性,4,FALSE),IF($B15="龙女",VLOOKUP(F$13,龙女基本属性,4,FALSE),0)))))-
IF($A15="力士",VLOOKUP(F$12,力士基本属性,3,FALSE),IF($A15="修罗",VLOOKUP(F$12,修罗基本属性,3,FALSE),IF($A15="夜叉",VLOOKUP(F$12,夜叉基本属性,3,FALSE),IF($A15="判官",VLOOKUP(F$12,判官基本属性,3,FALSE),IF($A15="龙女",VLOOKUP(F$12,龙女基本属性,3,FALSE),0))))))*属性设计!$L$26+
IF($B15="力士",VLOOKUP(F$13,力士基本属性,21,FALSE),IF($B15="修罗",VLOOKUP(F$13,修罗基本属性,21,FALSE),IF($B15="夜叉",VLOOKUP(F$13,夜叉基本属性,21,FALSE),IF($B15="判官",VLOOKUP(F$13,判官基本属性,21,FALSE),IF($B15="龙女",VLOOKUP(F$13,龙女基本属性,21,FALSE),0)))))*属性设计!$L$28)/
(属性设计!$L$27+
IF($B15="力士",VLOOKUP(F$13,力士基本属性,21,FALSE),IF($B15="修罗",VLOOKUP(F$13,修罗基本属性,21,FALSE),IF($B15="夜叉",VLOOKUP(F$13,夜叉基本属性,21,FALSE),IF($B15="判官",VLOOKUP(F$13,判官基本属性,21,FALSE),IF($B15="龙女",VLOOKUP(F$13,龙女基本属性,21,FALSE),0)))))*属性设计!$L$28),2),
ROUND(
IF($B15="力士",VLOOKUP(F$13,力士基本属性,21,FALSE),IF($B15="修罗",VLOOKUP(F$13,修罗基本属性,21,FALSE),IF($B15="夜叉",VLOOKUP(F$13,夜叉基本属性,21,FALSE),IF($B15="判官",VLOOKUP(F$13,判官基本属性,21,FALSE),IF($B15="龙女",VLOOKUP(F$13,龙女基本属性,21,FALSE),0)))))*属性设计!$L$28/
(属性设计!$L$27+
IF($B15="力士",VLOOKUP(F$13,力士基本属性,21,FALSE),IF($B15="修罗",VLOOKUP(F$13,修罗基本属性,21,FALSE),IF($B15="夜叉",VLOOKUP(F$13,夜叉基本属性,21,FALSE),IF($B15="判官",VLOOKUP(F$13,判官基本属性,21,FALSE),IF($B15="龙女",VLOOKUP(F$13,龙女基本属性,21,FALSE),0)))))*属性设计!$L$28),2))</f>
        <v>0 , 0.07</v>
      </c>
      <c r="G15" t="str">
        <f>IF(
IF($A15="力士",VLOOKUP(G$12,力士基本属性,4,FALSE),IF($A15="修罗",VLOOKUP(G$12,修罗基本属性,4,FALSE),IF($A15="夜叉",VLOOKUP(G$12,夜叉基本属性,4,FALSE),IF($A15="判官",VLOOKUP(G$12,判官基本属性,4,FALSE),IF($A15="龙女",VLOOKUP(G$12,龙女基本属性,4,FALSE),0)))))-
IF($B15="力士",VLOOKUP(G$13,力士基本属性,3,FALSE),IF($B15="修罗",VLOOKUP(G$13,修罗基本属性,3,FALSE),IF($B15="夜叉",VLOOKUP(G$13,夜叉基本属性,3,FALSE),IF($B15="判官",VLOOKUP(G$13,判官基本属性,3,FALSE),IF($B15="龙女",VLOOKUP(G$13,龙女基本属性,3,FALSE),0)))))&gt;0,
ROUND(((IF($A15="力士",VLOOKUP(G$12,力士基本属性,4,FALSE),IF($A15="修罗",VLOOKUP(G$12,修罗基本属性,4,FALSE),IF($A15="夜叉",VLOOKUP(G$12,夜叉基本属性,4,FALSE),IF($A15="判官",VLOOKUP(G$12,判官基本属性,4,FALSE),IF($A15="龙女",VLOOKUP(G$12,龙女基本属性,4,FALSE),0)))))-
IF($B15="力士",VLOOKUP(G$13,力士基本属性,3,FALSE),IF($B15="修罗",VLOOKUP(G$13,修罗基本属性,3,FALSE),IF($B15="夜叉",VLOOKUP(G$13,夜叉基本属性,3,FALSE),IF($B15="判官",VLOOKUP(G$13,判官基本属性,3,FALSE),IF($B15="龙女",VLOOKUP(G$13,龙女基本属性,3,FALSE),0))))))*属性设计!$L$26+
IF($A15="力士",VLOOKUP(G$12,力士基本属性,21,FALSE),IF($A15="修罗",VLOOKUP(G$12,修罗基本属性,21,FALSE),IF($A15="夜叉",VLOOKUP(G$12,夜叉基本属性,21,FALSE),IF($A15="判官",VLOOKUP(G$12,判官基本属性,21,FALSE),IF($A15="龙女",VLOOKUP(G$12,龙女基本属性,21,FALSE),0)))))*属性设计!$L$28)/
(属性设计!$L$27+
IF($A15="力士",VLOOKUP(G$12,力士基本属性,21,FALSE),IF($A15="修罗",VLOOKUP(G$12,修罗基本属性,21,FALSE),IF($A15="夜叉",VLOOKUP(G$12,夜叉基本属性,21,FALSE),IF($A15="判官",VLOOKUP(G$12,判官基本属性,21,FALSE),IF($A15="龙女",VLOOKUP(G$12,龙女基本属性,21,FALSE),0)))))*属性设计!$L$28),2),
ROUND(
IF($A15="力士",VLOOKUP(G$12,力士基本属性,21,FALSE),IF($A15="修罗",VLOOKUP(G$12,修罗基本属性,21,FALSE),IF($A15="夜叉",VLOOKUP(G$12,夜叉基本属性,21,FALSE),IF($A15="判官",VLOOKUP(G$12,判官基本属性,21,FALSE),IF($A15="龙女",VLOOKUP(G$12,龙女基本属性,21,FALSE),0)))))*属性设计!$L$28/
(属性设计!$L$27+
IF($A15="力士",VLOOKUP(G$12,力士基本属性,21,FALSE),IF($A15="修罗",VLOOKUP(G$12,修罗基本属性,21,FALSE),IF($A15="夜叉",VLOOKUP(G$12,夜叉基本属性,21,FALSE),IF($A15="判官",VLOOKUP(G$12,判官基本属性,21,FALSE),IF($A15="龙女",VLOOKUP(G$12,龙女基本属性,21,FALSE),0)))))*属性设计!$L$28),2))
&amp;" , "&amp;
IF(
IF($B15="力士",VLOOKUP(G$13,力士基本属性,4,FALSE),IF($B15="修罗",VLOOKUP(G$13,修罗基本属性,4,FALSE),IF($B15="夜叉",VLOOKUP(G$13,夜叉基本属性,4,FALSE),IF($B15="判官",VLOOKUP(G$13,判官基本属性,4,FALSE),IF($B15="龙女",VLOOKUP(G$13,龙女基本属性,4,FALSE),0)))))-
IF($A15="力士",VLOOKUP(G$12,力士基本属性,3,FALSE),IF($A15="修罗",VLOOKUP(G$12,修罗基本属性,3,FALSE),IF($A15="夜叉",VLOOKUP(G$12,夜叉基本属性,3,FALSE),IF($A15="判官",VLOOKUP(G$12,判官基本属性,3,FALSE),IF($A15="龙女",VLOOKUP(G$12,龙女基本属性,3,FALSE),0)))))&gt;0,
ROUND(((IF($B15="力士",VLOOKUP(G$13,力士基本属性,4,FALSE),IF($B15="修罗",VLOOKUP(G$13,修罗基本属性,4,FALSE),IF($B15="夜叉",VLOOKUP(G$13,夜叉基本属性,4,FALSE),IF($B15="判官",VLOOKUP(G$13,判官基本属性,4,FALSE),IF($B15="龙女",VLOOKUP(G$13,龙女基本属性,4,FALSE),0)))))-
IF($A15="力士",VLOOKUP(G$12,力士基本属性,3,FALSE),IF($A15="修罗",VLOOKUP(G$12,修罗基本属性,3,FALSE),IF($A15="夜叉",VLOOKUP(G$12,夜叉基本属性,3,FALSE),IF($A15="判官",VLOOKUP(G$12,判官基本属性,3,FALSE),IF($A15="龙女",VLOOKUP(G$12,龙女基本属性,3,FALSE),0))))))*属性设计!$L$26+
IF($B15="力士",VLOOKUP(G$13,力士基本属性,21,FALSE),IF($B15="修罗",VLOOKUP(G$13,修罗基本属性,21,FALSE),IF($B15="夜叉",VLOOKUP(G$13,夜叉基本属性,21,FALSE),IF($B15="判官",VLOOKUP(G$13,判官基本属性,21,FALSE),IF($B15="龙女",VLOOKUP(G$13,龙女基本属性,21,FALSE),0)))))*属性设计!$L$28)/
(属性设计!$L$27+
IF($B15="力士",VLOOKUP(G$13,力士基本属性,21,FALSE),IF($B15="修罗",VLOOKUP(G$13,修罗基本属性,21,FALSE),IF($B15="夜叉",VLOOKUP(G$13,夜叉基本属性,21,FALSE),IF($B15="判官",VLOOKUP(G$13,判官基本属性,21,FALSE),IF($B15="龙女",VLOOKUP(G$13,龙女基本属性,21,FALSE),0)))))*属性设计!$L$28),2),
ROUND(
IF($B15="力士",VLOOKUP(G$13,力士基本属性,21,FALSE),IF($B15="修罗",VLOOKUP(G$13,修罗基本属性,21,FALSE),IF($B15="夜叉",VLOOKUP(G$13,夜叉基本属性,21,FALSE),IF($B15="判官",VLOOKUP(G$13,判官基本属性,21,FALSE),IF($B15="龙女",VLOOKUP(G$13,龙女基本属性,21,FALSE),0)))))*属性设计!$L$28/
(属性设计!$L$27+
IF($B15="力士",VLOOKUP(G$13,力士基本属性,21,FALSE),IF($B15="修罗",VLOOKUP(G$13,修罗基本属性,21,FALSE),IF($B15="夜叉",VLOOKUP(G$13,夜叉基本属性,21,FALSE),IF($B15="判官",VLOOKUP(G$13,判官基本属性,21,FALSE),IF($B15="龙女",VLOOKUP(G$13,龙女基本属性,21,FALSE),0)))))*属性设计!$L$28),2))</f>
        <v>0 , 0.29</v>
      </c>
      <c r="H15" t="str">
        <f>IF(
IF($A15="力士",VLOOKUP(H$12,力士基本属性,4,FALSE),IF($A15="修罗",VLOOKUP(H$12,修罗基本属性,4,FALSE),IF($A15="夜叉",VLOOKUP(H$12,夜叉基本属性,4,FALSE),IF($A15="判官",VLOOKUP(H$12,判官基本属性,4,FALSE),IF($A15="龙女",VLOOKUP(H$12,龙女基本属性,4,FALSE),0)))))-
IF($B15="力士",VLOOKUP(H$13,力士基本属性,3,FALSE),IF($B15="修罗",VLOOKUP(H$13,修罗基本属性,3,FALSE),IF($B15="夜叉",VLOOKUP(H$13,夜叉基本属性,3,FALSE),IF($B15="判官",VLOOKUP(H$13,判官基本属性,3,FALSE),IF($B15="龙女",VLOOKUP(H$13,龙女基本属性,3,FALSE),0)))))&gt;0,
ROUND(((IF($A15="力士",VLOOKUP(H$12,力士基本属性,4,FALSE),IF($A15="修罗",VLOOKUP(H$12,修罗基本属性,4,FALSE),IF($A15="夜叉",VLOOKUP(H$12,夜叉基本属性,4,FALSE),IF($A15="判官",VLOOKUP(H$12,判官基本属性,4,FALSE),IF($A15="龙女",VLOOKUP(H$12,龙女基本属性,4,FALSE),0)))))-
IF($B15="力士",VLOOKUP(H$13,力士基本属性,3,FALSE),IF($B15="修罗",VLOOKUP(H$13,修罗基本属性,3,FALSE),IF($B15="夜叉",VLOOKUP(H$13,夜叉基本属性,3,FALSE),IF($B15="判官",VLOOKUP(H$13,判官基本属性,3,FALSE),IF($B15="龙女",VLOOKUP(H$13,龙女基本属性,3,FALSE),0))))))*属性设计!$L$26+
IF($A15="力士",VLOOKUP(H$12,力士基本属性,21,FALSE),IF($A15="修罗",VLOOKUP(H$12,修罗基本属性,21,FALSE),IF($A15="夜叉",VLOOKUP(H$12,夜叉基本属性,21,FALSE),IF($A15="判官",VLOOKUP(H$12,判官基本属性,21,FALSE),IF($A15="龙女",VLOOKUP(H$12,龙女基本属性,21,FALSE),0)))))*属性设计!$L$28)/
(属性设计!$L$27+
IF($A15="力士",VLOOKUP(H$12,力士基本属性,21,FALSE),IF($A15="修罗",VLOOKUP(H$12,修罗基本属性,21,FALSE),IF($A15="夜叉",VLOOKUP(H$12,夜叉基本属性,21,FALSE),IF($A15="判官",VLOOKUP(H$12,判官基本属性,21,FALSE),IF($A15="龙女",VLOOKUP(H$12,龙女基本属性,21,FALSE),0)))))*属性设计!$L$28),2),
ROUND(
IF($A15="力士",VLOOKUP(H$12,力士基本属性,21,FALSE),IF($A15="修罗",VLOOKUP(H$12,修罗基本属性,21,FALSE),IF($A15="夜叉",VLOOKUP(H$12,夜叉基本属性,21,FALSE),IF($A15="判官",VLOOKUP(H$12,判官基本属性,21,FALSE),IF($A15="龙女",VLOOKUP(H$12,龙女基本属性,21,FALSE),0)))))*属性设计!$L$28/
(属性设计!$L$27+
IF($A15="力士",VLOOKUP(H$12,力士基本属性,21,FALSE),IF($A15="修罗",VLOOKUP(H$12,修罗基本属性,21,FALSE),IF($A15="夜叉",VLOOKUP(H$12,夜叉基本属性,21,FALSE),IF($A15="判官",VLOOKUP(H$12,判官基本属性,21,FALSE),IF($A15="龙女",VLOOKUP(H$12,龙女基本属性,21,FALSE),0)))))*属性设计!$L$28),2))
&amp;" , "&amp;
IF(
IF($B15="力士",VLOOKUP(H$13,力士基本属性,4,FALSE),IF($B15="修罗",VLOOKUP(H$13,修罗基本属性,4,FALSE),IF($B15="夜叉",VLOOKUP(H$13,夜叉基本属性,4,FALSE),IF($B15="判官",VLOOKUP(H$13,判官基本属性,4,FALSE),IF($B15="龙女",VLOOKUP(H$13,龙女基本属性,4,FALSE),0)))))-
IF($A15="力士",VLOOKUP(H$12,力士基本属性,3,FALSE),IF($A15="修罗",VLOOKUP(H$12,修罗基本属性,3,FALSE),IF($A15="夜叉",VLOOKUP(H$12,夜叉基本属性,3,FALSE),IF($A15="判官",VLOOKUP(H$12,判官基本属性,3,FALSE),IF($A15="龙女",VLOOKUP(H$12,龙女基本属性,3,FALSE),0)))))&gt;0,
ROUND(((IF($B15="力士",VLOOKUP(H$13,力士基本属性,4,FALSE),IF($B15="修罗",VLOOKUP(H$13,修罗基本属性,4,FALSE),IF($B15="夜叉",VLOOKUP(H$13,夜叉基本属性,4,FALSE),IF($B15="判官",VLOOKUP(H$13,判官基本属性,4,FALSE),IF($B15="龙女",VLOOKUP(H$13,龙女基本属性,4,FALSE),0)))))-
IF($A15="力士",VLOOKUP(H$12,力士基本属性,3,FALSE),IF($A15="修罗",VLOOKUP(H$12,修罗基本属性,3,FALSE),IF($A15="夜叉",VLOOKUP(H$12,夜叉基本属性,3,FALSE),IF($A15="判官",VLOOKUP(H$12,判官基本属性,3,FALSE),IF($A15="龙女",VLOOKUP(H$12,龙女基本属性,3,FALSE),0))))))*属性设计!$L$26+
IF($B15="力士",VLOOKUP(H$13,力士基本属性,21,FALSE),IF($B15="修罗",VLOOKUP(H$13,修罗基本属性,21,FALSE),IF($B15="夜叉",VLOOKUP(H$13,夜叉基本属性,21,FALSE),IF($B15="判官",VLOOKUP(H$13,判官基本属性,21,FALSE),IF($B15="龙女",VLOOKUP(H$13,龙女基本属性,21,FALSE),0)))))*属性设计!$L$28)/
(属性设计!$L$27+
IF($B15="力士",VLOOKUP(H$13,力士基本属性,21,FALSE),IF($B15="修罗",VLOOKUP(H$13,修罗基本属性,21,FALSE),IF($B15="夜叉",VLOOKUP(H$13,夜叉基本属性,21,FALSE),IF($B15="判官",VLOOKUP(H$13,判官基本属性,21,FALSE),IF($B15="龙女",VLOOKUP(H$13,龙女基本属性,21,FALSE),0)))))*属性设计!$L$28),2),
ROUND(
IF($B15="力士",VLOOKUP(H$13,力士基本属性,21,FALSE),IF($B15="修罗",VLOOKUP(H$13,修罗基本属性,21,FALSE),IF($B15="夜叉",VLOOKUP(H$13,夜叉基本属性,21,FALSE),IF($B15="判官",VLOOKUP(H$13,判官基本属性,21,FALSE),IF($B15="龙女",VLOOKUP(H$13,龙女基本属性,21,FALSE),0)))))*属性设计!$L$28/
(属性设计!$L$27+
IF($B15="力士",VLOOKUP(H$13,力士基本属性,21,FALSE),IF($B15="修罗",VLOOKUP(H$13,修罗基本属性,21,FALSE),IF($B15="夜叉",VLOOKUP(H$13,夜叉基本属性,21,FALSE),IF($B15="判官",VLOOKUP(H$13,判官基本属性,21,FALSE),IF($B15="龙女",VLOOKUP(H$13,龙女基本属性,21,FALSE),0)))))*属性设计!$L$28),2))</f>
        <v>0 , 0.35</v>
      </c>
    </row>
    <row r="16" spans="1:8" x14ac:dyDescent="0.15">
      <c r="A16" t="s">
        <v>112</v>
      </c>
      <c r="B16" t="s">
        <v>113</v>
      </c>
      <c r="C16" t="str">
        <f>IF(
IF($A16="力士",VLOOKUP(C$12,力士基本属性,4,FALSE),IF($A16="修罗",VLOOKUP(C$12,修罗基本属性,4,FALSE),IF($A16="夜叉",VLOOKUP(C$12,夜叉基本属性,4,FALSE),IF($A16="判官",VLOOKUP(C$12,判官基本属性,4,FALSE),IF($A16="龙女",VLOOKUP(C$12,龙女基本属性,4,FALSE),0)))))-
IF($B16="力士",VLOOKUP(C$13,力士基本属性,3,FALSE),IF($B16="修罗",VLOOKUP(C$13,修罗基本属性,3,FALSE),IF($B16="夜叉",VLOOKUP(C$13,夜叉基本属性,3,FALSE),IF($B16="判官",VLOOKUP(C$13,判官基本属性,3,FALSE),IF($B16="龙女",VLOOKUP(C$13,龙女基本属性,3,FALSE),0)))))&gt;0,
ROUND(((IF($A16="力士",VLOOKUP(C$12,力士基本属性,4,FALSE),IF($A16="修罗",VLOOKUP(C$12,修罗基本属性,4,FALSE),IF($A16="夜叉",VLOOKUP(C$12,夜叉基本属性,4,FALSE),IF($A16="判官",VLOOKUP(C$12,判官基本属性,4,FALSE),IF($A16="龙女",VLOOKUP(C$12,龙女基本属性,4,FALSE),0)))))-
IF($B16="力士",VLOOKUP(C$13,力士基本属性,3,FALSE),IF($B16="修罗",VLOOKUP(C$13,修罗基本属性,3,FALSE),IF($B16="夜叉",VLOOKUP(C$13,夜叉基本属性,3,FALSE),IF($B16="判官",VLOOKUP(C$13,判官基本属性,3,FALSE),IF($B16="龙女",VLOOKUP(C$13,龙女基本属性,3,FALSE),0))))))*属性设计!$L$26+
IF($A16="力士",VLOOKUP(C$12,力士基本属性,21,FALSE),IF($A16="修罗",VLOOKUP(C$12,修罗基本属性,21,FALSE),IF($A16="夜叉",VLOOKUP(C$12,夜叉基本属性,21,FALSE),IF($A16="判官",VLOOKUP(C$12,判官基本属性,21,FALSE),IF($A16="龙女",VLOOKUP(C$12,龙女基本属性,21,FALSE),0)))))*属性设计!$L$28)/
(属性设计!$L$27+
IF($A16="力士",VLOOKUP(C$12,力士基本属性,21,FALSE),IF($A16="修罗",VLOOKUP(C$12,修罗基本属性,21,FALSE),IF($A16="夜叉",VLOOKUP(C$12,夜叉基本属性,21,FALSE),IF($A16="判官",VLOOKUP(C$12,判官基本属性,21,FALSE),IF($A16="龙女",VLOOKUP(C$12,龙女基本属性,21,FALSE),0)))))*属性设计!$L$28),2),
ROUND(
IF($A16="力士",VLOOKUP(C$12,力士基本属性,21,FALSE),IF($A16="修罗",VLOOKUP(C$12,修罗基本属性,21,FALSE),IF($A16="夜叉",VLOOKUP(C$12,夜叉基本属性,21,FALSE),IF($A16="判官",VLOOKUP(C$12,判官基本属性,21,FALSE),IF($A16="龙女",VLOOKUP(C$12,龙女基本属性,21,FALSE),0)))))*属性设计!$L$28/
(属性设计!$L$27+
IF($A16="力士",VLOOKUP(C$12,力士基本属性,21,FALSE),IF($A16="修罗",VLOOKUP(C$12,修罗基本属性,21,FALSE),IF($A16="夜叉",VLOOKUP(C$12,夜叉基本属性,21,FALSE),IF($A16="判官",VLOOKUP(C$12,判官基本属性,21,FALSE),IF($A16="龙女",VLOOKUP(C$12,龙女基本属性,21,FALSE),0)))))*属性设计!$L$28),2))
&amp;" , "&amp;
IF(
IF($B16="力士",VLOOKUP(C$13,力士基本属性,4,FALSE),IF($B16="修罗",VLOOKUP(C$13,修罗基本属性,4,FALSE),IF($B16="夜叉",VLOOKUP(C$13,夜叉基本属性,4,FALSE),IF($B16="判官",VLOOKUP(C$13,判官基本属性,4,FALSE),IF($B16="龙女",VLOOKUP(C$13,龙女基本属性,4,FALSE),0)))))-
IF($A16="力士",VLOOKUP(C$12,力士基本属性,3,FALSE),IF($A16="修罗",VLOOKUP(C$12,修罗基本属性,3,FALSE),IF($A16="夜叉",VLOOKUP(C$12,夜叉基本属性,3,FALSE),IF($A16="判官",VLOOKUP(C$12,判官基本属性,3,FALSE),IF($A16="龙女",VLOOKUP(C$12,龙女基本属性,3,FALSE),0)))))&gt;0,
ROUND(((IF($B16="力士",VLOOKUP(C$13,力士基本属性,4,FALSE),IF($B16="修罗",VLOOKUP(C$13,修罗基本属性,4,FALSE),IF($B16="夜叉",VLOOKUP(C$13,夜叉基本属性,4,FALSE),IF($B16="判官",VLOOKUP(C$13,判官基本属性,4,FALSE),IF($B16="龙女",VLOOKUP(C$13,龙女基本属性,4,FALSE),0)))))-
IF($A16="力士",VLOOKUP(C$12,力士基本属性,3,FALSE),IF($A16="修罗",VLOOKUP(C$12,修罗基本属性,3,FALSE),IF($A16="夜叉",VLOOKUP(C$12,夜叉基本属性,3,FALSE),IF($A16="判官",VLOOKUP(C$12,判官基本属性,3,FALSE),IF($A16="龙女",VLOOKUP(C$12,龙女基本属性,3,FALSE),0))))))*属性设计!$L$26+
IF($B16="力士",VLOOKUP(C$13,力士基本属性,21,FALSE),IF($B16="修罗",VLOOKUP(C$13,修罗基本属性,21,FALSE),IF($B16="夜叉",VLOOKUP(C$13,夜叉基本属性,21,FALSE),IF($B16="判官",VLOOKUP(C$13,判官基本属性,21,FALSE),IF($B16="龙女",VLOOKUP(C$13,龙女基本属性,21,FALSE),0)))))*属性设计!$L$28)/
(属性设计!$L$27+
IF($B16="力士",VLOOKUP(C$13,力士基本属性,21,FALSE),IF($B16="修罗",VLOOKUP(C$13,修罗基本属性,21,FALSE),IF($B16="夜叉",VLOOKUP(C$13,夜叉基本属性,21,FALSE),IF($B16="判官",VLOOKUP(C$13,判官基本属性,21,FALSE),IF($B16="龙女",VLOOKUP(C$13,龙女基本属性,21,FALSE),0)))))*属性设计!$L$28),2),
ROUND(
IF($B16="力士",VLOOKUP(C$13,力士基本属性,21,FALSE),IF($B16="修罗",VLOOKUP(C$13,修罗基本属性,21,FALSE),IF($B16="夜叉",VLOOKUP(C$13,夜叉基本属性,21,FALSE),IF($B16="判官",VLOOKUP(C$13,判官基本属性,21,FALSE),IF($B16="龙女",VLOOKUP(C$13,龙女基本属性,21,FALSE),0)))))*属性设计!$L$28/
(属性设计!$L$27+
IF($B16="力士",VLOOKUP(C$13,力士基本属性,21,FALSE),IF($B16="修罗",VLOOKUP(C$13,修罗基本属性,21,FALSE),IF($B16="夜叉",VLOOKUP(C$13,夜叉基本属性,21,FALSE),IF($B16="判官",VLOOKUP(C$13,判官基本属性,21,FALSE),IF($B16="龙女",VLOOKUP(C$13,龙女基本属性,21,FALSE),0)))))*属性设计!$L$28),2))</f>
        <v>0.21 , 0.47</v>
      </c>
      <c r="D16" t="str">
        <f>IF(
IF($A16="力士",VLOOKUP(D$12,力士基本属性,4,FALSE),IF($A16="修罗",VLOOKUP(D$12,修罗基本属性,4,FALSE),IF($A16="夜叉",VLOOKUP(D$12,夜叉基本属性,4,FALSE),IF($A16="判官",VLOOKUP(D$12,判官基本属性,4,FALSE),IF($A16="龙女",VLOOKUP(D$12,龙女基本属性,4,FALSE),0)))))-
IF($B16="力士",VLOOKUP(D$13,力士基本属性,3,FALSE),IF($B16="修罗",VLOOKUP(D$13,修罗基本属性,3,FALSE),IF($B16="夜叉",VLOOKUP(D$13,夜叉基本属性,3,FALSE),IF($B16="判官",VLOOKUP(D$13,判官基本属性,3,FALSE),IF($B16="龙女",VLOOKUP(D$13,龙女基本属性,3,FALSE),0)))))&gt;0,
ROUND(((IF($A16="力士",VLOOKUP(D$12,力士基本属性,4,FALSE),IF($A16="修罗",VLOOKUP(D$12,修罗基本属性,4,FALSE),IF($A16="夜叉",VLOOKUP(D$12,夜叉基本属性,4,FALSE),IF($A16="判官",VLOOKUP(D$12,判官基本属性,4,FALSE),IF($A16="龙女",VLOOKUP(D$12,龙女基本属性,4,FALSE),0)))))-
IF($B16="力士",VLOOKUP(D$13,力士基本属性,3,FALSE),IF($B16="修罗",VLOOKUP(D$13,修罗基本属性,3,FALSE),IF($B16="夜叉",VLOOKUP(D$13,夜叉基本属性,3,FALSE),IF($B16="判官",VLOOKUP(D$13,判官基本属性,3,FALSE),IF($B16="龙女",VLOOKUP(D$13,龙女基本属性,3,FALSE),0))))))*属性设计!$L$26+
IF($A16="力士",VLOOKUP(D$12,力士基本属性,21,FALSE),IF($A16="修罗",VLOOKUP(D$12,修罗基本属性,21,FALSE),IF($A16="夜叉",VLOOKUP(D$12,夜叉基本属性,21,FALSE),IF($A16="判官",VLOOKUP(D$12,判官基本属性,21,FALSE),IF($A16="龙女",VLOOKUP(D$12,龙女基本属性,21,FALSE),0)))))*属性设计!$L$28)/
(属性设计!$L$27+
IF($A16="力士",VLOOKUP(D$12,力士基本属性,21,FALSE),IF($A16="修罗",VLOOKUP(D$12,修罗基本属性,21,FALSE),IF($A16="夜叉",VLOOKUP(D$12,夜叉基本属性,21,FALSE),IF($A16="判官",VLOOKUP(D$12,判官基本属性,21,FALSE),IF($A16="龙女",VLOOKUP(D$12,龙女基本属性,21,FALSE),0)))))*属性设计!$L$28),2),
ROUND(
IF($A16="力士",VLOOKUP(D$12,力士基本属性,21,FALSE),IF($A16="修罗",VLOOKUP(D$12,修罗基本属性,21,FALSE),IF($A16="夜叉",VLOOKUP(D$12,夜叉基本属性,21,FALSE),IF($A16="判官",VLOOKUP(D$12,判官基本属性,21,FALSE),IF($A16="龙女",VLOOKUP(D$12,龙女基本属性,21,FALSE),0)))))*属性设计!$L$28/
(属性设计!$L$27+
IF($A16="力士",VLOOKUP(D$12,力士基本属性,21,FALSE),IF($A16="修罗",VLOOKUP(D$12,修罗基本属性,21,FALSE),IF($A16="夜叉",VLOOKUP(D$12,夜叉基本属性,21,FALSE),IF($A16="判官",VLOOKUP(D$12,判官基本属性,21,FALSE),IF($A16="龙女",VLOOKUP(D$12,龙女基本属性,21,FALSE),0)))))*属性设计!$L$28),2))
&amp;" , "&amp;
IF(
IF($B16="力士",VLOOKUP(D$13,力士基本属性,4,FALSE),IF($B16="修罗",VLOOKUP(D$13,修罗基本属性,4,FALSE),IF($B16="夜叉",VLOOKUP(D$13,夜叉基本属性,4,FALSE),IF($B16="判官",VLOOKUP(D$13,判官基本属性,4,FALSE),IF($B16="龙女",VLOOKUP(D$13,龙女基本属性,4,FALSE),0)))))-
IF($A16="力士",VLOOKUP(D$12,力士基本属性,3,FALSE),IF($A16="修罗",VLOOKUP(D$12,修罗基本属性,3,FALSE),IF($A16="夜叉",VLOOKUP(D$12,夜叉基本属性,3,FALSE),IF($A16="判官",VLOOKUP(D$12,判官基本属性,3,FALSE),IF($A16="龙女",VLOOKUP(D$12,龙女基本属性,3,FALSE),0)))))&gt;0,
ROUND(((IF($B16="力士",VLOOKUP(D$13,力士基本属性,4,FALSE),IF($B16="修罗",VLOOKUP(D$13,修罗基本属性,4,FALSE),IF($B16="夜叉",VLOOKUP(D$13,夜叉基本属性,4,FALSE),IF($B16="判官",VLOOKUP(D$13,判官基本属性,4,FALSE),IF($B16="龙女",VLOOKUP(D$13,龙女基本属性,4,FALSE),0)))))-
IF($A16="力士",VLOOKUP(D$12,力士基本属性,3,FALSE),IF($A16="修罗",VLOOKUP(D$12,修罗基本属性,3,FALSE),IF($A16="夜叉",VLOOKUP(D$12,夜叉基本属性,3,FALSE),IF($A16="判官",VLOOKUP(D$12,判官基本属性,3,FALSE),IF($A16="龙女",VLOOKUP(D$12,龙女基本属性,3,FALSE),0))))))*属性设计!$L$26+
IF($B16="力士",VLOOKUP(D$13,力士基本属性,21,FALSE),IF($B16="修罗",VLOOKUP(D$13,修罗基本属性,21,FALSE),IF($B16="夜叉",VLOOKUP(D$13,夜叉基本属性,21,FALSE),IF($B16="判官",VLOOKUP(D$13,判官基本属性,21,FALSE),IF($B16="龙女",VLOOKUP(D$13,龙女基本属性,21,FALSE),0)))))*属性设计!$L$28)/
(属性设计!$L$27+
IF($B16="力士",VLOOKUP(D$13,力士基本属性,21,FALSE),IF($B16="修罗",VLOOKUP(D$13,修罗基本属性,21,FALSE),IF($B16="夜叉",VLOOKUP(D$13,夜叉基本属性,21,FALSE),IF($B16="判官",VLOOKUP(D$13,判官基本属性,21,FALSE),IF($B16="龙女",VLOOKUP(D$13,龙女基本属性,21,FALSE),0)))))*属性设计!$L$28),2),
ROUND(
IF($B16="力士",VLOOKUP(D$13,力士基本属性,21,FALSE),IF($B16="修罗",VLOOKUP(D$13,修罗基本属性,21,FALSE),IF($B16="夜叉",VLOOKUP(D$13,夜叉基本属性,21,FALSE),IF($B16="判官",VLOOKUP(D$13,判官基本属性,21,FALSE),IF($B16="龙女",VLOOKUP(D$13,龙女基本属性,21,FALSE),0)))))*属性设计!$L$28/
(属性设计!$L$27+
IF($B16="力士",VLOOKUP(D$13,力士基本属性,21,FALSE),IF($B16="修罗",VLOOKUP(D$13,修罗基本属性,21,FALSE),IF($B16="夜叉",VLOOKUP(D$13,夜叉基本属性,21,FALSE),IF($B16="判官",VLOOKUP(D$13,判官基本属性,21,FALSE),IF($B16="龙女",VLOOKUP(D$13,龙女基本属性,21,FALSE),0)))))*属性设计!$L$28),2))</f>
        <v>0 , 0.2</v>
      </c>
      <c r="E16" t="str">
        <f>IF(
IF($A16="力士",VLOOKUP(E$12,力士基本属性,4,FALSE),IF($A16="修罗",VLOOKUP(E$12,修罗基本属性,4,FALSE),IF($A16="夜叉",VLOOKUP(E$12,夜叉基本属性,4,FALSE),IF($A16="判官",VLOOKUP(E$12,判官基本属性,4,FALSE),IF($A16="龙女",VLOOKUP(E$12,龙女基本属性,4,FALSE),0)))))-
IF($B16="力士",VLOOKUP(E$13,力士基本属性,3,FALSE),IF($B16="修罗",VLOOKUP(E$13,修罗基本属性,3,FALSE),IF($B16="夜叉",VLOOKUP(E$13,夜叉基本属性,3,FALSE),IF($B16="判官",VLOOKUP(E$13,判官基本属性,3,FALSE),IF($B16="龙女",VLOOKUP(E$13,龙女基本属性,3,FALSE),0)))))&gt;0,
ROUND(((IF($A16="力士",VLOOKUP(E$12,力士基本属性,4,FALSE),IF($A16="修罗",VLOOKUP(E$12,修罗基本属性,4,FALSE),IF($A16="夜叉",VLOOKUP(E$12,夜叉基本属性,4,FALSE),IF($A16="判官",VLOOKUP(E$12,判官基本属性,4,FALSE),IF($A16="龙女",VLOOKUP(E$12,龙女基本属性,4,FALSE),0)))))-
IF($B16="力士",VLOOKUP(E$13,力士基本属性,3,FALSE),IF($B16="修罗",VLOOKUP(E$13,修罗基本属性,3,FALSE),IF($B16="夜叉",VLOOKUP(E$13,夜叉基本属性,3,FALSE),IF($B16="判官",VLOOKUP(E$13,判官基本属性,3,FALSE),IF($B16="龙女",VLOOKUP(E$13,龙女基本属性,3,FALSE),0))))))*属性设计!$L$26+
IF($A16="力士",VLOOKUP(E$12,力士基本属性,21,FALSE),IF($A16="修罗",VLOOKUP(E$12,修罗基本属性,21,FALSE),IF($A16="夜叉",VLOOKUP(E$12,夜叉基本属性,21,FALSE),IF($A16="判官",VLOOKUP(E$12,判官基本属性,21,FALSE),IF($A16="龙女",VLOOKUP(E$12,龙女基本属性,21,FALSE),0)))))*属性设计!$L$28)/
(属性设计!$L$27+
IF($A16="力士",VLOOKUP(E$12,力士基本属性,21,FALSE),IF($A16="修罗",VLOOKUP(E$12,修罗基本属性,21,FALSE),IF($A16="夜叉",VLOOKUP(E$12,夜叉基本属性,21,FALSE),IF($A16="判官",VLOOKUP(E$12,判官基本属性,21,FALSE),IF($A16="龙女",VLOOKUP(E$12,龙女基本属性,21,FALSE),0)))))*属性设计!$L$28),2),
ROUND(
IF($A16="力士",VLOOKUP(E$12,力士基本属性,21,FALSE),IF($A16="修罗",VLOOKUP(E$12,修罗基本属性,21,FALSE),IF($A16="夜叉",VLOOKUP(E$12,夜叉基本属性,21,FALSE),IF($A16="判官",VLOOKUP(E$12,判官基本属性,21,FALSE),IF($A16="龙女",VLOOKUP(E$12,龙女基本属性,21,FALSE),0)))))*属性设计!$L$28/
(属性设计!$L$27+
IF($A16="力士",VLOOKUP(E$12,力士基本属性,21,FALSE),IF($A16="修罗",VLOOKUP(E$12,修罗基本属性,21,FALSE),IF($A16="夜叉",VLOOKUP(E$12,夜叉基本属性,21,FALSE),IF($A16="判官",VLOOKUP(E$12,判官基本属性,21,FALSE),IF($A16="龙女",VLOOKUP(E$12,龙女基本属性,21,FALSE),0)))))*属性设计!$L$28),2))
&amp;" , "&amp;
IF(
IF($B16="力士",VLOOKUP(E$13,力士基本属性,4,FALSE),IF($B16="修罗",VLOOKUP(E$13,修罗基本属性,4,FALSE),IF($B16="夜叉",VLOOKUP(E$13,夜叉基本属性,4,FALSE),IF($B16="判官",VLOOKUP(E$13,判官基本属性,4,FALSE),IF($B16="龙女",VLOOKUP(E$13,龙女基本属性,4,FALSE),0)))))-
IF($A16="力士",VLOOKUP(E$12,力士基本属性,3,FALSE),IF($A16="修罗",VLOOKUP(E$12,修罗基本属性,3,FALSE),IF($A16="夜叉",VLOOKUP(E$12,夜叉基本属性,3,FALSE),IF($A16="判官",VLOOKUP(E$12,判官基本属性,3,FALSE),IF($A16="龙女",VLOOKUP(E$12,龙女基本属性,3,FALSE),0)))))&gt;0,
ROUND(((IF($B16="力士",VLOOKUP(E$13,力士基本属性,4,FALSE),IF($B16="修罗",VLOOKUP(E$13,修罗基本属性,4,FALSE),IF($B16="夜叉",VLOOKUP(E$13,夜叉基本属性,4,FALSE),IF($B16="判官",VLOOKUP(E$13,判官基本属性,4,FALSE),IF($B16="龙女",VLOOKUP(E$13,龙女基本属性,4,FALSE),0)))))-
IF($A16="力士",VLOOKUP(E$12,力士基本属性,3,FALSE),IF($A16="修罗",VLOOKUP(E$12,修罗基本属性,3,FALSE),IF($A16="夜叉",VLOOKUP(E$12,夜叉基本属性,3,FALSE),IF($A16="判官",VLOOKUP(E$12,判官基本属性,3,FALSE),IF($A16="龙女",VLOOKUP(E$12,龙女基本属性,3,FALSE),0))))))*属性设计!$L$26+
IF($B16="力士",VLOOKUP(E$13,力士基本属性,21,FALSE),IF($B16="修罗",VLOOKUP(E$13,修罗基本属性,21,FALSE),IF($B16="夜叉",VLOOKUP(E$13,夜叉基本属性,21,FALSE),IF($B16="判官",VLOOKUP(E$13,判官基本属性,21,FALSE),IF($B16="龙女",VLOOKUP(E$13,龙女基本属性,21,FALSE),0)))))*属性设计!$L$28)/
(属性设计!$L$27+
IF($B16="力士",VLOOKUP(E$13,力士基本属性,21,FALSE),IF($B16="修罗",VLOOKUP(E$13,修罗基本属性,21,FALSE),IF($B16="夜叉",VLOOKUP(E$13,夜叉基本属性,21,FALSE),IF($B16="判官",VLOOKUP(E$13,判官基本属性,21,FALSE),IF($B16="龙女",VLOOKUP(E$13,龙女基本属性,21,FALSE),0)))))*属性设计!$L$28),2),
ROUND(
IF($B16="力士",VLOOKUP(E$13,力士基本属性,21,FALSE),IF($B16="修罗",VLOOKUP(E$13,修罗基本属性,21,FALSE),IF($B16="夜叉",VLOOKUP(E$13,夜叉基本属性,21,FALSE),IF($B16="判官",VLOOKUP(E$13,判官基本属性,21,FALSE),IF($B16="龙女",VLOOKUP(E$13,龙女基本属性,21,FALSE),0)))))*属性设计!$L$28/
(属性设计!$L$27+
IF($B16="力士",VLOOKUP(E$13,力士基本属性,21,FALSE),IF($B16="修罗",VLOOKUP(E$13,修罗基本属性,21,FALSE),IF($B16="夜叉",VLOOKUP(E$13,夜叉基本属性,21,FALSE),IF($B16="判官",VLOOKUP(E$13,判官基本属性,21,FALSE),IF($B16="龙女",VLOOKUP(E$13,龙女基本属性,21,FALSE),0)))))*属性设计!$L$28),2))</f>
        <v>0 , 0.25</v>
      </c>
      <c r="F16" t="str">
        <f>IF(
IF($A16="力士",VLOOKUP(F$12,力士基本属性,4,FALSE),IF($A16="修罗",VLOOKUP(F$12,修罗基本属性,4,FALSE),IF($A16="夜叉",VLOOKUP(F$12,夜叉基本属性,4,FALSE),IF($A16="判官",VLOOKUP(F$12,判官基本属性,4,FALSE),IF($A16="龙女",VLOOKUP(F$12,龙女基本属性,4,FALSE),0)))))-
IF($B16="力士",VLOOKUP(F$13,力士基本属性,3,FALSE),IF($B16="修罗",VLOOKUP(F$13,修罗基本属性,3,FALSE),IF($B16="夜叉",VLOOKUP(F$13,夜叉基本属性,3,FALSE),IF($B16="判官",VLOOKUP(F$13,判官基本属性,3,FALSE),IF($B16="龙女",VLOOKUP(F$13,龙女基本属性,3,FALSE),0)))))&gt;0,
ROUND(((IF($A16="力士",VLOOKUP(F$12,力士基本属性,4,FALSE),IF($A16="修罗",VLOOKUP(F$12,修罗基本属性,4,FALSE),IF($A16="夜叉",VLOOKUP(F$12,夜叉基本属性,4,FALSE),IF($A16="判官",VLOOKUP(F$12,判官基本属性,4,FALSE),IF($A16="龙女",VLOOKUP(F$12,龙女基本属性,4,FALSE),0)))))-
IF($B16="力士",VLOOKUP(F$13,力士基本属性,3,FALSE),IF($B16="修罗",VLOOKUP(F$13,修罗基本属性,3,FALSE),IF($B16="夜叉",VLOOKUP(F$13,夜叉基本属性,3,FALSE),IF($B16="判官",VLOOKUP(F$13,判官基本属性,3,FALSE),IF($B16="龙女",VLOOKUP(F$13,龙女基本属性,3,FALSE),0))))))*属性设计!$L$26+
IF($A16="力士",VLOOKUP(F$12,力士基本属性,21,FALSE),IF($A16="修罗",VLOOKUP(F$12,修罗基本属性,21,FALSE),IF($A16="夜叉",VLOOKUP(F$12,夜叉基本属性,21,FALSE),IF($A16="判官",VLOOKUP(F$12,判官基本属性,21,FALSE),IF($A16="龙女",VLOOKUP(F$12,龙女基本属性,21,FALSE),0)))))*属性设计!$L$28)/
(属性设计!$L$27+
IF($A16="力士",VLOOKUP(F$12,力士基本属性,21,FALSE),IF($A16="修罗",VLOOKUP(F$12,修罗基本属性,21,FALSE),IF($A16="夜叉",VLOOKUP(F$12,夜叉基本属性,21,FALSE),IF($A16="判官",VLOOKUP(F$12,判官基本属性,21,FALSE),IF($A16="龙女",VLOOKUP(F$12,龙女基本属性,21,FALSE),0)))))*属性设计!$L$28),2),
ROUND(
IF($A16="力士",VLOOKUP(F$12,力士基本属性,21,FALSE),IF($A16="修罗",VLOOKUP(F$12,修罗基本属性,21,FALSE),IF($A16="夜叉",VLOOKUP(F$12,夜叉基本属性,21,FALSE),IF($A16="判官",VLOOKUP(F$12,判官基本属性,21,FALSE),IF($A16="龙女",VLOOKUP(F$12,龙女基本属性,21,FALSE),0)))))*属性设计!$L$28/
(属性设计!$L$27+
IF($A16="力士",VLOOKUP(F$12,力士基本属性,21,FALSE),IF($A16="修罗",VLOOKUP(F$12,修罗基本属性,21,FALSE),IF($A16="夜叉",VLOOKUP(F$12,夜叉基本属性,21,FALSE),IF($A16="判官",VLOOKUP(F$12,判官基本属性,21,FALSE),IF($A16="龙女",VLOOKUP(F$12,龙女基本属性,21,FALSE),0)))))*属性设计!$L$28),2))
&amp;" , "&amp;
IF(
IF($B16="力士",VLOOKUP(F$13,力士基本属性,4,FALSE),IF($B16="修罗",VLOOKUP(F$13,修罗基本属性,4,FALSE),IF($B16="夜叉",VLOOKUP(F$13,夜叉基本属性,4,FALSE),IF($B16="判官",VLOOKUP(F$13,判官基本属性,4,FALSE),IF($B16="龙女",VLOOKUP(F$13,龙女基本属性,4,FALSE),0)))))-
IF($A16="力士",VLOOKUP(F$12,力士基本属性,3,FALSE),IF($A16="修罗",VLOOKUP(F$12,修罗基本属性,3,FALSE),IF($A16="夜叉",VLOOKUP(F$12,夜叉基本属性,3,FALSE),IF($A16="判官",VLOOKUP(F$12,判官基本属性,3,FALSE),IF($A16="龙女",VLOOKUP(F$12,龙女基本属性,3,FALSE),0)))))&gt;0,
ROUND(((IF($B16="力士",VLOOKUP(F$13,力士基本属性,4,FALSE),IF($B16="修罗",VLOOKUP(F$13,修罗基本属性,4,FALSE),IF($B16="夜叉",VLOOKUP(F$13,夜叉基本属性,4,FALSE),IF($B16="判官",VLOOKUP(F$13,判官基本属性,4,FALSE),IF($B16="龙女",VLOOKUP(F$13,龙女基本属性,4,FALSE),0)))))-
IF($A16="力士",VLOOKUP(F$12,力士基本属性,3,FALSE),IF($A16="修罗",VLOOKUP(F$12,修罗基本属性,3,FALSE),IF($A16="夜叉",VLOOKUP(F$12,夜叉基本属性,3,FALSE),IF($A16="判官",VLOOKUP(F$12,判官基本属性,3,FALSE),IF($A16="龙女",VLOOKUP(F$12,龙女基本属性,3,FALSE),0))))))*属性设计!$L$26+
IF($B16="力士",VLOOKUP(F$13,力士基本属性,21,FALSE),IF($B16="修罗",VLOOKUP(F$13,修罗基本属性,21,FALSE),IF($B16="夜叉",VLOOKUP(F$13,夜叉基本属性,21,FALSE),IF($B16="判官",VLOOKUP(F$13,判官基本属性,21,FALSE),IF($B16="龙女",VLOOKUP(F$13,龙女基本属性,21,FALSE),0)))))*属性设计!$L$28)/
(属性设计!$L$27+
IF($B16="力士",VLOOKUP(F$13,力士基本属性,21,FALSE),IF($B16="修罗",VLOOKUP(F$13,修罗基本属性,21,FALSE),IF($B16="夜叉",VLOOKUP(F$13,夜叉基本属性,21,FALSE),IF($B16="判官",VLOOKUP(F$13,判官基本属性,21,FALSE),IF($B16="龙女",VLOOKUP(F$13,龙女基本属性,21,FALSE),0)))))*属性设计!$L$28),2),
ROUND(
IF($B16="力士",VLOOKUP(F$13,力士基本属性,21,FALSE),IF($B16="修罗",VLOOKUP(F$13,修罗基本属性,21,FALSE),IF($B16="夜叉",VLOOKUP(F$13,夜叉基本属性,21,FALSE),IF($B16="判官",VLOOKUP(F$13,判官基本属性,21,FALSE),IF($B16="龙女",VLOOKUP(F$13,龙女基本属性,21,FALSE),0)))))*属性设计!$L$28/
(属性设计!$L$27+
IF($B16="力士",VLOOKUP(F$13,力士基本属性,21,FALSE),IF($B16="修罗",VLOOKUP(F$13,修罗基本属性,21,FALSE),IF($B16="夜叉",VLOOKUP(F$13,夜叉基本属性,21,FALSE),IF($B16="判官",VLOOKUP(F$13,判官基本属性,21,FALSE),IF($B16="龙女",VLOOKUP(F$13,龙女基本属性,21,FALSE),0)))))*属性设计!$L$28),2))</f>
        <v>0.07 , 0.32</v>
      </c>
      <c r="G16" t="str">
        <f>IF(
IF($A16="力士",VLOOKUP(G$12,力士基本属性,4,FALSE),IF($A16="修罗",VLOOKUP(G$12,修罗基本属性,4,FALSE),IF($A16="夜叉",VLOOKUP(G$12,夜叉基本属性,4,FALSE),IF($A16="判官",VLOOKUP(G$12,判官基本属性,4,FALSE),IF($A16="龙女",VLOOKUP(G$12,龙女基本属性,4,FALSE),0)))))-
IF($B16="力士",VLOOKUP(G$13,力士基本属性,3,FALSE),IF($B16="修罗",VLOOKUP(G$13,修罗基本属性,3,FALSE),IF($B16="夜叉",VLOOKUP(G$13,夜叉基本属性,3,FALSE),IF($B16="判官",VLOOKUP(G$13,判官基本属性,3,FALSE),IF($B16="龙女",VLOOKUP(G$13,龙女基本属性,3,FALSE),0)))))&gt;0,
ROUND(((IF($A16="力士",VLOOKUP(G$12,力士基本属性,4,FALSE),IF($A16="修罗",VLOOKUP(G$12,修罗基本属性,4,FALSE),IF($A16="夜叉",VLOOKUP(G$12,夜叉基本属性,4,FALSE),IF($A16="判官",VLOOKUP(G$12,判官基本属性,4,FALSE),IF($A16="龙女",VLOOKUP(G$12,龙女基本属性,4,FALSE),0)))))-
IF($B16="力士",VLOOKUP(G$13,力士基本属性,3,FALSE),IF($B16="修罗",VLOOKUP(G$13,修罗基本属性,3,FALSE),IF($B16="夜叉",VLOOKUP(G$13,夜叉基本属性,3,FALSE),IF($B16="判官",VLOOKUP(G$13,判官基本属性,3,FALSE),IF($B16="龙女",VLOOKUP(G$13,龙女基本属性,3,FALSE),0))))))*属性设计!$L$26+
IF($A16="力士",VLOOKUP(G$12,力士基本属性,21,FALSE),IF($A16="修罗",VLOOKUP(G$12,修罗基本属性,21,FALSE),IF($A16="夜叉",VLOOKUP(G$12,夜叉基本属性,21,FALSE),IF($A16="判官",VLOOKUP(G$12,判官基本属性,21,FALSE),IF($A16="龙女",VLOOKUP(G$12,龙女基本属性,21,FALSE),0)))))*属性设计!$L$28)/
(属性设计!$L$27+
IF($A16="力士",VLOOKUP(G$12,力士基本属性,21,FALSE),IF($A16="修罗",VLOOKUP(G$12,修罗基本属性,21,FALSE),IF($A16="夜叉",VLOOKUP(G$12,夜叉基本属性,21,FALSE),IF($A16="判官",VLOOKUP(G$12,判官基本属性,21,FALSE),IF($A16="龙女",VLOOKUP(G$12,龙女基本属性,21,FALSE),0)))))*属性设计!$L$28),2),
ROUND(
IF($A16="力士",VLOOKUP(G$12,力士基本属性,21,FALSE),IF($A16="修罗",VLOOKUP(G$12,修罗基本属性,21,FALSE),IF($A16="夜叉",VLOOKUP(G$12,夜叉基本属性,21,FALSE),IF($A16="判官",VLOOKUP(G$12,判官基本属性,21,FALSE),IF($A16="龙女",VLOOKUP(G$12,龙女基本属性,21,FALSE),0)))))*属性设计!$L$28/
(属性设计!$L$27+
IF($A16="力士",VLOOKUP(G$12,力士基本属性,21,FALSE),IF($A16="修罗",VLOOKUP(G$12,修罗基本属性,21,FALSE),IF($A16="夜叉",VLOOKUP(G$12,夜叉基本属性,21,FALSE),IF($A16="判官",VLOOKUP(G$12,判官基本属性,21,FALSE),IF($A16="龙女",VLOOKUP(G$12,龙女基本属性,21,FALSE),0)))))*属性设计!$L$28),2))
&amp;" , "&amp;
IF(
IF($B16="力士",VLOOKUP(G$13,力士基本属性,4,FALSE),IF($B16="修罗",VLOOKUP(G$13,修罗基本属性,4,FALSE),IF($B16="夜叉",VLOOKUP(G$13,夜叉基本属性,4,FALSE),IF($B16="判官",VLOOKUP(G$13,判官基本属性,4,FALSE),IF($B16="龙女",VLOOKUP(G$13,龙女基本属性,4,FALSE),0)))))-
IF($A16="力士",VLOOKUP(G$12,力士基本属性,3,FALSE),IF($A16="修罗",VLOOKUP(G$12,修罗基本属性,3,FALSE),IF($A16="夜叉",VLOOKUP(G$12,夜叉基本属性,3,FALSE),IF($A16="判官",VLOOKUP(G$12,判官基本属性,3,FALSE),IF($A16="龙女",VLOOKUP(G$12,龙女基本属性,3,FALSE),0)))))&gt;0,
ROUND(((IF($B16="力士",VLOOKUP(G$13,力士基本属性,4,FALSE),IF($B16="修罗",VLOOKUP(G$13,修罗基本属性,4,FALSE),IF($B16="夜叉",VLOOKUP(G$13,夜叉基本属性,4,FALSE),IF($B16="判官",VLOOKUP(G$13,判官基本属性,4,FALSE),IF($B16="龙女",VLOOKUP(G$13,龙女基本属性,4,FALSE),0)))))-
IF($A16="力士",VLOOKUP(G$12,力士基本属性,3,FALSE),IF($A16="修罗",VLOOKUP(G$12,修罗基本属性,3,FALSE),IF($A16="夜叉",VLOOKUP(G$12,夜叉基本属性,3,FALSE),IF($A16="判官",VLOOKUP(G$12,判官基本属性,3,FALSE),IF($A16="龙女",VLOOKUP(G$12,龙女基本属性,3,FALSE),0))))))*属性设计!$L$26+
IF($B16="力士",VLOOKUP(G$13,力士基本属性,21,FALSE),IF($B16="修罗",VLOOKUP(G$13,修罗基本属性,21,FALSE),IF($B16="夜叉",VLOOKUP(G$13,夜叉基本属性,21,FALSE),IF($B16="判官",VLOOKUP(G$13,判官基本属性,21,FALSE),IF($B16="龙女",VLOOKUP(G$13,龙女基本属性,21,FALSE),0)))))*属性设计!$L$28)/
(属性设计!$L$27+
IF($B16="力士",VLOOKUP(G$13,力士基本属性,21,FALSE),IF($B16="修罗",VLOOKUP(G$13,修罗基本属性,21,FALSE),IF($B16="夜叉",VLOOKUP(G$13,夜叉基本属性,21,FALSE),IF($B16="判官",VLOOKUP(G$13,判官基本属性,21,FALSE),IF($B16="龙女",VLOOKUP(G$13,龙女基本属性,21,FALSE),0)))))*属性设计!$L$28),2),
ROUND(
IF($B16="力士",VLOOKUP(G$13,力士基本属性,21,FALSE),IF($B16="修罗",VLOOKUP(G$13,修罗基本属性,21,FALSE),IF($B16="夜叉",VLOOKUP(G$13,夜叉基本属性,21,FALSE),IF($B16="判官",VLOOKUP(G$13,判官基本属性,21,FALSE),IF($B16="龙女",VLOOKUP(G$13,龙女基本属性,21,FALSE),0)))))*属性设计!$L$28/
(属性设计!$L$27+
IF($B16="力士",VLOOKUP(G$13,力士基本属性,21,FALSE),IF($B16="修罗",VLOOKUP(G$13,修罗基本属性,21,FALSE),IF($B16="夜叉",VLOOKUP(G$13,夜叉基本属性,21,FALSE),IF($B16="判官",VLOOKUP(G$13,判官基本属性,21,FALSE),IF($B16="龙女",VLOOKUP(G$13,龙女基本属性,21,FALSE),0)))))*属性设计!$L$28),2))</f>
        <v>0.29 , 0.47</v>
      </c>
      <c r="H16" t="str">
        <f>IF(
IF($A16="力士",VLOOKUP(H$12,力士基本属性,4,FALSE),IF($A16="修罗",VLOOKUP(H$12,修罗基本属性,4,FALSE),IF($A16="夜叉",VLOOKUP(H$12,夜叉基本属性,4,FALSE),IF($A16="判官",VLOOKUP(H$12,判官基本属性,4,FALSE),IF($A16="龙女",VLOOKUP(H$12,龙女基本属性,4,FALSE),0)))))-
IF($B16="力士",VLOOKUP(H$13,力士基本属性,3,FALSE),IF($B16="修罗",VLOOKUP(H$13,修罗基本属性,3,FALSE),IF($B16="夜叉",VLOOKUP(H$13,夜叉基本属性,3,FALSE),IF($B16="判官",VLOOKUP(H$13,判官基本属性,3,FALSE),IF($B16="龙女",VLOOKUP(H$13,龙女基本属性,3,FALSE),0)))))&gt;0,
ROUND(((IF($A16="力士",VLOOKUP(H$12,力士基本属性,4,FALSE),IF($A16="修罗",VLOOKUP(H$12,修罗基本属性,4,FALSE),IF($A16="夜叉",VLOOKUP(H$12,夜叉基本属性,4,FALSE),IF($A16="判官",VLOOKUP(H$12,判官基本属性,4,FALSE),IF($A16="龙女",VLOOKUP(H$12,龙女基本属性,4,FALSE),0)))))-
IF($B16="力士",VLOOKUP(H$13,力士基本属性,3,FALSE),IF($B16="修罗",VLOOKUP(H$13,修罗基本属性,3,FALSE),IF($B16="夜叉",VLOOKUP(H$13,夜叉基本属性,3,FALSE),IF($B16="判官",VLOOKUP(H$13,判官基本属性,3,FALSE),IF($B16="龙女",VLOOKUP(H$13,龙女基本属性,3,FALSE),0))))))*属性设计!$L$26+
IF($A16="力士",VLOOKUP(H$12,力士基本属性,21,FALSE),IF($A16="修罗",VLOOKUP(H$12,修罗基本属性,21,FALSE),IF($A16="夜叉",VLOOKUP(H$12,夜叉基本属性,21,FALSE),IF($A16="判官",VLOOKUP(H$12,判官基本属性,21,FALSE),IF($A16="龙女",VLOOKUP(H$12,龙女基本属性,21,FALSE),0)))))*属性设计!$L$28)/
(属性设计!$L$27+
IF($A16="力士",VLOOKUP(H$12,力士基本属性,21,FALSE),IF($A16="修罗",VLOOKUP(H$12,修罗基本属性,21,FALSE),IF($A16="夜叉",VLOOKUP(H$12,夜叉基本属性,21,FALSE),IF($A16="判官",VLOOKUP(H$12,判官基本属性,21,FALSE),IF($A16="龙女",VLOOKUP(H$12,龙女基本属性,21,FALSE),0)))))*属性设计!$L$28),2),
ROUND(
IF($A16="力士",VLOOKUP(H$12,力士基本属性,21,FALSE),IF($A16="修罗",VLOOKUP(H$12,修罗基本属性,21,FALSE),IF($A16="夜叉",VLOOKUP(H$12,夜叉基本属性,21,FALSE),IF($A16="判官",VLOOKUP(H$12,判官基本属性,21,FALSE),IF($A16="龙女",VLOOKUP(H$12,龙女基本属性,21,FALSE),0)))))*属性设计!$L$28/
(属性设计!$L$27+
IF($A16="力士",VLOOKUP(H$12,力士基本属性,21,FALSE),IF($A16="修罗",VLOOKUP(H$12,修罗基本属性,21,FALSE),IF($A16="夜叉",VLOOKUP(H$12,夜叉基本属性,21,FALSE),IF($A16="判官",VLOOKUP(H$12,判官基本属性,21,FALSE),IF($A16="龙女",VLOOKUP(H$12,龙女基本属性,21,FALSE),0)))))*属性设计!$L$28),2))
&amp;" , "&amp;
IF(
IF($B16="力士",VLOOKUP(H$13,力士基本属性,4,FALSE),IF($B16="修罗",VLOOKUP(H$13,修罗基本属性,4,FALSE),IF($B16="夜叉",VLOOKUP(H$13,夜叉基本属性,4,FALSE),IF($B16="判官",VLOOKUP(H$13,判官基本属性,4,FALSE),IF($B16="龙女",VLOOKUP(H$13,龙女基本属性,4,FALSE),0)))))-
IF($A16="力士",VLOOKUP(H$12,力士基本属性,3,FALSE),IF($A16="修罗",VLOOKUP(H$12,修罗基本属性,3,FALSE),IF($A16="夜叉",VLOOKUP(H$12,夜叉基本属性,3,FALSE),IF($A16="判官",VLOOKUP(H$12,判官基本属性,3,FALSE),IF($A16="龙女",VLOOKUP(H$12,龙女基本属性,3,FALSE),0)))))&gt;0,
ROUND(((IF($B16="力士",VLOOKUP(H$13,力士基本属性,4,FALSE),IF($B16="修罗",VLOOKUP(H$13,修罗基本属性,4,FALSE),IF($B16="夜叉",VLOOKUP(H$13,夜叉基本属性,4,FALSE),IF($B16="判官",VLOOKUP(H$13,判官基本属性,4,FALSE),IF($B16="龙女",VLOOKUP(H$13,龙女基本属性,4,FALSE),0)))))-
IF($A16="力士",VLOOKUP(H$12,力士基本属性,3,FALSE),IF($A16="修罗",VLOOKUP(H$12,修罗基本属性,3,FALSE),IF($A16="夜叉",VLOOKUP(H$12,夜叉基本属性,3,FALSE),IF($A16="判官",VLOOKUP(H$12,判官基本属性,3,FALSE),IF($A16="龙女",VLOOKUP(H$12,龙女基本属性,3,FALSE),0))))))*属性设计!$L$26+
IF($B16="力士",VLOOKUP(H$13,力士基本属性,21,FALSE),IF($B16="修罗",VLOOKUP(H$13,修罗基本属性,21,FALSE),IF($B16="夜叉",VLOOKUP(H$13,夜叉基本属性,21,FALSE),IF($B16="判官",VLOOKUP(H$13,判官基本属性,21,FALSE),IF($B16="龙女",VLOOKUP(H$13,龙女基本属性,21,FALSE),0)))))*属性设计!$L$28)/
(属性设计!$L$27+
IF($B16="力士",VLOOKUP(H$13,力士基本属性,21,FALSE),IF($B16="修罗",VLOOKUP(H$13,修罗基本属性,21,FALSE),IF($B16="夜叉",VLOOKUP(H$13,夜叉基本属性,21,FALSE),IF($B16="判官",VLOOKUP(H$13,判官基本属性,21,FALSE),IF($B16="龙女",VLOOKUP(H$13,龙女基本属性,21,FALSE),0)))))*属性设计!$L$28),2),
ROUND(
IF($B16="力士",VLOOKUP(H$13,力士基本属性,21,FALSE),IF($B16="修罗",VLOOKUP(H$13,修罗基本属性,21,FALSE),IF($B16="夜叉",VLOOKUP(H$13,夜叉基本属性,21,FALSE),IF($B16="判官",VLOOKUP(H$13,判官基本属性,21,FALSE),IF($B16="龙女",VLOOKUP(H$13,龙女基本属性,21,FALSE),0)))))*属性设计!$L$28/
(属性设计!$L$27+
IF($B16="力士",VLOOKUP(H$13,力士基本属性,21,FALSE),IF($B16="修罗",VLOOKUP(H$13,修罗基本属性,21,FALSE),IF($B16="夜叉",VLOOKUP(H$13,夜叉基本属性,21,FALSE),IF($B16="判官",VLOOKUP(H$13,判官基本属性,21,FALSE),IF($B16="龙女",VLOOKUP(H$13,龙女基本属性,21,FALSE),0)))))*属性设计!$L$28),2))</f>
        <v>0.35 , 0.51</v>
      </c>
    </row>
    <row r="17" spans="1:8" x14ac:dyDescent="0.15">
      <c r="A17" t="s">
        <v>116</v>
      </c>
      <c r="B17" t="s">
        <v>113</v>
      </c>
      <c r="C17" t="str">
        <f>IF(
IF($A17="力士",VLOOKUP(C$12,力士基本属性,4,FALSE),IF($A17="修罗",VLOOKUP(C$12,修罗基本属性,4,FALSE),IF($A17="夜叉",VLOOKUP(C$12,夜叉基本属性,4,FALSE),IF($A17="判官",VLOOKUP(C$12,判官基本属性,4,FALSE),IF($A17="龙女",VLOOKUP(C$12,龙女基本属性,4,FALSE),0)))))-
IF($B17="力士",VLOOKUP(C$13,力士基本属性,3,FALSE),IF($B17="修罗",VLOOKUP(C$13,修罗基本属性,3,FALSE),IF($B17="夜叉",VLOOKUP(C$13,夜叉基本属性,3,FALSE),IF($B17="判官",VLOOKUP(C$13,判官基本属性,3,FALSE),IF($B17="龙女",VLOOKUP(C$13,龙女基本属性,3,FALSE),0)))))&gt;0,
ROUND(((IF($A17="力士",VLOOKUP(C$12,力士基本属性,4,FALSE),IF($A17="修罗",VLOOKUP(C$12,修罗基本属性,4,FALSE),IF($A17="夜叉",VLOOKUP(C$12,夜叉基本属性,4,FALSE),IF($A17="判官",VLOOKUP(C$12,判官基本属性,4,FALSE),IF($A17="龙女",VLOOKUP(C$12,龙女基本属性,4,FALSE),0)))))-
IF($B17="力士",VLOOKUP(C$13,力士基本属性,3,FALSE),IF($B17="修罗",VLOOKUP(C$13,修罗基本属性,3,FALSE),IF($B17="夜叉",VLOOKUP(C$13,夜叉基本属性,3,FALSE),IF($B17="判官",VLOOKUP(C$13,判官基本属性,3,FALSE),IF($B17="龙女",VLOOKUP(C$13,龙女基本属性,3,FALSE),0))))))*属性设计!$L$26+
IF($A17="力士",VLOOKUP(C$12,力士基本属性,21,FALSE),IF($A17="修罗",VLOOKUP(C$12,修罗基本属性,21,FALSE),IF($A17="夜叉",VLOOKUP(C$12,夜叉基本属性,21,FALSE),IF($A17="判官",VLOOKUP(C$12,判官基本属性,21,FALSE),IF($A17="龙女",VLOOKUP(C$12,龙女基本属性,21,FALSE),0)))))*属性设计!$L$28)/
(属性设计!$L$27+
IF($A17="力士",VLOOKUP(C$12,力士基本属性,21,FALSE),IF($A17="修罗",VLOOKUP(C$12,修罗基本属性,21,FALSE),IF($A17="夜叉",VLOOKUP(C$12,夜叉基本属性,21,FALSE),IF($A17="判官",VLOOKUP(C$12,判官基本属性,21,FALSE),IF($A17="龙女",VLOOKUP(C$12,龙女基本属性,21,FALSE),0)))))*属性设计!$L$28),2),
ROUND(
IF($A17="力士",VLOOKUP(C$12,力士基本属性,21,FALSE),IF($A17="修罗",VLOOKUP(C$12,修罗基本属性,21,FALSE),IF($A17="夜叉",VLOOKUP(C$12,夜叉基本属性,21,FALSE),IF($A17="判官",VLOOKUP(C$12,判官基本属性,21,FALSE),IF($A17="龙女",VLOOKUP(C$12,龙女基本属性,21,FALSE),0)))))*属性设计!$L$28/
(属性设计!$L$27+
IF($A17="力士",VLOOKUP(C$12,力士基本属性,21,FALSE),IF($A17="修罗",VLOOKUP(C$12,修罗基本属性,21,FALSE),IF($A17="夜叉",VLOOKUP(C$12,夜叉基本属性,21,FALSE),IF($A17="判官",VLOOKUP(C$12,判官基本属性,21,FALSE),IF($A17="龙女",VLOOKUP(C$12,龙女基本属性,21,FALSE),0)))))*属性设计!$L$28),2))
&amp;" , "&amp;
IF(
IF($B17="力士",VLOOKUP(C$13,力士基本属性,4,FALSE),IF($B17="修罗",VLOOKUP(C$13,修罗基本属性,4,FALSE),IF($B17="夜叉",VLOOKUP(C$13,夜叉基本属性,4,FALSE),IF($B17="判官",VLOOKUP(C$13,判官基本属性,4,FALSE),IF($B17="龙女",VLOOKUP(C$13,龙女基本属性,4,FALSE),0)))))-
IF($A17="力士",VLOOKUP(C$12,力士基本属性,3,FALSE),IF($A17="修罗",VLOOKUP(C$12,修罗基本属性,3,FALSE),IF($A17="夜叉",VLOOKUP(C$12,夜叉基本属性,3,FALSE),IF($A17="判官",VLOOKUP(C$12,判官基本属性,3,FALSE),IF($A17="龙女",VLOOKUP(C$12,龙女基本属性,3,FALSE),0)))))&gt;0,
ROUND(((IF($B17="力士",VLOOKUP(C$13,力士基本属性,4,FALSE),IF($B17="修罗",VLOOKUP(C$13,修罗基本属性,4,FALSE),IF($B17="夜叉",VLOOKUP(C$13,夜叉基本属性,4,FALSE),IF($B17="判官",VLOOKUP(C$13,判官基本属性,4,FALSE),IF($B17="龙女",VLOOKUP(C$13,龙女基本属性,4,FALSE),0)))))-
IF($A17="力士",VLOOKUP(C$12,力士基本属性,3,FALSE),IF($A17="修罗",VLOOKUP(C$12,修罗基本属性,3,FALSE),IF($A17="夜叉",VLOOKUP(C$12,夜叉基本属性,3,FALSE),IF($A17="判官",VLOOKUP(C$12,判官基本属性,3,FALSE),IF($A17="龙女",VLOOKUP(C$12,龙女基本属性,3,FALSE),0))))))*属性设计!$L$26+
IF($B17="力士",VLOOKUP(C$13,力士基本属性,21,FALSE),IF($B17="修罗",VLOOKUP(C$13,修罗基本属性,21,FALSE),IF($B17="夜叉",VLOOKUP(C$13,夜叉基本属性,21,FALSE),IF($B17="判官",VLOOKUP(C$13,判官基本属性,21,FALSE),IF($B17="龙女",VLOOKUP(C$13,龙女基本属性,21,FALSE),0)))))*属性设计!$L$28)/
(属性设计!$L$27+
IF($B17="力士",VLOOKUP(C$13,力士基本属性,21,FALSE),IF($B17="修罗",VLOOKUP(C$13,修罗基本属性,21,FALSE),IF($B17="夜叉",VLOOKUP(C$13,夜叉基本属性,21,FALSE),IF($B17="判官",VLOOKUP(C$13,判官基本属性,21,FALSE),IF($B17="龙女",VLOOKUP(C$13,龙女基本属性,21,FALSE),0)))))*属性设计!$L$28),2),
ROUND(
IF($B17="力士",VLOOKUP(C$13,力士基本属性,21,FALSE),IF($B17="修罗",VLOOKUP(C$13,修罗基本属性,21,FALSE),IF($B17="夜叉",VLOOKUP(C$13,夜叉基本属性,21,FALSE),IF($B17="判官",VLOOKUP(C$13,判官基本属性,21,FALSE),IF($B17="龙女",VLOOKUP(C$13,龙女基本属性,21,FALSE),0)))))*属性设计!$L$28/
(属性设计!$L$27+
IF($B17="力士",VLOOKUP(C$13,力士基本属性,21,FALSE),IF($B17="修罗",VLOOKUP(C$13,修罗基本属性,21,FALSE),IF($B17="夜叉",VLOOKUP(C$13,夜叉基本属性,21,FALSE),IF($B17="判官",VLOOKUP(C$13,判官基本属性,21,FALSE),IF($B17="龙女",VLOOKUP(C$13,龙女基本属性,21,FALSE),0)))))*属性设计!$L$28),2))</f>
        <v>0 , 0.49</v>
      </c>
      <c r="D17" t="str">
        <f>IF(
IF($A17="力士",VLOOKUP(D$12,力士基本属性,4,FALSE),IF($A17="修罗",VLOOKUP(D$12,修罗基本属性,4,FALSE),IF($A17="夜叉",VLOOKUP(D$12,夜叉基本属性,4,FALSE),IF($A17="判官",VLOOKUP(D$12,判官基本属性,4,FALSE),IF($A17="龙女",VLOOKUP(D$12,龙女基本属性,4,FALSE),0)))))-
IF($B17="力士",VLOOKUP(D$13,力士基本属性,3,FALSE),IF($B17="修罗",VLOOKUP(D$13,修罗基本属性,3,FALSE),IF($B17="夜叉",VLOOKUP(D$13,夜叉基本属性,3,FALSE),IF($B17="判官",VLOOKUP(D$13,判官基本属性,3,FALSE),IF($B17="龙女",VLOOKUP(D$13,龙女基本属性,3,FALSE),0)))))&gt;0,
ROUND(((IF($A17="力士",VLOOKUP(D$12,力士基本属性,4,FALSE),IF($A17="修罗",VLOOKUP(D$12,修罗基本属性,4,FALSE),IF($A17="夜叉",VLOOKUP(D$12,夜叉基本属性,4,FALSE),IF($A17="判官",VLOOKUP(D$12,判官基本属性,4,FALSE),IF($A17="龙女",VLOOKUP(D$12,龙女基本属性,4,FALSE),0)))))-
IF($B17="力士",VLOOKUP(D$13,力士基本属性,3,FALSE),IF($B17="修罗",VLOOKUP(D$13,修罗基本属性,3,FALSE),IF($B17="夜叉",VLOOKUP(D$13,夜叉基本属性,3,FALSE),IF($B17="判官",VLOOKUP(D$13,判官基本属性,3,FALSE),IF($B17="龙女",VLOOKUP(D$13,龙女基本属性,3,FALSE),0))))))*属性设计!$L$26+
IF($A17="力士",VLOOKUP(D$12,力士基本属性,21,FALSE),IF($A17="修罗",VLOOKUP(D$12,修罗基本属性,21,FALSE),IF($A17="夜叉",VLOOKUP(D$12,夜叉基本属性,21,FALSE),IF($A17="判官",VLOOKUP(D$12,判官基本属性,21,FALSE),IF($A17="龙女",VLOOKUP(D$12,龙女基本属性,21,FALSE),0)))))*属性设计!$L$28)/
(属性设计!$L$27+
IF($A17="力士",VLOOKUP(D$12,力士基本属性,21,FALSE),IF($A17="修罗",VLOOKUP(D$12,修罗基本属性,21,FALSE),IF($A17="夜叉",VLOOKUP(D$12,夜叉基本属性,21,FALSE),IF($A17="判官",VLOOKUP(D$12,判官基本属性,21,FALSE),IF($A17="龙女",VLOOKUP(D$12,龙女基本属性,21,FALSE),0)))))*属性设计!$L$28),2),
ROUND(
IF($A17="力士",VLOOKUP(D$12,力士基本属性,21,FALSE),IF($A17="修罗",VLOOKUP(D$12,修罗基本属性,21,FALSE),IF($A17="夜叉",VLOOKUP(D$12,夜叉基本属性,21,FALSE),IF($A17="判官",VLOOKUP(D$12,判官基本属性,21,FALSE),IF($A17="龙女",VLOOKUP(D$12,龙女基本属性,21,FALSE),0)))))*属性设计!$L$28/
(属性设计!$L$27+
IF($A17="力士",VLOOKUP(D$12,力士基本属性,21,FALSE),IF($A17="修罗",VLOOKUP(D$12,修罗基本属性,21,FALSE),IF($A17="夜叉",VLOOKUP(D$12,夜叉基本属性,21,FALSE),IF($A17="判官",VLOOKUP(D$12,判官基本属性,21,FALSE),IF($A17="龙女",VLOOKUP(D$12,龙女基本属性,21,FALSE),0)))))*属性设计!$L$28),2))
&amp;" , "&amp;
IF(
IF($B17="力士",VLOOKUP(D$13,力士基本属性,4,FALSE),IF($B17="修罗",VLOOKUP(D$13,修罗基本属性,4,FALSE),IF($B17="夜叉",VLOOKUP(D$13,夜叉基本属性,4,FALSE),IF($B17="判官",VLOOKUP(D$13,判官基本属性,4,FALSE),IF($B17="龙女",VLOOKUP(D$13,龙女基本属性,4,FALSE),0)))))-
IF($A17="力士",VLOOKUP(D$12,力士基本属性,3,FALSE),IF($A17="修罗",VLOOKUP(D$12,修罗基本属性,3,FALSE),IF($A17="夜叉",VLOOKUP(D$12,夜叉基本属性,3,FALSE),IF($A17="判官",VLOOKUP(D$12,判官基本属性,3,FALSE),IF($A17="龙女",VLOOKUP(D$12,龙女基本属性,3,FALSE),0)))))&gt;0,
ROUND(((IF($B17="力士",VLOOKUP(D$13,力士基本属性,4,FALSE),IF($B17="修罗",VLOOKUP(D$13,修罗基本属性,4,FALSE),IF($B17="夜叉",VLOOKUP(D$13,夜叉基本属性,4,FALSE),IF($B17="判官",VLOOKUP(D$13,判官基本属性,4,FALSE),IF($B17="龙女",VLOOKUP(D$13,龙女基本属性,4,FALSE),0)))))-
IF($A17="力士",VLOOKUP(D$12,力士基本属性,3,FALSE),IF($A17="修罗",VLOOKUP(D$12,修罗基本属性,3,FALSE),IF($A17="夜叉",VLOOKUP(D$12,夜叉基本属性,3,FALSE),IF($A17="判官",VLOOKUP(D$12,判官基本属性,3,FALSE),IF($A17="龙女",VLOOKUP(D$12,龙女基本属性,3,FALSE),0))))))*属性设计!$L$26+
IF($B17="力士",VLOOKUP(D$13,力士基本属性,21,FALSE),IF($B17="修罗",VLOOKUP(D$13,修罗基本属性,21,FALSE),IF($B17="夜叉",VLOOKUP(D$13,夜叉基本属性,21,FALSE),IF($B17="判官",VLOOKUP(D$13,判官基本属性,21,FALSE),IF($B17="龙女",VLOOKUP(D$13,龙女基本属性,21,FALSE),0)))))*属性设计!$L$28)/
(属性设计!$L$27+
IF($B17="力士",VLOOKUP(D$13,力士基本属性,21,FALSE),IF($B17="修罗",VLOOKUP(D$13,修罗基本属性,21,FALSE),IF($B17="夜叉",VLOOKUP(D$13,夜叉基本属性,21,FALSE),IF($B17="判官",VLOOKUP(D$13,判官基本属性,21,FALSE),IF($B17="龙女",VLOOKUP(D$13,龙女基本属性,21,FALSE),0)))))*属性设计!$L$28),2),
ROUND(
IF($B17="力士",VLOOKUP(D$13,力士基本属性,21,FALSE),IF($B17="修罗",VLOOKUP(D$13,修罗基本属性,21,FALSE),IF($B17="夜叉",VLOOKUP(D$13,夜叉基本属性,21,FALSE),IF($B17="判官",VLOOKUP(D$13,判官基本属性,21,FALSE),IF($B17="龙女",VLOOKUP(D$13,龙女基本属性,21,FALSE),0)))))*属性设计!$L$28/
(属性设计!$L$27+
IF($B17="力士",VLOOKUP(D$13,力士基本属性,21,FALSE),IF($B17="修罗",VLOOKUP(D$13,修罗基本属性,21,FALSE),IF($B17="夜叉",VLOOKUP(D$13,夜叉基本属性,21,FALSE),IF($B17="判官",VLOOKUP(D$13,判官基本属性,21,FALSE),IF($B17="龙女",VLOOKUP(D$13,龙女基本属性,21,FALSE),0)))))*属性设计!$L$28),2))</f>
        <v>0 , 0.2</v>
      </c>
      <c r="E17" t="str">
        <f>IF(
IF($A17="力士",VLOOKUP(E$12,力士基本属性,4,FALSE),IF($A17="修罗",VLOOKUP(E$12,修罗基本属性,4,FALSE),IF($A17="夜叉",VLOOKUP(E$12,夜叉基本属性,4,FALSE),IF($A17="判官",VLOOKUP(E$12,判官基本属性,4,FALSE),IF($A17="龙女",VLOOKUP(E$12,龙女基本属性,4,FALSE),0)))))-
IF($B17="力士",VLOOKUP(E$13,力士基本属性,3,FALSE),IF($B17="修罗",VLOOKUP(E$13,修罗基本属性,3,FALSE),IF($B17="夜叉",VLOOKUP(E$13,夜叉基本属性,3,FALSE),IF($B17="判官",VLOOKUP(E$13,判官基本属性,3,FALSE),IF($B17="龙女",VLOOKUP(E$13,龙女基本属性,3,FALSE),0)))))&gt;0,
ROUND(((IF($A17="力士",VLOOKUP(E$12,力士基本属性,4,FALSE),IF($A17="修罗",VLOOKUP(E$12,修罗基本属性,4,FALSE),IF($A17="夜叉",VLOOKUP(E$12,夜叉基本属性,4,FALSE),IF($A17="判官",VLOOKUP(E$12,判官基本属性,4,FALSE),IF($A17="龙女",VLOOKUP(E$12,龙女基本属性,4,FALSE),0)))))-
IF($B17="力士",VLOOKUP(E$13,力士基本属性,3,FALSE),IF($B17="修罗",VLOOKUP(E$13,修罗基本属性,3,FALSE),IF($B17="夜叉",VLOOKUP(E$13,夜叉基本属性,3,FALSE),IF($B17="判官",VLOOKUP(E$13,判官基本属性,3,FALSE),IF($B17="龙女",VLOOKUP(E$13,龙女基本属性,3,FALSE),0))))))*属性设计!$L$26+
IF($A17="力士",VLOOKUP(E$12,力士基本属性,21,FALSE),IF($A17="修罗",VLOOKUP(E$12,修罗基本属性,21,FALSE),IF($A17="夜叉",VLOOKUP(E$12,夜叉基本属性,21,FALSE),IF($A17="判官",VLOOKUP(E$12,判官基本属性,21,FALSE),IF($A17="龙女",VLOOKUP(E$12,龙女基本属性,21,FALSE),0)))))*属性设计!$L$28)/
(属性设计!$L$27+
IF($A17="力士",VLOOKUP(E$12,力士基本属性,21,FALSE),IF($A17="修罗",VLOOKUP(E$12,修罗基本属性,21,FALSE),IF($A17="夜叉",VLOOKUP(E$12,夜叉基本属性,21,FALSE),IF($A17="判官",VLOOKUP(E$12,判官基本属性,21,FALSE),IF($A17="龙女",VLOOKUP(E$12,龙女基本属性,21,FALSE),0)))))*属性设计!$L$28),2),
ROUND(
IF($A17="力士",VLOOKUP(E$12,力士基本属性,21,FALSE),IF($A17="修罗",VLOOKUP(E$12,修罗基本属性,21,FALSE),IF($A17="夜叉",VLOOKUP(E$12,夜叉基本属性,21,FALSE),IF($A17="判官",VLOOKUP(E$12,判官基本属性,21,FALSE),IF($A17="龙女",VLOOKUP(E$12,龙女基本属性,21,FALSE),0)))))*属性设计!$L$28/
(属性设计!$L$27+
IF($A17="力士",VLOOKUP(E$12,力士基本属性,21,FALSE),IF($A17="修罗",VLOOKUP(E$12,修罗基本属性,21,FALSE),IF($A17="夜叉",VLOOKUP(E$12,夜叉基本属性,21,FALSE),IF($A17="判官",VLOOKUP(E$12,判官基本属性,21,FALSE),IF($A17="龙女",VLOOKUP(E$12,龙女基本属性,21,FALSE),0)))))*属性设计!$L$28),2))
&amp;" , "&amp;
IF(
IF($B17="力士",VLOOKUP(E$13,力士基本属性,4,FALSE),IF($B17="修罗",VLOOKUP(E$13,修罗基本属性,4,FALSE),IF($B17="夜叉",VLOOKUP(E$13,夜叉基本属性,4,FALSE),IF($B17="判官",VLOOKUP(E$13,判官基本属性,4,FALSE),IF($B17="龙女",VLOOKUP(E$13,龙女基本属性,4,FALSE),0)))))-
IF($A17="力士",VLOOKUP(E$12,力士基本属性,3,FALSE),IF($A17="修罗",VLOOKUP(E$12,修罗基本属性,3,FALSE),IF($A17="夜叉",VLOOKUP(E$12,夜叉基本属性,3,FALSE),IF($A17="判官",VLOOKUP(E$12,判官基本属性,3,FALSE),IF($A17="龙女",VLOOKUP(E$12,龙女基本属性,3,FALSE),0)))))&gt;0,
ROUND(((IF($B17="力士",VLOOKUP(E$13,力士基本属性,4,FALSE),IF($B17="修罗",VLOOKUP(E$13,修罗基本属性,4,FALSE),IF($B17="夜叉",VLOOKUP(E$13,夜叉基本属性,4,FALSE),IF($B17="判官",VLOOKUP(E$13,判官基本属性,4,FALSE),IF($B17="龙女",VLOOKUP(E$13,龙女基本属性,4,FALSE),0)))))-
IF($A17="力士",VLOOKUP(E$12,力士基本属性,3,FALSE),IF($A17="修罗",VLOOKUP(E$12,修罗基本属性,3,FALSE),IF($A17="夜叉",VLOOKUP(E$12,夜叉基本属性,3,FALSE),IF($A17="判官",VLOOKUP(E$12,判官基本属性,3,FALSE),IF($A17="龙女",VLOOKUP(E$12,龙女基本属性,3,FALSE),0))))))*属性设计!$L$26+
IF($B17="力士",VLOOKUP(E$13,力士基本属性,21,FALSE),IF($B17="修罗",VLOOKUP(E$13,修罗基本属性,21,FALSE),IF($B17="夜叉",VLOOKUP(E$13,夜叉基本属性,21,FALSE),IF($B17="判官",VLOOKUP(E$13,判官基本属性,21,FALSE),IF($B17="龙女",VLOOKUP(E$13,龙女基本属性,21,FALSE),0)))))*属性设计!$L$28)/
(属性设计!$L$27+
IF($B17="力士",VLOOKUP(E$13,力士基本属性,21,FALSE),IF($B17="修罗",VLOOKUP(E$13,修罗基本属性,21,FALSE),IF($B17="夜叉",VLOOKUP(E$13,夜叉基本属性,21,FALSE),IF($B17="判官",VLOOKUP(E$13,判官基本属性,21,FALSE),IF($B17="龙女",VLOOKUP(E$13,龙女基本属性,21,FALSE),0)))))*属性设计!$L$28),2),
ROUND(
IF($B17="力士",VLOOKUP(E$13,力士基本属性,21,FALSE),IF($B17="修罗",VLOOKUP(E$13,修罗基本属性,21,FALSE),IF($B17="夜叉",VLOOKUP(E$13,夜叉基本属性,21,FALSE),IF($B17="判官",VLOOKUP(E$13,判官基本属性,21,FALSE),IF($B17="龙女",VLOOKUP(E$13,龙女基本属性,21,FALSE),0)))))*属性设计!$L$28/
(属性设计!$L$27+
IF($B17="力士",VLOOKUP(E$13,力士基本属性,21,FALSE),IF($B17="修罗",VLOOKUP(E$13,修罗基本属性,21,FALSE),IF($B17="夜叉",VLOOKUP(E$13,夜叉基本属性,21,FALSE),IF($B17="判官",VLOOKUP(E$13,判官基本属性,21,FALSE),IF($B17="龙女",VLOOKUP(E$13,龙女基本属性,21,FALSE),0)))))*属性设计!$L$28),2))</f>
        <v>0 , 0.25</v>
      </c>
      <c r="F17" t="str">
        <f>IF(
IF($A17="力士",VLOOKUP(F$12,力士基本属性,4,FALSE),IF($A17="修罗",VLOOKUP(F$12,修罗基本属性,4,FALSE),IF($A17="夜叉",VLOOKUP(F$12,夜叉基本属性,4,FALSE),IF($A17="判官",VLOOKUP(F$12,判官基本属性,4,FALSE),IF($A17="龙女",VLOOKUP(F$12,龙女基本属性,4,FALSE),0)))))-
IF($B17="力士",VLOOKUP(F$13,力士基本属性,3,FALSE),IF($B17="修罗",VLOOKUP(F$13,修罗基本属性,3,FALSE),IF($B17="夜叉",VLOOKUP(F$13,夜叉基本属性,3,FALSE),IF($B17="判官",VLOOKUP(F$13,判官基本属性,3,FALSE),IF($B17="龙女",VLOOKUP(F$13,龙女基本属性,3,FALSE),0)))))&gt;0,
ROUND(((IF($A17="力士",VLOOKUP(F$12,力士基本属性,4,FALSE),IF($A17="修罗",VLOOKUP(F$12,修罗基本属性,4,FALSE),IF($A17="夜叉",VLOOKUP(F$12,夜叉基本属性,4,FALSE),IF($A17="判官",VLOOKUP(F$12,判官基本属性,4,FALSE),IF($A17="龙女",VLOOKUP(F$12,龙女基本属性,4,FALSE),0)))))-
IF($B17="力士",VLOOKUP(F$13,力士基本属性,3,FALSE),IF($B17="修罗",VLOOKUP(F$13,修罗基本属性,3,FALSE),IF($B17="夜叉",VLOOKUP(F$13,夜叉基本属性,3,FALSE),IF($B17="判官",VLOOKUP(F$13,判官基本属性,3,FALSE),IF($B17="龙女",VLOOKUP(F$13,龙女基本属性,3,FALSE),0))))))*属性设计!$L$26+
IF($A17="力士",VLOOKUP(F$12,力士基本属性,21,FALSE),IF($A17="修罗",VLOOKUP(F$12,修罗基本属性,21,FALSE),IF($A17="夜叉",VLOOKUP(F$12,夜叉基本属性,21,FALSE),IF($A17="判官",VLOOKUP(F$12,判官基本属性,21,FALSE),IF($A17="龙女",VLOOKUP(F$12,龙女基本属性,21,FALSE),0)))))*属性设计!$L$28)/
(属性设计!$L$27+
IF($A17="力士",VLOOKUP(F$12,力士基本属性,21,FALSE),IF($A17="修罗",VLOOKUP(F$12,修罗基本属性,21,FALSE),IF($A17="夜叉",VLOOKUP(F$12,夜叉基本属性,21,FALSE),IF($A17="判官",VLOOKUP(F$12,判官基本属性,21,FALSE),IF($A17="龙女",VLOOKUP(F$12,龙女基本属性,21,FALSE),0)))))*属性设计!$L$28),2),
ROUND(
IF($A17="力士",VLOOKUP(F$12,力士基本属性,21,FALSE),IF($A17="修罗",VLOOKUP(F$12,修罗基本属性,21,FALSE),IF($A17="夜叉",VLOOKUP(F$12,夜叉基本属性,21,FALSE),IF($A17="判官",VLOOKUP(F$12,判官基本属性,21,FALSE),IF($A17="龙女",VLOOKUP(F$12,龙女基本属性,21,FALSE),0)))))*属性设计!$L$28/
(属性设计!$L$27+
IF($A17="力士",VLOOKUP(F$12,力士基本属性,21,FALSE),IF($A17="修罗",VLOOKUP(F$12,修罗基本属性,21,FALSE),IF($A17="夜叉",VLOOKUP(F$12,夜叉基本属性,21,FALSE),IF($A17="判官",VLOOKUP(F$12,判官基本属性,21,FALSE),IF($A17="龙女",VLOOKUP(F$12,龙女基本属性,21,FALSE),0)))))*属性设计!$L$28),2))
&amp;" , "&amp;
IF(
IF($B17="力士",VLOOKUP(F$13,力士基本属性,4,FALSE),IF($B17="修罗",VLOOKUP(F$13,修罗基本属性,4,FALSE),IF($B17="夜叉",VLOOKUP(F$13,夜叉基本属性,4,FALSE),IF($B17="判官",VLOOKUP(F$13,判官基本属性,4,FALSE),IF($B17="龙女",VLOOKUP(F$13,龙女基本属性,4,FALSE),0)))))-
IF($A17="力士",VLOOKUP(F$12,力士基本属性,3,FALSE),IF($A17="修罗",VLOOKUP(F$12,修罗基本属性,3,FALSE),IF($A17="夜叉",VLOOKUP(F$12,夜叉基本属性,3,FALSE),IF($A17="判官",VLOOKUP(F$12,判官基本属性,3,FALSE),IF($A17="龙女",VLOOKUP(F$12,龙女基本属性,3,FALSE),0)))))&gt;0,
ROUND(((IF($B17="力士",VLOOKUP(F$13,力士基本属性,4,FALSE),IF($B17="修罗",VLOOKUP(F$13,修罗基本属性,4,FALSE),IF($B17="夜叉",VLOOKUP(F$13,夜叉基本属性,4,FALSE),IF($B17="判官",VLOOKUP(F$13,判官基本属性,4,FALSE),IF($B17="龙女",VLOOKUP(F$13,龙女基本属性,4,FALSE),0)))))-
IF($A17="力士",VLOOKUP(F$12,力士基本属性,3,FALSE),IF($A17="修罗",VLOOKUP(F$12,修罗基本属性,3,FALSE),IF($A17="夜叉",VLOOKUP(F$12,夜叉基本属性,3,FALSE),IF($A17="判官",VLOOKUP(F$12,判官基本属性,3,FALSE),IF($A17="龙女",VLOOKUP(F$12,龙女基本属性,3,FALSE),0))))))*属性设计!$L$26+
IF($B17="力士",VLOOKUP(F$13,力士基本属性,21,FALSE),IF($B17="修罗",VLOOKUP(F$13,修罗基本属性,21,FALSE),IF($B17="夜叉",VLOOKUP(F$13,夜叉基本属性,21,FALSE),IF($B17="判官",VLOOKUP(F$13,判官基本属性,21,FALSE),IF($B17="龙女",VLOOKUP(F$13,龙女基本属性,21,FALSE),0)))))*属性设计!$L$28)/
(属性设计!$L$27+
IF($B17="力士",VLOOKUP(F$13,力士基本属性,21,FALSE),IF($B17="修罗",VLOOKUP(F$13,修罗基本属性,21,FALSE),IF($B17="夜叉",VLOOKUP(F$13,夜叉基本属性,21,FALSE),IF($B17="判官",VLOOKUP(F$13,判官基本属性,21,FALSE),IF($B17="龙女",VLOOKUP(F$13,龙女基本属性,21,FALSE),0)))))*属性设计!$L$28),2),
ROUND(
IF($B17="力士",VLOOKUP(F$13,力士基本属性,21,FALSE),IF($B17="修罗",VLOOKUP(F$13,修罗基本属性,21,FALSE),IF($B17="夜叉",VLOOKUP(F$13,夜叉基本属性,21,FALSE),IF($B17="判官",VLOOKUP(F$13,判官基本属性,21,FALSE),IF($B17="龙女",VLOOKUP(F$13,龙女基本属性,21,FALSE),0)))))*属性设计!$L$28/
(属性设计!$L$27+
IF($B17="力士",VLOOKUP(F$13,力士基本属性,21,FALSE),IF($B17="修罗",VLOOKUP(F$13,修罗基本属性,21,FALSE),IF($B17="夜叉",VLOOKUP(F$13,夜叉基本属性,21,FALSE),IF($B17="判官",VLOOKUP(F$13,判官基本属性,21,FALSE),IF($B17="龙女",VLOOKUP(F$13,龙女基本属性,21,FALSE),0)))))*属性设计!$L$28),2))</f>
        <v>0 , 0.32</v>
      </c>
      <c r="G17" t="str">
        <f>IF(
IF($A17="力士",VLOOKUP(G$12,力士基本属性,4,FALSE),IF($A17="修罗",VLOOKUP(G$12,修罗基本属性,4,FALSE),IF($A17="夜叉",VLOOKUP(G$12,夜叉基本属性,4,FALSE),IF($A17="判官",VLOOKUP(G$12,判官基本属性,4,FALSE),IF($A17="龙女",VLOOKUP(G$12,龙女基本属性,4,FALSE),0)))))-
IF($B17="力士",VLOOKUP(G$13,力士基本属性,3,FALSE),IF($B17="修罗",VLOOKUP(G$13,修罗基本属性,3,FALSE),IF($B17="夜叉",VLOOKUP(G$13,夜叉基本属性,3,FALSE),IF($B17="判官",VLOOKUP(G$13,判官基本属性,3,FALSE),IF($B17="龙女",VLOOKUP(G$13,龙女基本属性,3,FALSE),0)))))&gt;0,
ROUND(((IF($A17="力士",VLOOKUP(G$12,力士基本属性,4,FALSE),IF($A17="修罗",VLOOKUP(G$12,修罗基本属性,4,FALSE),IF($A17="夜叉",VLOOKUP(G$12,夜叉基本属性,4,FALSE),IF($A17="判官",VLOOKUP(G$12,判官基本属性,4,FALSE),IF($A17="龙女",VLOOKUP(G$12,龙女基本属性,4,FALSE),0)))))-
IF($B17="力士",VLOOKUP(G$13,力士基本属性,3,FALSE),IF($B17="修罗",VLOOKUP(G$13,修罗基本属性,3,FALSE),IF($B17="夜叉",VLOOKUP(G$13,夜叉基本属性,3,FALSE),IF($B17="判官",VLOOKUP(G$13,判官基本属性,3,FALSE),IF($B17="龙女",VLOOKUP(G$13,龙女基本属性,3,FALSE),0))))))*属性设计!$L$26+
IF($A17="力士",VLOOKUP(G$12,力士基本属性,21,FALSE),IF($A17="修罗",VLOOKUP(G$12,修罗基本属性,21,FALSE),IF($A17="夜叉",VLOOKUP(G$12,夜叉基本属性,21,FALSE),IF($A17="判官",VLOOKUP(G$12,判官基本属性,21,FALSE),IF($A17="龙女",VLOOKUP(G$12,龙女基本属性,21,FALSE),0)))))*属性设计!$L$28)/
(属性设计!$L$27+
IF($A17="力士",VLOOKUP(G$12,力士基本属性,21,FALSE),IF($A17="修罗",VLOOKUP(G$12,修罗基本属性,21,FALSE),IF($A17="夜叉",VLOOKUP(G$12,夜叉基本属性,21,FALSE),IF($A17="判官",VLOOKUP(G$12,判官基本属性,21,FALSE),IF($A17="龙女",VLOOKUP(G$12,龙女基本属性,21,FALSE),0)))))*属性设计!$L$28),2),
ROUND(
IF($A17="力士",VLOOKUP(G$12,力士基本属性,21,FALSE),IF($A17="修罗",VLOOKUP(G$12,修罗基本属性,21,FALSE),IF($A17="夜叉",VLOOKUP(G$12,夜叉基本属性,21,FALSE),IF($A17="判官",VLOOKUP(G$12,判官基本属性,21,FALSE),IF($A17="龙女",VLOOKUP(G$12,龙女基本属性,21,FALSE),0)))))*属性设计!$L$28/
(属性设计!$L$27+
IF($A17="力士",VLOOKUP(G$12,力士基本属性,21,FALSE),IF($A17="修罗",VLOOKUP(G$12,修罗基本属性,21,FALSE),IF($A17="夜叉",VLOOKUP(G$12,夜叉基本属性,21,FALSE),IF($A17="判官",VLOOKUP(G$12,判官基本属性,21,FALSE),IF($A17="龙女",VLOOKUP(G$12,龙女基本属性,21,FALSE),0)))))*属性设计!$L$28),2))
&amp;" , "&amp;
IF(
IF($B17="力士",VLOOKUP(G$13,力士基本属性,4,FALSE),IF($B17="修罗",VLOOKUP(G$13,修罗基本属性,4,FALSE),IF($B17="夜叉",VLOOKUP(G$13,夜叉基本属性,4,FALSE),IF($B17="判官",VLOOKUP(G$13,判官基本属性,4,FALSE),IF($B17="龙女",VLOOKUP(G$13,龙女基本属性,4,FALSE),0)))))-
IF($A17="力士",VLOOKUP(G$12,力士基本属性,3,FALSE),IF($A17="修罗",VLOOKUP(G$12,修罗基本属性,3,FALSE),IF($A17="夜叉",VLOOKUP(G$12,夜叉基本属性,3,FALSE),IF($A17="判官",VLOOKUP(G$12,判官基本属性,3,FALSE),IF($A17="龙女",VLOOKUP(G$12,龙女基本属性,3,FALSE),0)))))&gt;0,
ROUND(((IF($B17="力士",VLOOKUP(G$13,力士基本属性,4,FALSE),IF($B17="修罗",VLOOKUP(G$13,修罗基本属性,4,FALSE),IF($B17="夜叉",VLOOKUP(G$13,夜叉基本属性,4,FALSE),IF($B17="判官",VLOOKUP(G$13,判官基本属性,4,FALSE),IF($B17="龙女",VLOOKUP(G$13,龙女基本属性,4,FALSE),0)))))-
IF($A17="力士",VLOOKUP(G$12,力士基本属性,3,FALSE),IF($A17="修罗",VLOOKUP(G$12,修罗基本属性,3,FALSE),IF($A17="夜叉",VLOOKUP(G$12,夜叉基本属性,3,FALSE),IF($A17="判官",VLOOKUP(G$12,判官基本属性,3,FALSE),IF($A17="龙女",VLOOKUP(G$12,龙女基本属性,3,FALSE),0))))))*属性设计!$L$26+
IF($B17="力士",VLOOKUP(G$13,力士基本属性,21,FALSE),IF($B17="修罗",VLOOKUP(G$13,修罗基本属性,21,FALSE),IF($B17="夜叉",VLOOKUP(G$13,夜叉基本属性,21,FALSE),IF($B17="判官",VLOOKUP(G$13,判官基本属性,21,FALSE),IF($B17="龙女",VLOOKUP(G$13,龙女基本属性,21,FALSE),0)))))*属性设计!$L$28)/
(属性设计!$L$27+
IF($B17="力士",VLOOKUP(G$13,力士基本属性,21,FALSE),IF($B17="修罗",VLOOKUP(G$13,修罗基本属性,21,FALSE),IF($B17="夜叉",VLOOKUP(G$13,夜叉基本属性,21,FALSE),IF($B17="判官",VLOOKUP(G$13,判官基本属性,21,FALSE),IF($B17="龙女",VLOOKUP(G$13,龙女基本属性,21,FALSE),0)))))*属性设计!$L$28),2),
ROUND(
IF($B17="力士",VLOOKUP(G$13,力士基本属性,21,FALSE),IF($B17="修罗",VLOOKUP(G$13,修罗基本属性,21,FALSE),IF($B17="夜叉",VLOOKUP(G$13,夜叉基本属性,21,FALSE),IF($B17="判官",VLOOKUP(G$13,判官基本属性,21,FALSE),IF($B17="龙女",VLOOKUP(G$13,龙女基本属性,21,FALSE),0)))))*属性设计!$L$28/
(属性设计!$L$27+
IF($B17="力士",VLOOKUP(G$13,力士基本属性,21,FALSE),IF($B17="修罗",VLOOKUP(G$13,修罗基本属性,21,FALSE),IF($B17="夜叉",VLOOKUP(G$13,夜叉基本属性,21,FALSE),IF($B17="判官",VLOOKUP(G$13,判官基本属性,21,FALSE),IF($B17="龙女",VLOOKUP(G$13,龙女基本属性,21,FALSE),0)))))*属性设计!$L$28),2))</f>
        <v>0 , 0.47</v>
      </c>
      <c r="H17" t="str">
        <f>IF(
IF($A17="力士",VLOOKUP(H$12,力士基本属性,4,FALSE),IF($A17="修罗",VLOOKUP(H$12,修罗基本属性,4,FALSE),IF($A17="夜叉",VLOOKUP(H$12,夜叉基本属性,4,FALSE),IF($A17="判官",VLOOKUP(H$12,判官基本属性,4,FALSE),IF($A17="龙女",VLOOKUP(H$12,龙女基本属性,4,FALSE),0)))))-
IF($B17="力士",VLOOKUP(H$13,力士基本属性,3,FALSE),IF($B17="修罗",VLOOKUP(H$13,修罗基本属性,3,FALSE),IF($B17="夜叉",VLOOKUP(H$13,夜叉基本属性,3,FALSE),IF($B17="判官",VLOOKUP(H$13,判官基本属性,3,FALSE),IF($B17="龙女",VLOOKUP(H$13,龙女基本属性,3,FALSE),0)))))&gt;0,
ROUND(((IF($A17="力士",VLOOKUP(H$12,力士基本属性,4,FALSE),IF($A17="修罗",VLOOKUP(H$12,修罗基本属性,4,FALSE),IF($A17="夜叉",VLOOKUP(H$12,夜叉基本属性,4,FALSE),IF($A17="判官",VLOOKUP(H$12,判官基本属性,4,FALSE),IF($A17="龙女",VLOOKUP(H$12,龙女基本属性,4,FALSE),0)))))-
IF($B17="力士",VLOOKUP(H$13,力士基本属性,3,FALSE),IF($B17="修罗",VLOOKUP(H$13,修罗基本属性,3,FALSE),IF($B17="夜叉",VLOOKUP(H$13,夜叉基本属性,3,FALSE),IF($B17="判官",VLOOKUP(H$13,判官基本属性,3,FALSE),IF($B17="龙女",VLOOKUP(H$13,龙女基本属性,3,FALSE),0))))))*属性设计!$L$26+
IF($A17="力士",VLOOKUP(H$12,力士基本属性,21,FALSE),IF($A17="修罗",VLOOKUP(H$12,修罗基本属性,21,FALSE),IF($A17="夜叉",VLOOKUP(H$12,夜叉基本属性,21,FALSE),IF($A17="判官",VLOOKUP(H$12,判官基本属性,21,FALSE),IF($A17="龙女",VLOOKUP(H$12,龙女基本属性,21,FALSE),0)))))*属性设计!$L$28)/
(属性设计!$L$27+
IF($A17="力士",VLOOKUP(H$12,力士基本属性,21,FALSE),IF($A17="修罗",VLOOKUP(H$12,修罗基本属性,21,FALSE),IF($A17="夜叉",VLOOKUP(H$12,夜叉基本属性,21,FALSE),IF($A17="判官",VLOOKUP(H$12,判官基本属性,21,FALSE),IF($A17="龙女",VLOOKUP(H$12,龙女基本属性,21,FALSE),0)))))*属性设计!$L$28),2),
ROUND(
IF($A17="力士",VLOOKUP(H$12,力士基本属性,21,FALSE),IF($A17="修罗",VLOOKUP(H$12,修罗基本属性,21,FALSE),IF($A17="夜叉",VLOOKUP(H$12,夜叉基本属性,21,FALSE),IF($A17="判官",VLOOKUP(H$12,判官基本属性,21,FALSE),IF($A17="龙女",VLOOKUP(H$12,龙女基本属性,21,FALSE),0)))))*属性设计!$L$28/
(属性设计!$L$27+
IF($A17="力士",VLOOKUP(H$12,力士基本属性,21,FALSE),IF($A17="修罗",VLOOKUP(H$12,修罗基本属性,21,FALSE),IF($A17="夜叉",VLOOKUP(H$12,夜叉基本属性,21,FALSE),IF($A17="判官",VLOOKUP(H$12,判官基本属性,21,FALSE),IF($A17="龙女",VLOOKUP(H$12,龙女基本属性,21,FALSE),0)))))*属性设计!$L$28),2))
&amp;" , "&amp;
IF(
IF($B17="力士",VLOOKUP(H$13,力士基本属性,4,FALSE),IF($B17="修罗",VLOOKUP(H$13,修罗基本属性,4,FALSE),IF($B17="夜叉",VLOOKUP(H$13,夜叉基本属性,4,FALSE),IF($B17="判官",VLOOKUP(H$13,判官基本属性,4,FALSE),IF($B17="龙女",VLOOKUP(H$13,龙女基本属性,4,FALSE),0)))))-
IF($A17="力士",VLOOKUP(H$12,力士基本属性,3,FALSE),IF($A17="修罗",VLOOKUP(H$12,修罗基本属性,3,FALSE),IF($A17="夜叉",VLOOKUP(H$12,夜叉基本属性,3,FALSE),IF($A17="判官",VLOOKUP(H$12,判官基本属性,3,FALSE),IF($A17="龙女",VLOOKUP(H$12,龙女基本属性,3,FALSE),0)))))&gt;0,
ROUND(((IF($B17="力士",VLOOKUP(H$13,力士基本属性,4,FALSE),IF($B17="修罗",VLOOKUP(H$13,修罗基本属性,4,FALSE),IF($B17="夜叉",VLOOKUP(H$13,夜叉基本属性,4,FALSE),IF($B17="判官",VLOOKUP(H$13,判官基本属性,4,FALSE),IF($B17="龙女",VLOOKUP(H$13,龙女基本属性,4,FALSE),0)))))-
IF($A17="力士",VLOOKUP(H$12,力士基本属性,3,FALSE),IF($A17="修罗",VLOOKUP(H$12,修罗基本属性,3,FALSE),IF($A17="夜叉",VLOOKUP(H$12,夜叉基本属性,3,FALSE),IF($A17="判官",VLOOKUP(H$12,判官基本属性,3,FALSE),IF($A17="龙女",VLOOKUP(H$12,龙女基本属性,3,FALSE),0))))))*属性设计!$L$26+
IF($B17="力士",VLOOKUP(H$13,力士基本属性,21,FALSE),IF($B17="修罗",VLOOKUP(H$13,修罗基本属性,21,FALSE),IF($B17="夜叉",VLOOKUP(H$13,夜叉基本属性,21,FALSE),IF($B17="判官",VLOOKUP(H$13,判官基本属性,21,FALSE),IF($B17="龙女",VLOOKUP(H$13,龙女基本属性,21,FALSE),0)))))*属性设计!$L$28)/
(属性设计!$L$27+
IF($B17="力士",VLOOKUP(H$13,力士基本属性,21,FALSE),IF($B17="修罗",VLOOKUP(H$13,修罗基本属性,21,FALSE),IF($B17="夜叉",VLOOKUP(H$13,夜叉基本属性,21,FALSE),IF($B17="判官",VLOOKUP(H$13,判官基本属性,21,FALSE),IF($B17="龙女",VLOOKUP(H$13,龙女基本属性,21,FALSE),0)))))*属性设计!$L$28),2),
ROUND(
IF($B17="力士",VLOOKUP(H$13,力士基本属性,21,FALSE),IF($B17="修罗",VLOOKUP(H$13,修罗基本属性,21,FALSE),IF($B17="夜叉",VLOOKUP(H$13,夜叉基本属性,21,FALSE),IF($B17="判官",VLOOKUP(H$13,判官基本属性,21,FALSE),IF($B17="龙女",VLOOKUP(H$13,龙女基本属性,21,FALSE),0)))))*属性设计!$L$28/
(属性设计!$L$27+
IF($B17="力士",VLOOKUP(H$13,力士基本属性,21,FALSE),IF($B17="修罗",VLOOKUP(H$13,修罗基本属性,21,FALSE),IF($B17="夜叉",VLOOKUP(H$13,夜叉基本属性,21,FALSE),IF($B17="判官",VLOOKUP(H$13,判官基本属性,21,FALSE),IF($B17="龙女",VLOOKUP(H$13,龙女基本属性,21,FALSE),0)))))*属性设计!$L$28),2))</f>
        <v>0 , 0.51</v>
      </c>
    </row>
    <row r="18" spans="1:8" x14ac:dyDescent="0.15">
      <c r="A18" t="s">
        <v>5</v>
      </c>
      <c r="B18" t="s">
        <v>7</v>
      </c>
      <c r="C18" t="str">
        <f>IF(
IF($A18="力士",VLOOKUP(C$12,力士基本属性,4,FALSE),IF($A18="修罗",VLOOKUP(C$12,修罗基本属性,4,FALSE),IF($A18="夜叉",VLOOKUP(C$12,夜叉基本属性,4,FALSE),IF($A18="判官",VLOOKUP(C$12,判官基本属性,4,FALSE),IF($A18="龙女",VLOOKUP(C$12,龙女基本属性,4,FALSE),0)))))-
IF($B18="力士",VLOOKUP(C$13,力士基本属性,3,FALSE),IF($B18="修罗",VLOOKUP(C$13,修罗基本属性,3,FALSE),IF($B18="夜叉",VLOOKUP(C$13,夜叉基本属性,3,FALSE),IF($B18="判官",VLOOKUP(C$13,判官基本属性,3,FALSE),IF($B18="龙女",VLOOKUP(C$13,龙女基本属性,3,FALSE),0)))))&gt;0,
ROUND(((IF($A18="力士",VLOOKUP(C$12,力士基本属性,4,FALSE),IF($A18="修罗",VLOOKUP(C$12,修罗基本属性,4,FALSE),IF($A18="夜叉",VLOOKUP(C$12,夜叉基本属性,4,FALSE),IF($A18="判官",VLOOKUP(C$12,判官基本属性,4,FALSE),IF($A18="龙女",VLOOKUP(C$12,龙女基本属性,4,FALSE),0)))))-
IF($B18="力士",VLOOKUP(C$13,力士基本属性,3,FALSE),IF($B18="修罗",VLOOKUP(C$13,修罗基本属性,3,FALSE),IF($B18="夜叉",VLOOKUP(C$13,夜叉基本属性,3,FALSE),IF($B18="判官",VLOOKUP(C$13,判官基本属性,3,FALSE),IF($B18="龙女",VLOOKUP(C$13,龙女基本属性,3,FALSE),0))))))*属性设计!$L$26+
IF($A18="力士",VLOOKUP(C$12,力士基本属性,21,FALSE),IF($A18="修罗",VLOOKUP(C$12,修罗基本属性,21,FALSE),IF($A18="夜叉",VLOOKUP(C$12,夜叉基本属性,21,FALSE),IF($A18="判官",VLOOKUP(C$12,判官基本属性,21,FALSE),IF($A18="龙女",VLOOKUP(C$12,龙女基本属性,21,FALSE),0)))))*属性设计!$L$28)/
(属性设计!$L$27+
IF($A18="力士",VLOOKUP(C$12,力士基本属性,21,FALSE),IF($A18="修罗",VLOOKUP(C$12,修罗基本属性,21,FALSE),IF($A18="夜叉",VLOOKUP(C$12,夜叉基本属性,21,FALSE),IF($A18="判官",VLOOKUP(C$12,判官基本属性,21,FALSE),IF($A18="龙女",VLOOKUP(C$12,龙女基本属性,21,FALSE),0)))))*属性设计!$L$28),2),
ROUND(
IF($A18="力士",VLOOKUP(C$12,力士基本属性,21,FALSE),IF($A18="修罗",VLOOKUP(C$12,修罗基本属性,21,FALSE),IF($A18="夜叉",VLOOKUP(C$12,夜叉基本属性,21,FALSE),IF($A18="判官",VLOOKUP(C$12,判官基本属性,21,FALSE),IF($A18="龙女",VLOOKUP(C$12,龙女基本属性,21,FALSE),0)))))*属性设计!$L$28/
(属性设计!$L$27+
IF($A18="力士",VLOOKUP(C$12,力士基本属性,21,FALSE),IF($A18="修罗",VLOOKUP(C$12,修罗基本属性,21,FALSE),IF($A18="夜叉",VLOOKUP(C$12,夜叉基本属性,21,FALSE),IF($A18="判官",VLOOKUP(C$12,判官基本属性,21,FALSE),IF($A18="龙女",VLOOKUP(C$12,龙女基本属性,21,FALSE),0)))))*属性设计!$L$28),2))
&amp;" , "&amp;
IF(
IF($B18="力士",VLOOKUP(C$13,力士基本属性,4,FALSE),IF($B18="修罗",VLOOKUP(C$13,修罗基本属性,4,FALSE),IF($B18="夜叉",VLOOKUP(C$13,夜叉基本属性,4,FALSE),IF($B18="判官",VLOOKUP(C$13,判官基本属性,4,FALSE),IF($B18="龙女",VLOOKUP(C$13,龙女基本属性,4,FALSE),0)))))-
IF($A18="力士",VLOOKUP(C$12,力士基本属性,3,FALSE),IF($A18="修罗",VLOOKUP(C$12,修罗基本属性,3,FALSE),IF($A18="夜叉",VLOOKUP(C$12,夜叉基本属性,3,FALSE),IF($A18="判官",VLOOKUP(C$12,判官基本属性,3,FALSE),IF($A18="龙女",VLOOKUP(C$12,龙女基本属性,3,FALSE),0)))))&gt;0,
ROUND(((IF($B18="力士",VLOOKUP(C$13,力士基本属性,4,FALSE),IF($B18="修罗",VLOOKUP(C$13,修罗基本属性,4,FALSE),IF($B18="夜叉",VLOOKUP(C$13,夜叉基本属性,4,FALSE),IF($B18="判官",VLOOKUP(C$13,判官基本属性,4,FALSE),IF($B18="龙女",VLOOKUP(C$13,龙女基本属性,4,FALSE),0)))))-
IF($A18="力士",VLOOKUP(C$12,力士基本属性,3,FALSE),IF($A18="修罗",VLOOKUP(C$12,修罗基本属性,3,FALSE),IF($A18="夜叉",VLOOKUP(C$12,夜叉基本属性,3,FALSE),IF($A18="判官",VLOOKUP(C$12,判官基本属性,3,FALSE),IF($A18="龙女",VLOOKUP(C$12,龙女基本属性,3,FALSE),0))))))*属性设计!$L$26+
IF($B18="力士",VLOOKUP(C$13,力士基本属性,21,FALSE),IF($B18="修罗",VLOOKUP(C$13,修罗基本属性,21,FALSE),IF($B18="夜叉",VLOOKUP(C$13,夜叉基本属性,21,FALSE),IF($B18="判官",VLOOKUP(C$13,判官基本属性,21,FALSE),IF($B18="龙女",VLOOKUP(C$13,龙女基本属性,21,FALSE),0)))))*属性设计!$L$28)/
(属性设计!$L$27+
IF($B18="力士",VLOOKUP(C$13,力士基本属性,21,FALSE),IF($B18="修罗",VLOOKUP(C$13,修罗基本属性,21,FALSE),IF($B18="夜叉",VLOOKUP(C$13,夜叉基本属性,21,FALSE),IF($B18="判官",VLOOKUP(C$13,判官基本属性,21,FALSE),IF($B18="龙女",VLOOKUP(C$13,龙女基本属性,21,FALSE),0)))))*属性设计!$L$28),2),
ROUND(
IF($B18="力士",VLOOKUP(C$13,力士基本属性,21,FALSE),IF($B18="修罗",VLOOKUP(C$13,修罗基本属性,21,FALSE),IF($B18="夜叉",VLOOKUP(C$13,夜叉基本属性,21,FALSE),IF($B18="判官",VLOOKUP(C$13,判官基本属性,21,FALSE),IF($B18="龙女",VLOOKUP(C$13,龙女基本属性,21,FALSE),0)))))*属性设计!$L$28/
(属性设计!$L$27+
IF($B18="力士",VLOOKUP(C$13,力士基本属性,21,FALSE),IF($B18="修罗",VLOOKUP(C$13,修罗基本属性,21,FALSE),IF($B18="夜叉",VLOOKUP(C$13,夜叉基本属性,21,FALSE),IF($B18="判官",VLOOKUP(C$13,判官基本属性,21,FALSE),IF($B18="龙女",VLOOKUP(C$13,龙女基本属性,21,FALSE),0)))))*属性设计!$L$28),2))</f>
        <v>0.01 , 0.06</v>
      </c>
      <c r="D18" t="str">
        <f>IF(
IF($A18="力士",VLOOKUP(D$12,力士基本属性,4,FALSE),IF($A18="修罗",VLOOKUP(D$12,修罗基本属性,4,FALSE),IF($A18="夜叉",VLOOKUP(D$12,夜叉基本属性,4,FALSE),IF($A18="判官",VLOOKUP(D$12,判官基本属性,4,FALSE),IF($A18="龙女",VLOOKUP(D$12,龙女基本属性,4,FALSE),0)))))-
IF($B18="力士",VLOOKUP(D$13,力士基本属性,3,FALSE),IF($B18="修罗",VLOOKUP(D$13,修罗基本属性,3,FALSE),IF($B18="夜叉",VLOOKUP(D$13,夜叉基本属性,3,FALSE),IF($B18="判官",VLOOKUP(D$13,判官基本属性,3,FALSE),IF($B18="龙女",VLOOKUP(D$13,龙女基本属性,3,FALSE),0)))))&gt;0,
ROUND(((IF($A18="力士",VLOOKUP(D$12,力士基本属性,4,FALSE),IF($A18="修罗",VLOOKUP(D$12,修罗基本属性,4,FALSE),IF($A18="夜叉",VLOOKUP(D$12,夜叉基本属性,4,FALSE),IF($A18="判官",VLOOKUP(D$12,判官基本属性,4,FALSE),IF($A18="龙女",VLOOKUP(D$12,龙女基本属性,4,FALSE),0)))))-
IF($B18="力士",VLOOKUP(D$13,力士基本属性,3,FALSE),IF($B18="修罗",VLOOKUP(D$13,修罗基本属性,3,FALSE),IF($B18="夜叉",VLOOKUP(D$13,夜叉基本属性,3,FALSE),IF($B18="判官",VLOOKUP(D$13,判官基本属性,3,FALSE),IF($B18="龙女",VLOOKUP(D$13,龙女基本属性,3,FALSE),0))))))*属性设计!$L$26+
IF($A18="力士",VLOOKUP(D$12,力士基本属性,21,FALSE),IF($A18="修罗",VLOOKUP(D$12,修罗基本属性,21,FALSE),IF($A18="夜叉",VLOOKUP(D$12,夜叉基本属性,21,FALSE),IF($A18="判官",VLOOKUP(D$12,判官基本属性,21,FALSE),IF($A18="龙女",VLOOKUP(D$12,龙女基本属性,21,FALSE),0)))))*属性设计!$L$28)/
(属性设计!$L$27+
IF($A18="力士",VLOOKUP(D$12,力士基本属性,21,FALSE),IF($A18="修罗",VLOOKUP(D$12,修罗基本属性,21,FALSE),IF($A18="夜叉",VLOOKUP(D$12,夜叉基本属性,21,FALSE),IF($A18="判官",VLOOKUP(D$12,判官基本属性,21,FALSE),IF($A18="龙女",VLOOKUP(D$12,龙女基本属性,21,FALSE),0)))))*属性设计!$L$28),2),
ROUND(
IF($A18="力士",VLOOKUP(D$12,力士基本属性,21,FALSE),IF($A18="修罗",VLOOKUP(D$12,修罗基本属性,21,FALSE),IF($A18="夜叉",VLOOKUP(D$12,夜叉基本属性,21,FALSE),IF($A18="判官",VLOOKUP(D$12,判官基本属性,21,FALSE),IF($A18="龙女",VLOOKUP(D$12,龙女基本属性,21,FALSE),0)))))*属性设计!$L$28/
(属性设计!$L$27+
IF($A18="力士",VLOOKUP(D$12,力士基本属性,21,FALSE),IF($A18="修罗",VLOOKUP(D$12,修罗基本属性,21,FALSE),IF($A18="夜叉",VLOOKUP(D$12,夜叉基本属性,21,FALSE),IF($A18="判官",VLOOKUP(D$12,判官基本属性,21,FALSE),IF($A18="龙女",VLOOKUP(D$12,龙女基本属性,21,FALSE),0)))))*属性设计!$L$28),2))
&amp;" , "&amp;
IF(
IF($B18="力士",VLOOKUP(D$13,力士基本属性,4,FALSE),IF($B18="修罗",VLOOKUP(D$13,修罗基本属性,4,FALSE),IF($B18="夜叉",VLOOKUP(D$13,夜叉基本属性,4,FALSE),IF($B18="判官",VLOOKUP(D$13,判官基本属性,4,FALSE),IF($B18="龙女",VLOOKUP(D$13,龙女基本属性,4,FALSE),0)))))-
IF($A18="力士",VLOOKUP(D$12,力士基本属性,3,FALSE),IF($A18="修罗",VLOOKUP(D$12,修罗基本属性,3,FALSE),IF($A18="夜叉",VLOOKUP(D$12,夜叉基本属性,3,FALSE),IF($A18="判官",VLOOKUP(D$12,判官基本属性,3,FALSE),IF($A18="龙女",VLOOKUP(D$12,龙女基本属性,3,FALSE),0)))))&gt;0,
ROUND(((IF($B18="力士",VLOOKUP(D$13,力士基本属性,4,FALSE),IF($B18="修罗",VLOOKUP(D$13,修罗基本属性,4,FALSE),IF($B18="夜叉",VLOOKUP(D$13,夜叉基本属性,4,FALSE),IF($B18="判官",VLOOKUP(D$13,判官基本属性,4,FALSE),IF($B18="龙女",VLOOKUP(D$13,龙女基本属性,4,FALSE),0)))))-
IF($A18="力士",VLOOKUP(D$12,力士基本属性,3,FALSE),IF($A18="修罗",VLOOKUP(D$12,修罗基本属性,3,FALSE),IF($A18="夜叉",VLOOKUP(D$12,夜叉基本属性,3,FALSE),IF($A18="判官",VLOOKUP(D$12,判官基本属性,3,FALSE),IF($A18="龙女",VLOOKUP(D$12,龙女基本属性,3,FALSE),0))))))*属性设计!$L$26+
IF($B18="力士",VLOOKUP(D$13,力士基本属性,21,FALSE),IF($B18="修罗",VLOOKUP(D$13,修罗基本属性,21,FALSE),IF($B18="夜叉",VLOOKUP(D$13,夜叉基本属性,21,FALSE),IF($B18="判官",VLOOKUP(D$13,判官基本属性,21,FALSE),IF($B18="龙女",VLOOKUP(D$13,龙女基本属性,21,FALSE),0)))))*属性设计!$L$28)/
(属性设计!$L$27+
IF($B18="力士",VLOOKUP(D$13,力士基本属性,21,FALSE),IF($B18="修罗",VLOOKUP(D$13,修罗基本属性,21,FALSE),IF($B18="夜叉",VLOOKUP(D$13,夜叉基本属性,21,FALSE),IF($B18="判官",VLOOKUP(D$13,判官基本属性,21,FALSE),IF($B18="龙女",VLOOKUP(D$13,龙女基本属性,21,FALSE),0)))))*属性设计!$L$28),2),
ROUND(
IF($B18="力士",VLOOKUP(D$13,力士基本属性,21,FALSE),IF($B18="修罗",VLOOKUP(D$13,修罗基本属性,21,FALSE),IF($B18="夜叉",VLOOKUP(D$13,夜叉基本属性,21,FALSE),IF($B18="判官",VLOOKUP(D$13,判官基本属性,21,FALSE),IF($B18="龙女",VLOOKUP(D$13,龙女基本属性,21,FALSE),0)))))*属性设计!$L$28/
(属性设计!$L$27+
IF($B18="力士",VLOOKUP(D$13,力士基本属性,21,FALSE),IF($B18="修罗",VLOOKUP(D$13,修罗基本属性,21,FALSE),IF($B18="夜叉",VLOOKUP(D$13,夜叉基本属性,21,FALSE),IF($B18="判官",VLOOKUP(D$13,判官基本属性,21,FALSE),IF($B18="龙女",VLOOKUP(D$13,龙女基本属性,21,FALSE),0)))))*属性设计!$L$28),2))</f>
        <v>0 , 0</v>
      </c>
      <c r="E18" t="str">
        <f>IF(
IF($A18="力士",VLOOKUP(E$12,力士基本属性,4,FALSE),IF($A18="修罗",VLOOKUP(E$12,修罗基本属性,4,FALSE),IF($A18="夜叉",VLOOKUP(E$12,夜叉基本属性,4,FALSE),IF($A18="判官",VLOOKUP(E$12,判官基本属性,4,FALSE),IF($A18="龙女",VLOOKUP(E$12,龙女基本属性,4,FALSE),0)))))-
IF($B18="力士",VLOOKUP(E$13,力士基本属性,3,FALSE),IF($B18="修罗",VLOOKUP(E$13,修罗基本属性,3,FALSE),IF($B18="夜叉",VLOOKUP(E$13,夜叉基本属性,3,FALSE),IF($B18="判官",VLOOKUP(E$13,判官基本属性,3,FALSE),IF($B18="龙女",VLOOKUP(E$13,龙女基本属性,3,FALSE),0)))))&gt;0,
ROUND(((IF($A18="力士",VLOOKUP(E$12,力士基本属性,4,FALSE),IF($A18="修罗",VLOOKUP(E$12,修罗基本属性,4,FALSE),IF($A18="夜叉",VLOOKUP(E$12,夜叉基本属性,4,FALSE),IF($A18="判官",VLOOKUP(E$12,判官基本属性,4,FALSE),IF($A18="龙女",VLOOKUP(E$12,龙女基本属性,4,FALSE),0)))))-
IF($B18="力士",VLOOKUP(E$13,力士基本属性,3,FALSE),IF($B18="修罗",VLOOKUP(E$13,修罗基本属性,3,FALSE),IF($B18="夜叉",VLOOKUP(E$13,夜叉基本属性,3,FALSE),IF($B18="判官",VLOOKUP(E$13,判官基本属性,3,FALSE),IF($B18="龙女",VLOOKUP(E$13,龙女基本属性,3,FALSE),0))))))*属性设计!$L$26+
IF($A18="力士",VLOOKUP(E$12,力士基本属性,21,FALSE),IF($A18="修罗",VLOOKUP(E$12,修罗基本属性,21,FALSE),IF($A18="夜叉",VLOOKUP(E$12,夜叉基本属性,21,FALSE),IF($A18="判官",VLOOKUP(E$12,判官基本属性,21,FALSE),IF($A18="龙女",VLOOKUP(E$12,龙女基本属性,21,FALSE),0)))))*属性设计!$L$28)/
(属性设计!$L$27+
IF($A18="力士",VLOOKUP(E$12,力士基本属性,21,FALSE),IF($A18="修罗",VLOOKUP(E$12,修罗基本属性,21,FALSE),IF($A18="夜叉",VLOOKUP(E$12,夜叉基本属性,21,FALSE),IF($A18="判官",VLOOKUP(E$12,判官基本属性,21,FALSE),IF($A18="龙女",VLOOKUP(E$12,龙女基本属性,21,FALSE),0)))))*属性设计!$L$28),2),
ROUND(
IF($A18="力士",VLOOKUP(E$12,力士基本属性,21,FALSE),IF($A18="修罗",VLOOKUP(E$12,修罗基本属性,21,FALSE),IF($A18="夜叉",VLOOKUP(E$12,夜叉基本属性,21,FALSE),IF($A18="判官",VLOOKUP(E$12,判官基本属性,21,FALSE),IF($A18="龙女",VLOOKUP(E$12,龙女基本属性,21,FALSE),0)))))*属性设计!$L$28/
(属性设计!$L$27+
IF($A18="力士",VLOOKUP(E$12,力士基本属性,21,FALSE),IF($A18="修罗",VLOOKUP(E$12,修罗基本属性,21,FALSE),IF($A18="夜叉",VLOOKUP(E$12,夜叉基本属性,21,FALSE),IF($A18="判官",VLOOKUP(E$12,判官基本属性,21,FALSE),IF($A18="龙女",VLOOKUP(E$12,龙女基本属性,21,FALSE),0)))))*属性设计!$L$28),2))
&amp;" , "&amp;
IF(
IF($B18="力士",VLOOKUP(E$13,力士基本属性,4,FALSE),IF($B18="修罗",VLOOKUP(E$13,修罗基本属性,4,FALSE),IF($B18="夜叉",VLOOKUP(E$13,夜叉基本属性,4,FALSE),IF($B18="判官",VLOOKUP(E$13,判官基本属性,4,FALSE),IF($B18="龙女",VLOOKUP(E$13,龙女基本属性,4,FALSE),0)))))-
IF($A18="力士",VLOOKUP(E$12,力士基本属性,3,FALSE),IF($A18="修罗",VLOOKUP(E$12,修罗基本属性,3,FALSE),IF($A18="夜叉",VLOOKUP(E$12,夜叉基本属性,3,FALSE),IF($A18="判官",VLOOKUP(E$12,判官基本属性,3,FALSE),IF($A18="龙女",VLOOKUP(E$12,龙女基本属性,3,FALSE),0)))))&gt;0,
ROUND(((IF($B18="力士",VLOOKUP(E$13,力士基本属性,4,FALSE),IF($B18="修罗",VLOOKUP(E$13,修罗基本属性,4,FALSE),IF($B18="夜叉",VLOOKUP(E$13,夜叉基本属性,4,FALSE),IF($B18="判官",VLOOKUP(E$13,判官基本属性,4,FALSE),IF($B18="龙女",VLOOKUP(E$13,龙女基本属性,4,FALSE),0)))))-
IF($A18="力士",VLOOKUP(E$12,力士基本属性,3,FALSE),IF($A18="修罗",VLOOKUP(E$12,修罗基本属性,3,FALSE),IF($A18="夜叉",VLOOKUP(E$12,夜叉基本属性,3,FALSE),IF($A18="判官",VLOOKUP(E$12,判官基本属性,3,FALSE),IF($A18="龙女",VLOOKUP(E$12,龙女基本属性,3,FALSE),0))))))*属性设计!$L$26+
IF($B18="力士",VLOOKUP(E$13,力士基本属性,21,FALSE),IF($B18="修罗",VLOOKUP(E$13,修罗基本属性,21,FALSE),IF($B18="夜叉",VLOOKUP(E$13,夜叉基本属性,21,FALSE),IF($B18="判官",VLOOKUP(E$13,判官基本属性,21,FALSE),IF($B18="龙女",VLOOKUP(E$13,龙女基本属性,21,FALSE),0)))))*属性设计!$L$28)/
(属性设计!$L$27+
IF($B18="力士",VLOOKUP(E$13,力士基本属性,21,FALSE),IF($B18="修罗",VLOOKUP(E$13,修罗基本属性,21,FALSE),IF($B18="夜叉",VLOOKUP(E$13,夜叉基本属性,21,FALSE),IF($B18="判官",VLOOKUP(E$13,判官基本属性,21,FALSE),IF($B18="龙女",VLOOKUP(E$13,龙女基本属性,21,FALSE),0)))))*属性设计!$L$28),2),
ROUND(
IF($B18="力士",VLOOKUP(E$13,力士基本属性,21,FALSE),IF($B18="修罗",VLOOKUP(E$13,修罗基本属性,21,FALSE),IF($B18="夜叉",VLOOKUP(E$13,夜叉基本属性,21,FALSE),IF($B18="判官",VLOOKUP(E$13,判官基本属性,21,FALSE),IF($B18="龙女",VLOOKUP(E$13,龙女基本属性,21,FALSE),0)))))*属性设计!$L$28/
(属性设计!$L$27+
IF($B18="力士",VLOOKUP(E$13,力士基本属性,21,FALSE),IF($B18="修罗",VLOOKUP(E$13,修罗基本属性,21,FALSE),IF($B18="夜叉",VLOOKUP(E$13,夜叉基本属性,21,FALSE),IF($B18="判官",VLOOKUP(E$13,判官基本属性,21,FALSE),IF($B18="龙女",VLOOKUP(E$13,龙女基本属性,21,FALSE),0)))))*属性设计!$L$28),2))</f>
        <v>0.01 , 0</v>
      </c>
      <c r="F18" t="str">
        <f>IF(
IF($A18="力士",VLOOKUP(F$12,力士基本属性,4,FALSE),IF($A18="修罗",VLOOKUP(F$12,修罗基本属性,4,FALSE),IF($A18="夜叉",VLOOKUP(F$12,夜叉基本属性,4,FALSE),IF($A18="判官",VLOOKUP(F$12,判官基本属性,4,FALSE),IF($A18="龙女",VLOOKUP(F$12,龙女基本属性,4,FALSE),0)))))-
IF($B18="力士",VLOOKUP(F$13,力士基本属性,3,FALSE),IF($B18="修罗",VLOOKUP(F$13,修罗基本属性,3,FALSE),IF($B18="夜叉",VLOOKUP(F$13,夜叉基本属性,3,FALSE),IF($B18="判官",VLOOKUP(F$13,判官基本属性,3,FALSE),IF($B18="龙女",VLOOKUP(F$13,龙女基本属性,3,FALSE),0)))))&gt;0,
ROUND(((IF($A18="力士",VLOOKUP(F$12,力士基本属性,4,FALSE),IF($A18="修罗",VLOOKUP(F$12,修罗基本属性,4,FALSE),IF($A18="夜叉",VLOOKUP(F$12,夜叉基本属性,4,FALSE),IF($A18="判官",VLOOKUP(F$12,判官基本属性,4,FALSE),IF($A18="龙女",VLOOKUP(F$12,龙女基本属性,4,FALSE),0)))))-
IF($B18="力士",VLOOKUP(F$13,力士基本属性,3,FALSE),IF($B18="修罗",VLOOKUP(F$13,修罗基本属性,3,FALSE),IF($B18="夜叉",VLOOKUP(F$13,夜叉基本属性,3,FALSE),IF($B18="判官",VLOOKUP(F$13,判官基本属性,3,FALSE),IF($B18="龙女",VLOOKUP(F$13,龙女基本属性,3,FALSE),0))))))*属性设计!$L$26+
IF($A18="力士",VLOOKUP(F$12,力士基本属性,21,FALSE),IF($A18="修罗",VLOOKUP(F$12,修罗基本属性,21,FALSE),IF($A18="夜叉",VLOOKUP(F$12,夜叉基本属性,21,FALSE),IF($A18="判官",VLOOKUP(F$12,判官基本属性,21,FALSE),IF($A18="龙女",VLOOKUP(F$12,龙女基本属性,21,FALSE),0)))))*属性设计!$L$28)/
(属性设计!$L$27+
IF($A18="力士",VLOOKUP(F$12,力士基本属性,21,FALSE),IF($A18="修罗",VLOOKUP(F$12,修罗基本属性,21,FALSE),IF($A18="夜叉",VLOOKUP(F$12,夜叉基本属性,21,FALSE),IF($A18="判官",VLOOKUP(F$12,判官基本属性,21,FALSE),IF($A18="龙女",VLOOKUP(F$12,龙女基本属性,21,FALSE),0)))))*属性设计!$L$28),2),
ROUND(
IF($A18="力士",VLOOKUP(F$12,力士基本属性,21,FALSE),IF($A18="修罗",VLOOKUP(F$12,修罗基本属性,21,FALSE),IF($A18="夜叉",VLOOKUP(F$12,夜叉基本属性,21,FALSE),IF($A18="判官",VLOOKUP(F$12,判官基本属性,21,FALSE),IF($A18="龙女",VLOOKUP(F$12,龙女基本属性,21,FALSE),0)))))*属性设计!$L$28/
(属性设计!$L$27+
IF($A18="力士",VLOOKUP(F$12,力士基本属性,21,FALSE),IF($A18="修罗",VLOOKUP(F$12,修罗基本属性,21,FALSE),IF($A18="夜叉",VLOOKUP(F$12,夜叉基本属性,21,FALSE),IF($A18="判官",VLOOKUP(F$12,判官基本属性,21,FALSE),IF($A18="龙女",VLOOKUP(F$12,龙女基本属性,21,FALSE),0)))))*属性设计!$L$28),2))
&amp;" , "&amp;
IF(
IF($B18="力士",VLOOKUP(F$13,力士基本属性,4,FALSE),IF($B18="修罗",VLOOKUP(F$13,修罗基本属性,4,FALSE),IF($B18="夜叉",VLOOKUP(F$13,夜叉基本属性,4,FALSE),IF($B18="判官",VLOOKUP(F$13,判官基本属性,4,FALSE),IF($B18="龙女",VLOOKUP(F$13,龙女基本属性,4,FALSE),0)))))-
IF($A18="力士",VLOOKUP(F$12,力士基本属性,3,FALSE),IF($A18="修罗",VLOOKUP(F$12,修罗基本属性,3,FALSE),IF($A18="夜叉",VLOOKUP(F$12,夜叉基本属性,3,FALSE),IF($A18="判官",VLOOKUP(F$12,判官基本属性,3,FALSE),IF($A18="龙女",VLOOKUP(F$12,龙女基本属性,3,FALSE),0)))))&gt;0,
ROUND(((IF($B18="力士",VLOOKUP(F$13,力士基本属性,4,FALSE),IF($B18="修罗",VLOOKUP(F$13,修罗基本属性,4,FALSE),IF($B18="夜叉",VLOOKUP(F$13,夜叉基本属性,4,FALSE),IF($B18="判官",VLOOKUP(F$13,判官基本属性,4,FALSE),IF($B18="龙女",VLOOKUP(F$13,龙女基本属性,4,FALSE),0)))))-
IF($A18="力士",VLOOKUP(F$12,力士基本属性,3,FALSE),IF($A18="修罗",VLOOKUP(F$12,修罗基本属性,3,FALSE),IF($A18="夜叉",VLOOKUP(F$12,夜叉基本属性,3,FALSE),IF($A18="判官",VLOOKUP(F$12,判官基本属性,3,FALSE),IF($A18="龙女",VLOOKUP(F$12,龙女基本属性,3,FALSE),0))))))*属性设计!$L$26+
IF($B18="力士",VLOOKUP(F$13,力士基本属性,21,FALSE),IF($B18="修罗",VLOOKUP(F$13,修罗基本属性,21,FALSE),IF($B18="夜叉",VLOOKUP(F$13,夜叉基本属性,21,FALSE),IF($B18="判官",VLOOKUP(F$13,判官基本属性,21,FALSE),IF($B18="龙女",VLOOKUP(F$13,龙女基本属性,21,FALSE),0)))))*属性设计!$L$28)/
(属性设计!$L$27+
IF($B18="力士",VLOOKUP(F$13,力士基本属性,21,FALSE),IF($B18="修罗",VLOOKUP(F$13,修罗基本属性,21,FALSE),IF($B18="夜叉",VLOOKUP(F$13,夜叉基本属性,21,FALSE),IF($B18="判官",VLOOKUP(F$13,判官基本属性,21,FALSE),IF($B18="龙女",VLOOKUP(F$13,龙女基本属性,21,FALSE),0)))))*属性设计!$L$28),2),
ROUND(
IF($B18="力士",VLOOKUP(F$13,力士基本属性,21,FALSE),IF($B18="修罗",VLOOKUP(F$13,修罗基本属性,21,FALSE),IF($B18="夜叉",VLOOKUP(F$13,夜叉基本属性,21,FALSE),IF($B18="判官",VLOOKUP(F$13,判官基本属性,21,FALSE),IF($B18="龙女",VLOOKUP(F$13,龙女基本属性,21,FALSE),0)))))*属性设计!$L$28/
(属性设计!$L$27+
IF($B18="力士",VLOOKUP(F$13,力士基本属性,21,FALSE),IF($B18="修罗",VLOOKUP(F$13,修罗基本属性,21,FALSE),IF($B18="夜叉",VLOOKUP(F$13,夜叉基本属性,21,FALSE),IF($B18="判官",VLOOKUP(F$13,判官基本属性,21,FALSE),IF($B18="龙女",VLOOKUP(F$13,龙女基本属性,21,FALSE),0)))))*属性设计!$L$28),2))</f>
        <v>0.03 , 0.01</v>
      </c>
      <c r="G18" t="str">
        <f>IF(
IF($A18="力士",VLOOKUP(G$12,力士基本属性,4,FALSE),IF($A18="修罗",VLOOKUP(G$12,修罗基本属性,4,FALSE),IF($A18="夜叉",VLOOKUP(G$12,夜叉基本属性,4,FALSE),IF($A18="判官",VLOOKUP(G$12,判官基本属性,4,FALSE),IF($A18="龙女",VLOOKUP(G$12,龙女基本属性,4,FALSE),0)))))-
IF($B18="力士",VLOOKUP(G$13,力士基本属性,3,FALSE),IF($B18="修罗",VLOOKUP(G$13,修罗基本属性,3,FALSE),IF($B18="夜叉",VLOOKUP(G$13,夜叉基本属性,3,FALSE),IF($B18="判官",VLOOKUP(G$13,判官基本属性,3,FALSE),IF($B18="龙女",VLOOKUP(G$13,龙女基本属性,3,FALSE),0)))))&gt;0,
ROUND(((IF($A18="力士",VLOOKUP(G$12,力士基本属性,4,FALSE),IF($A18="修罗",VLOOKUP(G$12,修罗基本属性,4,FALSE),IF($A18="夜叉",VLOOKUP(G$12,夜叉基本属性,4,FALSE),IF($A18="判官",VLOOKUP(G$12,判官基本属性,4,FALSE),IF($A18="龙女",VLOOKUP(G$12,龙女基本属性,4,FALSE),0)))))-
IF($B18="力士",VLOOKUP(G$13,力士基本属性,3,FALSE),IF($B18="修罗",VLOOKUP(G$13,修罗基本属性,3,FALSE),IF($B18="夜叉",VLOOKUP(G$13,夜叉基本属性,3,FALSE),IF($B18="判官",VLOOKUP(G$13,判官基本属性,3,FALSE),IF($B18="龙女",VLOOKUP(G$13,龙女基本属性,3,FALSE),0))))))*属性设计!$L$26+
IF($A18="力士",VLOOKUP(G$12,力士基本属性,21,FALSE),IF($A18="修罗",VLOOKUP(G$12,修罗基本属性,21,FALSE),IF($A18="夜叉",VLOOKUP(G$12,夜叉基本属性,21,FALSE),IF($A18="判官",VLOOKUP(G$12,判官基本属性,21,FALSE),IF($A18="龙女",VLOOKUP(G$12,龙女基本属性,21,FALSE),0)))))*属性设计!$L$28)/
(属性设计!$L$27+
IF($A18="力士",VLOOKUP(G$12,力士基本属性,21,FALSE),IF($A18="修罗",VLOOKUP(G$12,修罗基本属性,21,FALSE),IF($A18="夜叉",VLOOKUP(G$12,夜叉基本属性,21,FALSE),IF($A18="判官",VLOOKUP(G$12,判官基本属性,21,FALSE),IF($A18="龙女",VLOOKUP(G$12,龙女基本属性,21,FALSE),0)))))*属性设计!$L$28),2),
ROUND(
IF($A18="力士",VLOOKUP(G$12,力士基本属性,21,FALSE),IF($A18="修罗",VLOOKUP(G$12,修罗基本属性,21,FALSE),IF($A18="夜叉",VLOOKUP(G$12,夜叉基本属性,21,FALSE),IF($A18="判官",VLOOKUP(G$12,判官基本属性,21,FALSE),IF($A18="龙女",VLOOKUP(G$12,龙女基本属性,21,FALSE),0)))))*属性设计!$L$28/
(属性设计!$L$27+
IF($A18="力士",VLOOKUP(G$12,力士基本属性,21,FALSE),IF($A18="修罗",VLOOKUP(G$12,修罗基本属性,21,FALSE),IF($A18="夜叉",VLOOKUP(G$12,夜叉基本属性,21,FALSE),IF($A18="判官",VLOOKUP(G$12,判官基本属性,21,FALSE),IF($A18="龙女",VLOOKUP(G$12,龙女基本属性,21,FALSE),0)))))*属性设计!$L$28),2))
&amp;" , "&amp;
IF(
IF($B18="力士",VLOOKUP(G$13,力士基本属性,4,FALSE),IF($B18="修罗",VLOOKUP(G$13,修罗基本属性,4,FALSE),IF($B18="夜叉",VLOOKUP(G$13,夜叉基本属性,4,FALSE),IF($B18="判官",VLOOKUP(G$13,判官基本属性,4,FALSE),IF($B18="龙女",VLOOKUP(G$13,龙女基本属性,4,FALSE),0)))))-
IF($A18="力士",VLOOKUP(G$12,力士基本属性,3,FALSE),IF($A18="修罗",VLOOKUP(G$12,修罗基本属性,3,FALSE),IF($A18="夜叉",VLOOKUP(G$12,夜叉基本属性,3,FALSE),IF($A18="判官",VLOOKUP(G$12,判官基本属性,3,FALSE),IF($A18="龙女",VLOOKUP(G$12,龙女基本属性,3,FALSE),0)))))&gt;0,
ROUND(((IF($B18="力士",VLOOKUP(G$13,力士基本属性,4,FALSE),IF($B18="修罗",VLOOKUP(G$13,修罗基本属性,4,FALSE),IF($B18="夜叉",VLOOKUP(G$13,夜叉基本属性,4,FALSE),IF($B18="判官",VLOOKUP(G$13,判官基本属性,4,FALSE),IF($B18="龙女",VLOOKUP(G$13,龙女基本属性,4,FALSE),0)))))-
IF($A18="力士",VLOOKUP(G$12,力士基本属性,3,FALSE),IF($A18="修罗",VLOOKUP(G$12,修罗基本属性,3,FALSE),IF($A18="夜叉",VLOOKUP(G$12,夜叉基本属性,3,FALSE),IF($A18="判官",VLOOKUP(G$12,判官基本属性,3,FALSE),IF($A18="龙女",VLOOKUP(G$12,龙女基本属性,3,FALSE),0))))))*属性设计!$L$26+
IF($B18="力士",VLOOKUP(G$13,力士基本属性,21,FALSE),IF($B18="修罗",VLOOKUP(G$13,修罗基本属性,21,FALSE),IF($B18="夜叉",VLOOKUP(G$13,夜叉基本属性,21,FALSE),IF($B18="判官",VLOOKUP(G$13,判官基本属性,21,FALSE),IF($B18="龙女",VLOOKUP(G$13,龙女基本属性,21,FALSE),0)))))*属性设计!$L$28)/
(属性设计!$L$27+
IF($B18="力士",VLOOKUP(G$13,力士基本属性,21,FALSE),IF($B18="修罗",VLOOKUP(G$13,修罗基本属性,21,FALSE),IF($B18="夜叉",VLOOKUP(G$13,夜叉基本属性,21,FALSE),IF($B18="判官",VLOOKUP(G$13,判官基本属性,21,FALSE),IF($B18="龙女",VLOOKUP(G$13,龙女基本属性,21,FALSE),0)))))*属性设计!$L$28),2),
ROUND(
IF($B18="力士",VLOOKUP(G$13,力士基本属性,21,FALSE),IF($B18="修罗",VLOOKUP(G$13,修罗基本属性,21,FALSE),IF($B18="夜叉",VLOOKUP(G$13,夜叉基本属性,21,FALSE),IF($B18="判官",VLOOKUP(G$13,判官基本属性,21,FALSE),IF($B18="龙女",VLOOKUP(G$13,龙女基本属性,21,FALSE),0)))))*属性设计!$L$28/
(属性设计!$L$27+
IF($B18="力士",VLOOKUP(G$13,力士基本属性,21,FALSE),IF($B18="修罗",VLOOKUP(G$13,修罗基本属性,21,FALSE),IF($B18="夜叉",VLOOKUP(G$13,夜叉基本属性,21,FALSE),IF($B18="判官",VLOOKUP(G$13,判官基本属性,21,FALSE),IF($B18="龙女",VLOOKUP(G$13,龙女基本属性,21,FALSE),0)))))*属性设计!$L$28),2))</f>
        <v>0.09 , 0.03</v>
      </c>
      <c r="H18" t="str">
        <f>IF(
IF($A18="力士",VLOOKUP(H$12,力士基本属性,4,FALSE),IF($A18="修罗",VLOOKUP(H$12,修罗基本属性,4,FALSE),IF($A18="夜叉",VLOOKUP(H$12,夜叉基本属性,4,FALSE),IF($A18="判官",VLOOKUP(H$12,判官基本属性,4,FALSE),IF($A18="龙女",VLOOKUP(H$12,龙女基本属性,4,FALSE),0)))))-
IF($B18="力士",VLOOKUP(H$13,力士基本属性,3,FALSE),IF($B18="修罗",VLOOKUP(H$13,修罗基本属性,3,FALSE),IF($B18="夜叉",VLOOKUP(H$13,夜叉基本属性,3,FALSE),IF($B18="判官",VLOOKUP(H$13,判官基本属性,3,FALSE),IF($B18="龙女",VLOOKUP(H$13,龙女基本属性,3,FALSE),0)))))&gt;0,
ROUND(((IF($A18="力士",VLOOKUP(H$12,力士基本属性,4,FALSE),IF($A18="修罗",VLOOKUP(H$12,修罗基本属性,4,FALSE),IF($A18="夜叉",VLOOKUP(H$12,夜叉基本属性,4,FALSE),IF($A18="判官",VLOOKUP(H$12,判官基本属性,4,FALSE),IF($A18="龙女",VLOOKUP(H$12,龙女基本属性,4,FALSE),0)))))-
IF($B18="力士",VLOOKUP(H$13,力士基本属性,3,FALSE),IF($B18="修罗",VLOOKUP(H$13,修罗基本属性,3,FALSE),IF($B18="夜叉",VLOOKUP(H$13,夜叉基本属性,3,FALSE),IF($B18="判官",VLOOKUP(H$13,判官基本属性,3,FALSE),IF($B18="龙女",VLOOKUP(H$13,龙女基本属性,3,FALSE),0))))))*属性设计!$L$26+
IF($A18="力士",VLOOKUP(H$12,力士基本属性,21,FALSE),IF($A18="修罗",VLOOKUP(H$12,修罗基本属性,21,FALSE),IF($A18="夜叉",VLOOKUP(H$12,夜叉基本属性,21,FALSE),IF($A18="判官",VLOOKUP(H$12,判官基本属性,21,FALSE),IF($A18="龙女",VLOOKUP(H$12,龙女基本属性,21,FALSE),0)))))*属性设计!$L$28)/
(属性设计!$L$27+
IF($A18="力士",VLOOKUP(H$12,力士基本属性,21,FALSE),IF($A18="修罗",VLOOKUP(H$12,修罗基本属性,21,FALSE),IF($A18="夜叉",VLOOKUP(H$12,夜叉基本属性,21,FALSE),IF($A18="判官",VLOOKUP(H$12,判官基本属性,21,FALSE),IF($A18="龙女",VLOOKUP(H$12,龙女基本属性,21,FALSE),0)))))*属性设计!$L$28),2),
ROUND(
IF($A18="力士",VLOOKUP(H$12,力士基本属性,21,FALSE),IF($A18="修罗",VLOOKUP(H$12,修罗基本属性,21,FALSE),IF($A18="夜叉",VLOOKUP(H$12,夜叉基本属性,21,FALSE),IF($A18="判官",VLOOKUP(H$12,判官基本属性,21,FALSE),IF($A18="龙女",VLOOKUP(H$12,龙女基本属性,21,FALSE),0)))))*属性设计!$L$28/
(属性设计!$L$27+
IF($A18="力士",VLOOKUP(H$12,力士基本属性,21,FALSE),IF($A18="修罗",VLOOKUP(H$12,修罗基本属性,21,FALSE),IF($A18="夜叉",VLOOKUP(H$12,夜叉基本属性,21,FALSE),IF($A18="判官",VLOOKUP(H$12,判官基本属性,21,FALSE),IF($A18="龙女",VLOOKUP(H$12,龙女基本属性,21,FALSE),0)))))*属性设计!$L$28),2))
&amp;" , "&amp;
IF(
IF($B18="力士",VLOOKUP(H$13,力士基本属性,4,FALSE),IF($B18="修罗",VLOOKUP(H$13,修罗基本属性,4,FALSE),IF($B18="夜叉",VLOOKUP(H$13,夜叉基本属性,4,FALSE),IF($B18="判官",VLOOKUP(H$13,判官基本属性,4,FALSE),IF($B18="龙女",VLOOKUP(H$13,龙女基本属性,4,FALSE),0)))))-
IF($A18="力士",VLOOKUP(H$12,力士基本属性,3,FALSE),IF($A18="修罗",VLOOKUP(H$12,修罗基本属性,3,FALSE),IF($A18="夜叉",VLOOKUP(H$12,夜叉基本属性,3,FALSE),IF($A18="判官",VLOOKUP(H$12,判官基本属性,3,FALSE),IF($A18="龙女",VLOOKUP(H$12,龙女基本属性,3,FALSE),0)))))&gt;0,
ROUND(((IF($B18="力士",VLOOKUP(H$13,力士基本属性,4,FALSE),IF($B18="修罗",VLOOKUP(H$13,修罗基本属性,4,FALSE),IF($B18="夜叉",VLOOKUP(H$13,夜叉基本属性,4,FALSE),IF($B18="判官",VLOOKUP(H$13,判官基本属性,4,FALSE),IF($B18="龙女",VLOOKUP(H$13,龙女基本属性,4,FALSE),0)))))-
IF($A18="力士",VLOOKUP(H$12,力士基本属性,3,FALSE),IF($A18="修罗",VLOOKUP(H$12,修罗基本属性,3,FALSE),IF($A18="夜叉",VLOOKUP(H$12,夜叉基本属性,3,FALSE),IF($A18="判官",VLOOKUP(H$12,判官基本属性,3,FALSE),IF($A18="龙女",VLOOKUP(H$12,龙女基本属性,3,FALSE),0))))))*属性设计!$L$26+
IF($B18="力士",VLOOKUP(H$13,力士基本属性,21,FALSE),IF($B18="修罗",VLOOKUP(H$13,修罗基本属性,21,FALSE),IF($B18="夜叉",VLOOKUP(H$13,夜叉基本属性,21,FALSE),IF($B18="判官",VLOOKUP(H$13,判官基本属性,21,FALSE),IF($B18="龙女",VLOOKUP(H$13,龙女基本属性,21,FALSE),0)))))*属性设计!$L$28)/
(属性设计!$L$27+
IF($B18="力士",VLOOKUP(H$13,力士基本属性,21,FALSE),IF($B18="修罗",VLOOKUP(H$13,修罗基本属性,21,FALSE),IF($B18="夜叉",VLOOKUP(H$13,夜叉基本属性,21,FALSE),IF($B18="判官",VLOOKUP(H$13,判官基本属性,21,FALSE),IF($B18="龙女",VLOOKUP(H$13,龙女基本属性,21,FALSE),0)))))*属性设计!$L$28),2),
ROUND(
IF($B18="力士",VLOOKUP(H$13,力士基本属性,21,FALSE),IF($B18="修罗",VLOOKUP(H$13,修罗基本属性,21,FALSE),IF($B18="夜叉",VLOOKUP(H$13,夜叉基本属性,21,FALSE),IF($B18="判官",VLOOKUP(H$13,判官基本属性,21,FALSE),IF($B18="龙女",VLOOKUP(H$13,龙女基本属性,21,FALSE),0)))))*属性设计!$L$28/
(属性设计!$L$27+
IF($B18="力士",VLOOKUP(H$13,力士基本属性,21,FALSE),IF($B18="修罗",VLOOKUP(H$13,修罗基本属性,21,FALSE),IF($B18="夜叉",VLOOKUP(H$13,夜叉基本属性,21,FALSE),IF($B18="判官",VLOOKUP(H$13,判官基本属性,21,FALSE),IF($B18="龙女",VLOOKUP(H$13,龙女基本属性,21,FALSE),0)))))*属性设计!$L$28),2))</f>
        <v>0.11 , 0.04</v>
      </c>
    </row>
    <row r="19" spans="1:8" x14ac:dyDescent="0.15">
      <c r="A19" t="s">
        <v>5</v>
      </c>
      <c r="B19" t="s">
        <v>116</v>
      </c>
      <c r="C19" t="str">
        <f>IF(
IF($A19="力士",VLOOKUP(C$12,力士基本属性,4,FALSE),IF($A19="修罗",VLOOKUP(C$12,修罗基本属性,4,FALSE),IF($A19="夜叉",VLOOKUP(C$12,夜叉基本属性,4,FALSE),IF($A19="判官",VLOOKUP(C$12,判官基本属性,4,FALSE),IF($A19="龙女",VLOOKUP(C$12,龙女基本属性,4,FALSE),0)))))-
IF($B19="力士",VLOOKUP(C$13,力士基本属性,3,FALSE),IF($B19="修罗",VLOOKUP(C$13,修罗基本属性,3,FALSE),IF($B19="夜叉",VLOOKUP(C$13,夜叉基本属性,3,FALSE),IF($B19="判官",VLOOKUP(C$13,判官基本属性,3,FALSE),IF($B19="龙女",VLOOKUP(C$13,龙女基本属性,3,FALSE),0)))))&gt;0,
ROUND(((IF($A19="力士",VLOOKUP(C$12,力士基本属性,4,FALSE),IF($A19="修罗",VLOOKUP(C$12,修罗基本属性,4,FALSE),IF($A19="夜叉",VLOOKUP(C$12,夜叉基本属性,4,FALSE),IF($A19="判官",VLOOKUP(C$12,判官基本属性,4,FALSE),IF($A19="龙女",VLOOKUP(C$12,龙女基本属性,4,FALSE),0)))))-
IF($B19="力士",VLOOKUP(C$13,力士基本属性,3,FALSE),IF($B19="修罗",VLOOKUP(C$13,修罗基本属性,3,FALSE),IF($B19="夜叉",VLOOKUP(C$13,夜叉基本属性,3,FALSE),IF($B19="判官",VLOOKUP(C$13,判官基本属性,3,FALSE),IF($B19="龙女",VLOOKUP(C$13,龙女基本属性,3,FALSE),0))))))*属性设计!$L$26+
IF($A19="力士",VLOOKUP(C$12,力士基本属性,21,FALSE),IF($A19="修罗",VLOOKUP(C$12,修罗基本属性,21,FALSE),IF($A19="夜叉",VLOOKUP(C$12,夜叉基本属性,21,FALSE),IF($A19="判官",VLOOKUP(C$12,判官基本属性,21,FALSE),IF($A19="龙女",VLOOKUP(C$12,龙女基本属性,21,FALSE),0)))))*属性设计!$L$28)/
(属性设计!$L$27+
IF($A19="力士",VLOOKUP(C$12,力士基本属性,21,FALSE),IF($A19="修罗",VLOOKUP(C$12,修罗基本属性,21,FALSE),IF($A19="夜叉",VLOOKUP(C$12,夜叉基本属性,21,FALSE),IF($A19="判官",VLOOKUP(C$12,判官基本属性,21,FALSE),IF($A19="龙女",VLOOKUP(C$12,龙女基本属性,21,FALSE),0)))))*属性设计!$L$28),2),
ROUND(
IF($A19="力士",VLOOKUP(C$12,力士基本属性,21,FALSE),IF($A19="修罗",VLOOKUP(C$12,修罗基本属性,21,FALSE),IF($A19="夜叉",VLOOKUP(C$12,夜叉基本属性,21,FALSE),IF($A19="判官",VLOOKUP(C$12,判官基本属性,21,FALSE),IF($A19="龙女",VLOOKUP(C$12,龙女基本属性,21,FALSE),0)))))*属性设计!$L$28/
(属性设计!$L$27+
IF($A19="力士",VLOOKUP(C$12,力士基本属性,21,FALSE),IF($A19="修罗",VLOOKUP(C$12,修罗基本属性,21,FALSE),IF($A19="夜叉",VLOOKUP(C$12,夜叉基本属性,21,FALSE),IF($A19="判官",VLOOKUP(C$12,判官基本属性,21,FALSE),IF($A19="龙女",VLOOKUP(C$12,龙女基本属性,21,FALSE),0)))))*属性设计!$L$28),2))
&amp;" , "&amp;
IF(
IF($B19="力士",VLOOKUP(C$13,力士基本属性,4,FALSE),IF($B19="修罗",VLOOKUP(C$13,修罗基本属性,4,FALSE),IF($B19="夜叉",VLOOKUP(C$13,夜叉基本属性,4,FALSE),IF($B19="判官",VLOOKUP(C$13,判官基本属性,4,FALSE),IF($B19="龙女",VLOOKUP(C$13,龙女基本属性,4,FALSE),0)))))-
IF($A19="力士",VLOOKUP(C$12,力士基本属性,3,FALSE),IF($A19="修罗",VLOOKUP(C$12,修罗基本属性,3,FALSE),IF($A19="夜叉",VLOOKUP(C$12,夜叉基本属性,3,FALSE),IF($A19="判官",VLOOKUP(C$12,判官基本属性,3,FALSE),IF($A19="龙女",VLOOKUP(C$12,龙女基本属性,3,FALSE),0)))))&gt;0,
ROUND(((IF($B19="力士",VLOOKUP(C$13,力士基本属性,4,FALSE),IF($B19="修罗",VLOOKUP(C$13,修罗基本属性,4,FALSE),IF($B19="夜叉",VLOOKUP(C$13,夜叉基本属性,4,FALSE),IF($B19="判官",VLOOKUP(C$13,判官基本属性,4,FALSE),IF($B19="龙女",VLOOKUP(C$13,龙女基本属性,4,FALSE),0)))))-
IF($A19="力士",VLOOKUP(C$12,力士基本属性,3,FALSE),IF($A19="修罗",VLOOKUP(C$12,修罗基本属性,3,FALSE),IF($A19="夜叉",VLOOKUP(C$12,夜叉基本属性,3,FALSE),IF($A19="判官",VLOOKUP(C$12,判官基本属性,3,FALSE),IF($A19="龙女",VLOOKUP(C$12,龙女基本属性,3,FALSE),0))))))*属性设计!$L$26+
IF($B19="力士",VLOOKUP(C$13,力士基本属性,21,FALSE),IF($B19="修罗",VLOOKUP(C$13,修罗基本属性,21,FALSE),IF($B19="夜叉",VLOOKUP(C$13,夜叉基本属性,21,FALSE),IF($B19="判官",VLOOKUP(C$13,判官基本属性,21,FALSE),IF($B19="龙女",VLOOKUP(C$13,龙女基本属性,21,FALSE),0)))))*属性设计!$L$28)/
(属性设计!$L$27+
IF($B19="力士",VLOOKUP(C$13,力士基本属性,21,FALSE),IF($B19="修罗",VLOOKUP(C$13,修罗基本属性,21,FALSE),IF($B19="夜叉",VLOOKUP(C$13,夜叉基本属性,21,FALSE),IF($B19="判官",VLOOKUP(C$13,判官基本属性,21,FALSE),IF($B19="龙女",VLOOKUP(C$13,龙女基本属性,21,FALSE),0)))))*属性设计!$L$28),2),
ROUND(
IF($B19="力士",VLOOKUP(C$13,力士基本属性,21,FALSE),IF($B19="修罗",VLOOKUP(C$13,修罗基本属性,21,FALSE),IF($B19="夜叉",VLOOKUP(C$13,夜叉基本属性,21,FALSE),IF($B19="判官",VLOOKUP(C$13,判官基本属性,21,FALSE),IF($B19="龙女",VLOOKUP(C$13,龙女基本属性,21,FALSE),0)))))*属性设计!$L$28/
(属性设计!$L$27+
IF($B19="力士",VLOOKUP(C$13,力士基本属性,21,FALSE),IF($B19="修罗",VLOOKUP(C$13,修罗基本属性,21,FALSE),IF($B19="夜叉",VLOOKUP(C$13,夜叉基本属性,21,FALSE),IF($B19="判官",VLOOKUP(C$13,判官基本属性,21,FALSE),IF($B19="龙女",VLOOKUP(C$13,龙女基本属性,21,FALSE),0)))))*属性设计!$L$28),2))</f>
        <v>0.12 , 0.04</v>
      </c>
      <c r="D19" t="str">
        <f>IF(
IF($A19="力士",VLOOKUP(D$12,力士基本属性,4,FALSE),IF($A19="修罗",VLOOKUP(D$12,修罗基本属性,4,FALSE),IF($A19="夜叉",VLOOKUP(D$12,夜叉基本属性,4,FALSE),IF($A19="判官",VLOOKUP(D$12,判官基本属性,4,FALSE),IF($A19="龙女",VLOOKUP(D$12,龙女基本属性,4,FALSE),0)))))-
IF($B19="力士",VLOOKUP(D$13,力士基本属性,3,FALSE),IF($B19="修罗",VLOOKUP(D$13,修罗基本属性,3,FALSE),IF($B19="夜叉",VLOOKUP(D$13,夜叉基本属性,3,FALSE),IF($B19="判官",VLOOKUP(D$13,判官基本属性,3,FALSE),IF($B19="龙女",VLOOKUP(D$13,龙女基本属性,3,FALSE),0)))))&gt;0,
ROUND(((IF($A19="力士",VLOOKUP(D$12,力士基本属性,4,FALSE),IF($A19="修罗",VLOOKUP(D$12,修罗基本属性,4,FALSE),IF($A19="夜叉",VLOOKUP(D$12,夜叉基本属性,4,FALSE),IF($A19="判官",VLOOKUP(D$12,判官基本属性,4,FALSE),IF($A19="龙女",VLOOKUP(D$12,龙女基本属性,4,FALSE),0)))))-
IF($B19="力士",VLOOKUP(D$13,力士基本属性,3,FALSE),IF($B19="修罗",VLOOKUP(D$13,修罗基本属性,3,FALSE),IF($B19="夜叉",VLOOKUP(D$13,夜叉基本属性,3,FALSE),IF($B19="判官",VLOOKUP(D$13,判官基本属性,3,FALSE),IF($B19="龙女",VLOOKUP(D$13,龙女基本属性,3,FALSE),0))))))*属性设计!$L$26+
IF($A19="力士",VLOOKUP(D$12,力士基本属性,21,FALSE),IF($A19="修罗",VLOOKUP(D$12,修罗基本属性,21,FALSE),IF($A19="夜叉",VLOOKUP(D$12,夜叉基本属性,21,FALSE),IF($A19="判官",VLOOKUP(D$12,判官基本属性,21,FALSE),IF($A19="龙女",VLOOKUP(D$12,龙女基本属性,21,FALSE),0)))))*属性设计!$L$28)/
(属性设计!$L$27+
IF($A19="力士",VLOOKUP(D$12,力士基本属性,21,FALSE),IF($A19="修罗",VLOOKUP(D$12,修罗基本属性,21,FALSE),IF($A19="夜叉",VLOOKUP(D$12,夜叉基本属性,21,FALSE),IF($A19="判官",VLOOKUP(D$12,判官基本属性,21,FALSE),IF($A19="龙女",VLOOKUP(D$12,龙女基本属性,21,FALSE),0)))))*属性设计!$L$28),2),
ROUND(
IF($A19="力士",VLOOKUP(D$12,力士基本属性,21,FALSE),IF($A19="修罗",VLOOKUP(D$12,修罗基本属性,21,FALSE),IF($A19="夜叉",VLOOKUP(D$12,夜叉基本属性,21,FALSE),IF($A19="判官",VLOOKUP(D$12,判官基本属性,21,FALSE),IF($A19="龙女",VLOOKUP(D$12,龙女基本属性,21,FALSE),0)))))*属性设计!$L$28/
(属性设计!$L$27+
IF($A19="力士",VLOOKUP(D$12,力士基本属性,21,FALSE),IF($A19="修罗",VLOOKUP(D$12,修罗基本属性,21,FALSE),IF($A19="夜叉",VLOOKUP(D$12,夜叉基本属性,21,FALSE),IF($A19="判官",VLOOKUP(D$12,判官基本属性,21,FALSE),IF($A19="龙女",VLOOKUP(D$12,龙女基本属性,21,FALSE),0)))))*属性设计!$L$28),2))
&amp;" , "&amp;
IF(
IF($B19="力士",VLOOKUP(D$13,力士基本属性,4,FALSE),IF($B19="修罗",VLOOKUP(D$13,修罗基本属性,4,FALSE),IF($B19="夜叉",VLOOKUP(D$13,夜叉基本属性,4,FALSE),IF($B19="判官",VLOOKUP(D$13,判官基本属性,4,FALSE),IF($B19="龙女",VLOOKUP(D$13,龙女基本属性,4,FALSE),0)))))-
IF($A19="力士",VLOOKUP(D$12,力士基本属性,3,FALSE),IF($A19="修罗",VLOOKUP(D$12,修罗基本属性,3,FALSE),IF($A19="夜叉",VLOOKUP(D$12,夜叉基本属性,3,FALSE),IF($A19="判官",VLOOKUP(D$12,判官基本属性,3,FALSE),IF($A19="龙女",VLOOKUP(D$12,龙女基本属性,3,FALSE),0)))))&gt;0,
ROUND(((IF($B19="力士",VLOOKUP(D$13,力士基本属性,4,FALSE),IF($B19="修罗",VLOOKUP(D$13,修罗基本属性,4,FALSE),IF($B19="夜叉",VLOOKUP(D$13,夜叉基本属性,4,FALSE),IF($B19="判官",VLOOKUP(D$13,判官基本属性,4,FALSE),IF($B19="龙女",VLOOKUP(D$13,龙女基本属性,4,FALSE),0)))))-
IF($A19="力士",VLOOKUP(D$12,力士基本属性,3,FALSE),IF($A19="修罗",VLOOKUP(D$12,修罗基本属性,3,FALSE),IF($A19="夜叉",VLOOKUP(D$12,夜叉基本属性,3,FALSE),IF($A19="判官",VLOOKUP(D$12,判官基本属性,3,FALSE),IF($A19="龙女",VLOOKUP(D$12,龙女基本属性,3,FALSE),0))))))*属性设计!$L$26+
IF($B19="力士",VLOOKUP(D$13,力士基本属性,21,FALSE),IF($B19="修罗",VLOOKUP(D$13,修罗基本属性,21,FALSE),IF($B19="夜叉",VLOOKUP(D$13,夜叉基本属性,21,FALSE),IF($B19="判官",VLOOKUP(D$13,判官基本属性,21,FALSE),IF($B19="龙女",VLOOKUP(D$13,龙女基本属性,21,FALSE),0)))))*属性设计!$L$28)/
(属性设计!$L$27+
IF($B19="力士",VLOOKUP(D$13,力士基本属性,21,FALSE),IF($B19="修罗",VLOOKUP(D$13,修罗基本属性,21,FALSE),IF($B19="夜叉",VLOOKUP(D$13,夜叉基本属性,21,FALSE),IF($B19="判官",VLOOKUP(D$13,判官基本属性,21,FALSE),IF($B19="龙女",VLOOKUP(D$13,龙女基本属性,21,FALSE),0)))))*属性设计!$L$28),2),
ROUND(
IF($B19="力士",VLOOKUP(D$13,力士基本属性,21,FALSE),IF($B19="修罗",VLOOKUP(D$13,修罗基本属性,21,FALSE),IF($B19="夜叉",VLOOKUP(D$13,夜叉基本属性,21,FALSE),IF($B19="判官",VLOOKUP(D$13,判官基本属性,21,FALSE),IF($B19="龙女",VLOOKUP(D$13,龙女基本属性,21,FALSE),0)))))*属性设计!$L$28/
(属性设计!$L$27+
IF($B19="力士",VLOOKUP(D$13,力士基本属性,21,FALSE),IF($B19="修罗",VLOOKUP(D$13,修罗基本属性,21,FALSE),IF($B19="夜叉",VLOOKUP(D$13,夜叉基本属性,21,FALSE),IF($B19="判官",VLOOKUP(D$13,判官基本属性,21,FALSE),IF($B19="龙女",VLOOKUP(D$13,龙女基本属性,21,FALSE),0)))))*属性设计!$L$28),2))</f>
        <v>0 , 0</v>
      </c>
      <c r="E19" t="str">
        <f>IF(
IF($A19="力士",VLOOKUP(E$12,力士基本属性,4,FALSE),IF($A19="修罗",VLOOKUP(E$12,修罗基本属性,4,FALSE),IF($A19="夜叉",VLOOKUP(E$12,夜叉基本属性,4,FALSE),IF($A19="判官",VLOOKUP(E$12,判官基本属性,4,FALSE),IF($A19="龙女",VLOOKUP(E$12,龙女基本属性,4,FALSE),0)))))-
IF($B19="力士",VLOOKUP(E$13,力士基本属性,3,FALSE),IF($B19="修罗",VLOOKUP(E$13,修罗基本属性,3,FALSE),IF($B19="夜叉",VLOOKUP(E$13,夜叉基本属性,3,FALSE),IF($B19="判官",VLOOKUP(E$13,判官基本属性,3,FALSE),IF($B19="龙女",VLOOKUP(E$13,龙女基本属性,3,FALSE),0)))))&gt;0,
ROUND(((IF($A19="力士",VLOOKUP(E$12,力士基本属性,4,FALSE),IF($A19="修罗",VLOOKUP(E$12,修罗基本属性,4,FALSE),IF($A19="夜叉",VLOOKUP(E$12,夜叉基本属性,4,FALSE),IF($A19="判官",VLOOKUP(E$12,判官基本属性,4,FALSE),IF($A19="龙女",VLOOKUP(E$12,龙女基本属性,4,FALSE),0)))))-
IF($B19="力士",VLOOKUP(E$13,力士基本属性,3,FALSE),IF($B19="修罗",VLOOKUP(E$13,修罗基本属性,3,FALSE),IF($B19="夜叉",VLOOKUP(E$13,夜叉基本属性,3,FALSE),IF($B19="判官",VLOOKUP(E$13,判官基本属性,3,FALSE),IF($B19="龙女",VLOOKUP(E$13,龙女基本属性,3,FALSE),0))))))*属性设计!$L$26+
IF($A19="力士",VLOOKUP(E$12,力士基本属性,21,FALSE),IF($A19="修罗",VLOOKUP(E$12,修罗基本属性,21,FALSE),IF($A19="夜叉",VLOOKUP(E$12,夜叉基本属性,21,FALSE),IF($A19="判官",VLOOKUP(E$12,判官基本属性,21,FALSE),IF($A19="龙女",VLOOKUP(E$12,龙女基本属性,21,FALSE),0)))))*属性设计!$L$28)/
(属性设计!$L$27+
IF($A19="力士",VLOOKUP(E$12,力士基本属性,21,FALSE),IF($A19="修罗",VLOOKUP(E$12,修罗基本属性,21,FALSE),IF($A19="夜叉",VLOOKUP(E$12,夜叉基本属性,21,FALSE),IF($A19="判官",VLOOKUP(E$12,判官基本属性,21,FALSE),IF($A19="龙女",VLOOKUP(E$12,龙女基本属性,21,FALSE),0)))))*属性设计!$L$28),2),
ROUND(
IF($A19="力士",VLOOKUP(E$12,力士基本属性,21,FALSE),IF($A19="修罗",VLOOKUP(E$12,修罗基本属性,21,FALSE),IF($A19="夜叉",VLOOKUP(E$12,夜叉基本属性,21,FALSE),IF($A19="判官",VLOOKUP(E$12,判官基本属性,21,FALSE),IF($A19="龙女",VLOOKUP(E$12,龙女基本属性,21,FALSE),0)))))*属性设计!$L$28/
(属性设计!$L$27+
IF($A19="力士",VLOOKUP(E$12,力士基本属性,21,FALSE),IF($A19="修罗",VLOOKUP(E$12,修罗基本属性,21,FALSE),IF($A19="夜叉",VLOOKUP(E$12,夜叉基本属性,21,FALSE),IF($A19="判官",VLOOKUP(E$12,判官基本属性,21,FALSE),IF($A19="龙女",VLOOKUP(E$12,龙女基本属性,21,FALSE),0)))))*属性设计!$L$28),2))
&amp;" , "&amp;
IF(
IF($B19="力士",VLOOKUP(E$13,力士基本属性,4,FALSE),IF($B19="修罗",VLOOKUP(E$13,修罗基本属性,4,FALSE),IF($B19="夜叉",VLOOKUP(E$13,夜叉基本属性,4,FALSE),IF($B19="判官",VLOOKUP(E$13,判官基本属性,4,FALSE),IF($B19="龙女",VLOOKUP(E$13,龙女基本属性,4,FALSE),0)))))-
IF($A19="力士",VLOOKUP(E$12,力士基本属性,3,FALSE),IF($A19="修罗",VLOOKUP(E$12,修罗基本属性,3,FALSE),IF($A19="夜叉",VLOOKUP(E$12,夜叉基本属性,3,FALSE),IF($A19="判官",VLOOKUP(E$12,判官基本属性,3,FALSE),IF($A19="龙女",VLOOKUP(E$12,龙女基本属性,3,FALSE),0)))))&gt;0,
ROUND(((IF($B19="力士",VLOOKUP(E$13,力士基本属性,4,FALSE),IF($B19="修罗",VLOOKUP(E$13,修罗基本属性,4,FALSE),IF($B19="夜叉",VLOOKUP(E$13,夜叉基本属性,4,FALSE),IF($B19="判官",VLOOKUP(E$13,判官基本属性,4,FALSE),IF($B19="龙女",VLOOKUP(E$13,龙女基本属性,4,FALSE),0)))))-
IF($A19="力士",VLOOKUP(E$12,力士基本属性,3,FALSE),IF($A19="修罗",VLOOKUP(E$12,修罗基本属性,3,FALSE),IF($A19="夜叉",VLOOKUP(E$12,夜叉基本属性,3,FALSE),IF($A19="判官",VLOOKUP(E$12,判官基本属性,3,FALSE),IF($A19="龙女",VLOOKUP(E$12,龙女基本属性,3,FALSE),0))))))*属性设计!$L$26+
IF($B19="力士",VLOOKUP(E$13,力士基本属性,21,FALSE),IF($B19="修罗",VLOOKUP(E$13,修罗基本属性,21,FALSE),IF($B19="夜叉",VLOOKUP(E$13,夜叉基本属性,21,FALSE),IF($B19="判官",VLOOKUP(E$13,判官基本属性,21,FALSE),IF($B19="龙女",VLOOKUP(E$13,龙女基本属性,21,FALSE),0)))))*属性设计!$L$28)/
(属性设计!$L$27+
IF($B19="力士",VLOOKUP(E$13,力士基本属性,21,FALSE),IF($B19="修罗",VLOOKUP(E$13,修罗基本属性,21,FALSE),IF($B19="夜叉",VLOOKUP(E$13,夜叉基本属性,21,FALSE),IF($B19="判官",VLOOKUP(E$13,判官基本属性,21,FALSE),IF($B19="龙女",VLOOKUP(E$13,龙女基本属性,21,FALSE),0)))))*属性设计!$L$28),2),
ROUND(
IF($B19="力士",VLOOKUP(E$13,力士基本属性,21,FALSE),IF($B19="修罗",VLOOKUP(E$13,修罗基本属性,21,FALSE),IF($B19="夜叉",VLOOKUP(E$13,夜叉基本属性,21,FALSE),IF($B19="判官",VLOOKUP(E$13,判官基本属性,21,FALSE),IF($B19="龙女",VLOOKUP(E$13,龙女基本属性,21,FALSE),0)))))*属性设计!$L$28/
(属性设计!$L$27+
IF($B19="力士",VLOOKUP(E$13,力士基本属性,21,FALSE),IF($B19="修罗",VLOOKUP(E$13,修罗基本属性,21,FALSE),IF($B19="夜叉",VLOOKUP(E$13,夜叉基本属性,21,FALSE),IF($B19="判官",VLOOKUP(E$13,判官基本属性,21,FALSE),IF($B19="龙女",VLOOKUP(E$13,龙女基本属性,21,FALSE),0)))))*属性设计!$L$28),2))</f>
        <v>0.03 , 0</v>
      </c>
      <c r="F19" t="str">
        <f>IF(
IF($A19="力士",VLOOKUP(F$12,力士基本属性,4,FALSE),IF($A19="修罗",VLOOKUP(F$12,修罗基本属性,4,FALSE),IF($A19="夜叉",VLOOKUP(F$12,夜叉基本属性,4,FALSE),IF($A19="判官",VLOOKUP(F$12,判官基本属性,4,FALSE),IF($A19="龙女",VLOOKUP(F$12,龙女基本属性,4,FALSE),0)))))-
IF($B19="力士",VLOOKUP(F$13,力士基本属性,3,FALSE),IF($B19="修罗",VLOOKUP(F$13,修罗基本属性,3,FALSE),IF($B19="夜叉",VLOOKUP(F$13,夜叉基本属性,3,FALSE),IF($B19="判官",VLOOKUP(F$13,判官基本属性,3,FALSE),IF($B19="龙女",VLOOKUP(F$13,龙女基本属性,3,FALSE),0)))))&gt;0,
ROUND(((IF($A19="力士",VLOOKUP(F$12,力士基本属性,4,FALSE),IF($A19="修罗",VLOOKUP(F$12,修罗基本属性,4,FALSE),IF($A19="夜叉",VLOOKUP(F$12,夜叉基本属性,4,FALSE),IF($A19="判官",VLOOKUP(F$12,判官基本属性,4,FALSE),IF($A19="龙女",VLOOKUP(F$12,龙女基本属性,4,FALSE),0)))))-
IF($B19="力士",VLOOKUP(F$13,力士基本属性,3,FALSE),IF($B19="修罗",VLOOKUP(F$13,修罗基本属性,3,FALSE),IF($B19="夜叉",VLOOKUP(F$13,夜叉基本属性,3,FALSE),IF($B19="判官",VLOOKUP(F$13,判官基本属性,3,FALSE),IF($B19="龙女",VLOOKUP(F$13,龙女基本属性,3,FALSE),0))))))*属性设计!$L$26+
IF($A19="力士",VLOOKUP(F$12,力士基本属性,21,FALSE),IF($A19="修罗",VLOOKUP(F$12,修罗基本属性,21,FALSE),IF($A19="夜叉",VLOOKUP(F$12,夜叉基本属性,21,FALSE),IF($A19="判官",VLOOKUP(F$12,判官基本属性,21,FALSE),IF($A19="龙女",VLOOKUP(F$12,龙女基本属性,21,FALSE),0)))))*属性设计!$L$28)/
(属性设计!$L$27+
IF($A19="力士",VLOOKUP(F$12,力士基本属性,21,FALSE),IF($A19="修罗",VLOOKUP(F$12,修罗基本属性,21,FALSE),IF($A19="夜叉",VLOOKUP(F$12,夜叉基本属性,21,FALSE),IF($A19="判官",VLOOKUP(F$12,判官基本属性,21,FALSE),IF($A19="龙女",VLOOKUP(F$12,龙女基本属性,21,FALSE),0)))))*属性设计!$L$28),2),
ROUND(
IF($A19="力士",VLOOKUP(F$12,力士基本属性,21,FALSE),IF($A19="修罗",VLOOKUP(F$12,修罗基本属性,21,FALSE),IF($A19="夜叉",VLOOKUP(F$12,夜叉基本属性,21,FALSE),IF($A19="判官",VLOOKUP(F$12,判官基本属性,21,FALSE),IF($A19="龙女",VLOOKUP(F$12,龙女基本属性,21,FALSE),0)))))*属性设计!$L$28/
(属性设计!$L$27+
IF($A19="力士",VLOOKUP(F$12,力士基本属性,21,FALSE),IF($A19="修罗",VLOOKUP(F$12,修罗基本属性,21,FALSE),IF($A19="夜叉",VLOOKUP(F$12,夜叉基本属性,21,FALSE),IF($A19="判官",VLOOKUP(F$12,判官基本属性,21,FALSE),IF($A19="龙女",VLOOKUP(F$12,龙女基本属性,21,FALSE),0)))))*属性设计!$L$28),2))
&amp;" , "&amp;
IF(
IF($B19="力士",VLOOKUP(F$13,力士基本属性,4,FALSE),IF($B19="修罗",VLOOKUP(F$13,修罗基本属性,4,FALSE),IF($B19="夜叉",VLOOKUP(F$13,夜叉基本属性,4,FALSE),IF($B19="判官",VLOOKUP(F$13,判官基本属性,4,FALSE),IF($B19="龙女",VLOOKUP(F$13,龙女基本属性,4,FALSE),0)))))-
IF($A19="力士",VLOOKUP(F$12,力士基本属性,3,FALSE),IF($A19="修罗",VLOOKUP(F$12,修罗基本属性,3,FALSE),IF($A19="夜叉",VLOOKUP(F$12,夜叉基本属性,3,FALSE),IF($A19="判官",VLOOKUP(F$12,判官基本属性,3,FALSE),IF($A19="龙女",VLOOKUP(F$12,龙女基本属性,3,FALSE),0)))))&gt;0,
ROUND(((IF($B19="力士",VLOOKUP(F$13,力士基本属性,4,FALSE),IF($B19="修罗",VLOOKUP(F$13,修罗基本属性,4,FALSE),IF($B19="夜叉",VLOOKUP(F$13,夜叉基本属性,4,FALSE),IF($B19="判官",VLOOKUP(F$13,判官基本属性,4,FALSE),IF($B19="龙女",VLOOKUP(F$13,龙女基本属性,4,FALSE),0)))))-
IF($A19="力士",VLOOKUP(F$12,力士基本属性,3,FALSE),IF($A19="修罗",VLOOKUP(F$12,修罗基本属性,3,FALSE),IF($A19="夜叉",VLOOKUP(F$12,夜叉基本属性,3,FALSE),IF($A19="判官",VLOOKUP(F$12,判官基本属性,3,FALSE),IF($A19="龙女",VLOOKUP(F$12,龙女基本属性,3,FALSE),0))))))*属性设计!$L$26+
IF($B19="力士",VLOOKUP(F$13,力士基本属性,21,FALSE),IF($B19="修罗",VLOOKUP(F$13,修罗基本属性,21,FALSE),IF($B19="夜叉",VLOOKUP(F$13,夜叉基本属性,21,FALSE),IF($B19="判官",VLOOKUP(F$13,判官基本属性,21,FALSE),IF($B19="龙女",VLOOKUP(F$13,龙女基本属性,21,FALSE),0)))))*属性设计!$L$28)/
(属性设计!$L$27+
IF($B19="力士",VLOOKUP(F$13,力士基本属性,21,FALSE),IF($B19="修罗",VLOOKUP(F$13,修罗基本属性,21,FALSE),IF($B19="夜叉",VLOOKUP(F$13,夜叉基本属性,21,FALSE),IF($B19="判官",VLOOKUP(F$13,判官基本属性,21,FALSE),IF($B19="龙女",VLOOKUP(F$13,龙女基本属性,21,FALSE),0)))))*属性设计!$L$28),2),
ROUND(
IF($B19="力士",VLOOKUP(F$13,力士基本属性,21,FALSE),IF($B19="修罗",VLOOKUP(F$13,修罗基本属性,21,FALSE),IF($B19="夜叉",VLOOKUP(F$13,夜叉基本属性,21,FALSE),IF($B19="判官",VLOOKUP(F$13,判官基本属性,21,FALSE),IF($B19="龙女",VLOOKUP(F$13,龙女基本属性,21,FALSE),0)))))*属性设计!$L$28/
(属性设计!$L$27+
IF($B19="力士",VLOOKUP(F$13,力士基本属性,21,FALSE),IF($B19="修罗",VLOOKUP(F$13,修罗基本属性,21,FALSE),IF($B19="夜叉",VLOOKUP(F$13,夜叉基本属性,21,FALSE),IF($B19="判官",VLOOKUP(F$13,判官基本属性,21,FALSE),IF($B19="龙女",VLOOKUP(F$13,龙女基本属性,21,FALSE),0)))))*属性设计!$L$28),2))</f>
        <v>0.06 , 0</v>
      </c>
      <c r="G19" t="str">
        <f>IF(
IF($A19="力士",VLOOKUP(G$12,力士基本属性,4,FALSE),IF($A19="修罗",VLOOKUP(G$12,修罗基本属性,4,FALSE),IF($A19="夜叉",VLOOKUP(G$12,夜叉基本属性,4,FALSE),IF($A19="判官",VLOOKUP(G$12,判官基本属性,4,FALSE),IF($A19="龙女",VLOOKUP(G$12,龙女基本属性,4,FALSE),0)))))-
IF($B19="力士",VLOOKUP(G$13,力士基本属性,3,FALSE),IF($B19="修罗",VLOOKUP(G$13,修罗基本属性,3,FALSE),IF($B19="夜叉",VLOOKUP(G$13,夜叉基本属性,3,FALSE),IF($B19="判官",VLOOKUP(G$13,判官基本属性,3,FALSE),IF($B19="龙女",VLOOKUP(G$13,龙女基本属性,3,FALSE),0)))))&gt;0,
ROUND(((IF($A19="力士",VLOOKUP(G$12,力士基本属性,4,FALSE),IF($A19="修罗",VLOOKUP(G$12,修罗基本属性,4,FALSE),IF($A19="夜叉",VLOOKUP(G$12,夜叉基本属性,4,FALSE),IF($A19="判官",VLOOKUP(G$12,判官基本属性,4,FALSE),IF($A19="龙女",VLOOKUP(G$12,龙女基本属性,4,FALSE),0)))))-
IF($B19="力士",VLOOKUP(G$13,力士基本属性,3,FALSE),IF($B19="修罗",VLOOKUP(G$13,修罗基本属性,3,FALSE),IF($B19="夜叉",VLOOKUP(G$13,夜叉基本属性,3,FALSE),IF($B19="判官",VLOOKUP(G$13,判官基本属性,3,FALSE),IF($B19="龙女",VLOOKUP(G$13,龙女基本属性,3,FALSE),0))))))*属性设计!$L$26+
IF($A19="力士",VLOOKUP(G$12,力士基本属性,21,FALSE),IF($A19="修罗",VLOOKUP(G$12,修罗基本属性,21,FALSE),IF($A19="夜叉",VLOOKUP(G$12,夜叉基本属性,21,FALSE),IF($A19="判官",VLOOKUP(G$12,判官基本属性,21,FALSE),IF($A19="龙女",VLOOKUP(G$12,龙女基本属性,21,FALSE),0)))))*属性设计!$L$28)/
(属性设计!$L$27+
IF($A19="力士",VLOOKUP(G$12,力士基本属性,21,FALSE),IF($A19="修罗",VLOOKUP(G$12,修罗基本属性,21,FALSE),IF($A19="夜叉",VLOOKUP(G$12,夜叉基本属性,21,FALSE),IF($A19="判官",VLOOKUP(G$12,判官基本属性,21,FALSE),IF($A19="龙女",VLOOKUP(G$12,龙女基本属性,21,FALSE),0)))))*属性设计!$L$28),2),
ROUND(
IF($A19="力士",VLOOKUP(G$12,力士基本属性,21,FALSE),IF($A19="修罗",VLOOKUP(G$12,修罗基本属性,21,FALSE),IF($A19="夜叉",VLOOKUP(G$12,夜叉基本属性,21,FALSE),IF($A19="判官",VLOOKUP(G$12,判官基本属性,21,FALSE),IF($A19="龙女",VLOOKUP(G$12,龙女基本属性,21,FALSE),0)))))*属性设计!$L$28/
(属性设计!$L$27+
IF($A19="力士",VLOOKUP(G$12,力士基本属性,21,FALSE),IF($A19="修罗",VLOOKUP(G$12,修罗基本属性,21,FALSE),IF($A19="夜叉",VLOOKUP(G$12,夜叉基本属性,21,FALSE),IF($A19="判官",VLOOKUP(G$12,判官基本属性,21,FALSE),IF($A19="龙女",VLOOKUP(G$12,龙女基本属性,21,FALSE),0)))))*属性设计!$L$28),2))
&amp;" , "&amp;
IF(
IF($B19="力士",VLOOKUP(G$13,力士基本属性,4,FALSE),IF($B19="修罗",VLOOKUP(G$13,修罗基本属性,4,FALSE),IF($B19="夜叉",VLOOKUP(G$13,夜叉基本属性,4,FALSE),IF($B19="判官",VLOOKUP(G$13,判官基本属性,4,FALSE),IF($B19="龙女",VLOOKUP(G$13,龙女基本属性,4,FALSE),0)))))-
IF($A19="力士",VLOOKUP(G$12,力士基本属性,3,FALSE),IF($A19="修罗",VLOOKUP(G$12,修罗基本属性,3,FALSE),IF($A19="夜叉",VLOOKUP(G$12,夜叉基本属性,3,FALSE),IF($A19="判官",VLOOKUP(G$12,判官基本属性,3,FALSE),IF($A19="龙女",VLOOKUP(G$12,龙女基本属性,3,FALSE),0)))))&gt;0,
ROUND(((IF($B19="力士",VLOOKUP(G$13,力士基本属性,4,FALSE),IF($B19="修罗",VLOOKUP(G$13,修罗基本属性,4,FALSE),IF($B19="夜叉",VLOOKUP(G$13,夜叉基本属性,4,FALSE),IF($B19="判官",VLOOKUP(G$13,判官基本属性,4,FALSE),IF($B19="龙女",VLOOKUP(G$13,龙女基本属性,4,FALSE),0)))))-
IF($A19="力士",VLOOKUP(G$12,力士基本属性,3,FALSE),IF($A19="修罗",VLOOKUP(G$12,修罗基本属性,3,FALSE),IF($A19="夜叉",VLOOKUP(G$12,夜叉基本属性,3,FALSE),IF($A19="判官",VLOOKUP(G$12,判官基本属性,3,FALSE),IF($A19="龙女",VLOOKUP(G$12,龙女基本属性,3,FALSE),0))))))*属性设计!$L$26+
IF($B19="力士",VLOOKUP(G$13,力士基本属性,21,FALSE),IF($B19="修罗",VLOOKUP(G$13,修罗基本属性,21,FALSE),IF($B19="夜叉",VLOOKUP(G$13,夜叉基本属性,21,FALSE),IF($B19="判官",VLOOKUP(G$13,判官基本属性,21,FALSE),IF($B19="龙女",VLOOKUP(G$13,龙女基本属性,21,FALSE),0)))))*属性设计!$L$28)/
(属性设计!$L$27+
IF($B19="力士",VLOOKUP(G$13,力士基本属性,21,FALSE),IF($B19="修罗",VLOOKUP(G$13,修罗基本属性,21,FALSE),IF($B19="夜叉",VLOOKUP(G$13,夜叉基本属性,21,FALSE),IF($B19="判官",VLOOKUP(G$13,判官基本属性,21,FALSE),IF($B19="龙女",VLOOKUP(G$13,龙女基本属性,21,FALSE),0)))))*属性设计!$L$28),2),
ROUND(
IF($B19="力士",VLOOKUP(G$13,力士基本属性,21,FALSE),IF($B19="修罗",VLOOKUP(G$13,修罗基本属性,21,FALSE),IF($B19="夜叉",VLOOKUP(G$13,夜叉基本属性,21,FALSE),IF($B19="判官",VLOOKUP(G$13,判官基本属性,21,FALSE),IF($B19="龙女",VLOOKUP(G$13,龙女基本属性,21,FALSE),0)))))*属性设计!$L$28/
(属性设计!$L$27+
IF($B19="力士",VLOOKUP(G$13,力士基本属性,21,FALSE),IF($B19="修罗",VLOOKUP(G$13,修罗基本属性,21,FALSE),IF($B19="夜叉",VLOOKUP(G$13,夜叉基本属性,21,FALSE),IF($B19="判官",VLOOKUP(G$13,判官基本属性,21,FALSE),IF($B19="龙女",VLOOKUP(G$13,龙女基本属性,21,FALSE),0)))))*属性设计!$L$28),2))</f>
        <v>0.2 , 0</v>
      </c>
      <c r="H19" t="str">
        <f>IF(
IF($A19="力士",VLOOKUP(H$12,力士基本属性,4,FALSE),IF($A19="修罗",VLOOKUP(H$12,修罗基本属性,4,FALSE),IF($A19="夜叉",VLOOKUP(H$12,夜叉基本属性,4,FALSE),IF($A19="判官",VLOOKUP(H$12,判官基本属性,4,FALSE),IF($A19="龙女",VLOOKUP(H$12,龙女基本属性,4,FALSE),0)))))-
IF($B19="力士",VLOOKUP(H$13,力士基本属性,3,FALSE),IF($B19="修罗",VLOOKUP(H$13,修罗基本属性,3,FALSE),IF($B19="夜叉",VLOOKUP(H$13,夜叉基本属性,3,FALSE),IF($B19="判官",VLOOKUP(H$13,判官基本属性,3,FALSE),IF($B19="龙女",VLOOKUP(H$13,龙女基本属性,3,FALSE),0)))))&gt;0,
ROUND(((IF($A19="力士",VLOOKUP(H$12,力士基本属性,4,FALSE),IF($A19="修罗",VLOOKUP(H$12,修罗基本属性,4,FALSE),IF($A19="夜叉",VLOOKUP(H$12,夜叉基本属性,4,FALSE),IF($A19="判官",VLOOKUP(H$12,判官基本属性,4,FALSE),IF($A19="龙女",VLOOKUP(H$12,龙女基本属性,4,FALSE),0)))))-
IF($B19="力士",VLOOKUP(H$13,力士基本属性,3,FALSE),IF($B19="修罗",VLOOKUP(H$13,修罗基本属性,3,FALSE),IF($B19="夜叉",VLOOKUP(H$13,夜叉基本属性,3,FALSE),IF($B19="判官",VLOOKUP(H$13,判官基本属性,3,FALSE),IF($B19="龙女",VLOOKUP(H$13,龙女基本属性,3,FALSE),0))))))*属性设计!$L$26+
IF($A19="力士",VLOOKUP(H$12,力士基本属性,21,FALSE),IF($A19="修罗",VLOOKUP(H$12,修罗基本属性,21,FALSE),IF($A19="夜叉",VLOOKUP(H$12,夜叉基本属性,21,FALSE),IF($A19="判官",VLOOKUP(H$12,判官基本属性,21,FALSE),IF($A19="龙女",VLOOKUP(H$12,龙女基本属性,21,FALSE),0)))))*属性设计!$L$28)/
(属性设计!$L$27+
IF($A19="力士",VLOOKUP(H$12,力士基本属性,21,FALSE),IF($A19="修罗",VLOOKUP(H$12,修罗基本属性,21,FALSE),IF($A19="夜叉",VLOOKUP(H$12,夜叉基本属性,21,FALSE),IF($A19="判官",VLOOKUP(H$12,判官基本属性,21,FALSE),IF($A19="龙女",VLOOKUP(H$12,龙女基本属性,21,FALSE),0)))))*属性设计!$L$28),2),
ROUND(
IF($A19="力士",VLOOKUP(H$12,力士基本属性,21,FALSE),IF($A19="修罗",VLOOKUP(H$12,修罗基本属性,21,FALSE),IF($A19="夜叉",VLOOKUP(H$12,夜叉基本属性,21,FALSE),IF($A19="判官",VLOOKUP(H$12,判官基本属性,21,FALSE),IF($A19="龙女",VLOOKUP(H$12,龙女基本属性,21,FALSE),0)))))*属性设计!$L$28/
(属性设计!$L$27+
IF($A19="力士",VLOOKUP(H$12,力士基本属性,21,FALSE),IF($A19="修罗",VLOOKUP(H$12,修罗基本属性,21,FALSE),IF($A19="夜叉",VLOOKUP(H$12,夜叉基本属性,21,FALSE),IF($A19="判官",VLOOKUP(H$12,判官基本属性,21,FALSE),IF($A19="龙女",VLOOKUP(H$12,龙女基本属性,21,FALSE),0)))))*属性设计!$L$28),2))
&amp;" , "&amp;
IF(
IF($B19="力士",VLOOKUP(H$13,力士基本属性,4,FALSE),IF($B19="修罗",VLOOKUP(H$13,修罗基本属性,4,FALSE),IF($B19="夜叉",VLOOKUP(H$13,夜叉基本属性,4,FALSE),IF($B19="判官",VLOOKUP(H$13,判官基本属性,4,FALSE),IF($B19="龙女",VLOOKUP(H$13,龙女基本属性,4,FALSE),0)))))-
IF($A19="力士",VLOOKUP(H$12,力士基本属性,3,FALSE),IF($A19="修罗",VLOOKUP(H$12,修罗基本属性,3,FALSE),IF($A19="夜叉",VLOOKUP(H$12,夜叉基本属性,3,FALSE),IF($A19="判官",VLOOKUP(H$12,判官基本属性,3,FALSE),IF($A19="龙女",VLOOKUP(H$12,龙女基本属性,3,FALSE),0)))))&gt;0,
ROUND(((IF($B19="力士",VLOOKUP(H$13,力士基本属性,4,FALSE),IF($B19="修罗",VLOOKUP(H$13,修罗基本属性,4,FALSE),IF($B19="夜叉",VLOOKUP(H$13,夜叉基本属性,4,FALSE),IF($B19="判官",VLOOKUP(H$13,判官基本属性,4,FALSE),IF($B19="龙女",VLOOKUP(H$13,龙女基本属性,4,FALSE),0)))))-
IF($A19="力士",VLOOKUP(H$12,力士基本属性,3,FALSE),IF($A19="修罗",VLOOKUP(H$12,修罗基本属性,3,FALSE),IF($A19="夜叉",VLOOKUP(H$12,夜叉基本属性,3,FALSE),IF($A19="判官",VLOOKUP(H$12,判官基本属性,3,FALSE),IF($A19="龙女",VLOOKUP(H$12,龙女基本属性,3,FALSE),0))))))*属性设计!$L$26+
IF($B19="力士",VLOOKUP(H$13,力士基本属性,21,FALSE),IF($B19="修罗",VLOOKUP(H$13,修罗基本属性,21,FALSE),IF($B19="夜叉",VLOOKUP(H$13,夜叉基本属性,21,FALSE),IF($B19="判官",VLOOKUP(H$13,判官基本属性,21,FALSE),IF($B19="龙女",VLOOKUP(H$13,龙女基本属性,21,FALSE),0)))))*属性设计!$L$28)/
(属性设计!$L$27+
IF($B19="力士",VLOOKUP(H$13,力士基本属性,21,FALSE),IF($B19="修罗",VLOOKUP(H$13,修罗基本属性,21,FALSE),IF($B19="夜叉",VLOOKUP(H$13,夜叉基本属性,21,FALSE),IF($B19="判官",VLOOKUP(H$13,判官基本属性,21,FALSE),IF($B19="龙女",VLOOKUP(H$13,龙女基本属性,21,FALSE),0)))))*属性设计!$L$28),2),
ROUND(
IF($B19="力士",VLOOKUP(H$13,力士基本属性,21,FALSE),IF($B19="修罗",VLOOKUP(H$13,修罗基本属性,21,FALSE),IF($B19="夜叉",VLOOKUP(H$13,夜叉基本属性,21,FALSE),IF($B19="判官",VLOOKUP(H$13,判官基本属性,21,FALSE),IF($B19="龙女",VLOOKUP(H$13,龙女基本属性,21,FALSE),0)))))*属性设计!$L$28/
(属性设计!$L$27+
IF($B19="力士",VLOOKUP(H$13,力士基本属性,21,FALSE),IF($B19="修罗",VLOOKUP(H$13,修罗基本属性,21,FALSE),IF($B19="夜叉",VLOOKUP(H$13,夜叉基本属性,21,FALSE),IF($B19="判官",VLOOKUP(H$13,判官基本属性,21,FALSE),IF($B19="龙女",VLOOKUP(H$13,龙女基本属性,21,FALSE),0)))))*属性设计!$L$28),2))</f>
        <v>0.25 , 0</v>
      </c>
    </row>
    <row r="23" spans="1:8" x14ac:dyDescent="0.15">
      <c r="B23" s="2" t="s">
        <v>135</v>
      </c>
      <c r="C23" s="2">
        <v>1</v>
      </c>
      <c r="D23" s="2">
        <v>10</v>
      </c>
      <c r="E23" s="2">
        <v>30</v>
      </c>
      <c r="F23" s="2">
        <v>50</v>
      </c>
      <c r="G23" s="2">
        <v>70</v>
      </c>
      <c r="H23" s="2">
        <v>100</v>
      </c>
    </row>
    <row r="24" spans="1:8" x14ac:dyDescent="0.15">
      <c r="B24" s="2" t="s">
        <v>136</v>
      </c>
      <c r="C24" s="2">
        <f>C23</f>
        <v>1</v>
      </c>
      <c r="D24" s="2">
        <f t="shared" ref="D24" si="5">D23</f>
        <v>10</v>
      </c>
      <c r="E24" s="2">
        <f t="shared" ref="E24" si="6">E23</f>
        <v>30</v>
      </c>
      <c r="F24" s="2">
        <f t="shared" ref="F24" si="7">F23</f>
        <v>50</v>
      </c>
      <c r="G24" s="2">
        <f t="shared" ref="G24" si="8">G23</f>
        <v>70</v>
      </c>
      <c r="H24" s="2">
        <f t="shared" ref="H24" si="9">H23</f>
        <v>100</v>
      </c>
    </row>
    <row r="25" spans="1:8" x14ac:dyDescent="0.15">
      <c r="A25" t="s">
        <v>114</v>
      </c>
      <c r="B25" t="s">
        <v>133</v>
      </c>
      <c r="C25" s="1" t="s">
        <v>24</v>
      </c>
      <c r="D25" s="1"/>
      <c r="E25" s="1"/>
      <c r="F25" s="1"/>
      <c r="G25" s="1"/>
      <c r="H25" s="1"/>
    </row>
    <row r="26" spans="1:8" x14ac:dyDescent="0.15">
      <c r="A26" t="s">
        <v>10</v>
      </c>
      <c r="B26" t="s">
        <v>112</v>
      </c>
      <c r="C26" t="str">
        <f>IF(
IF($A26="力士",VLOOKUP(C$23,力士基本属性,3,FALSE),IF($A26="修罗",VLOOKUP(C$23,修罗基本属性,3,FALSE),IF($A26="夜叉",VLOOKUP(C$23,夜叉基本属性,3,FALSE),IF($A26="判官",VLOOKUP(C$23,判官基本属性,3,FALSE),IF($A26="龙女",VLOOKUP(C$23,龙女基本属性,3,FALSE),0)))))-
IF($B26="力士",VLOOKUP(C$24,力士基本属性,2,FALSE),IF($B26="修罗",VLOOKUP(C$24,修罗基本属性,2,FALSE),IF($B26="夜叉",VLOOKUP(C$24,夜叉基本属性,2,FALSE),IF($B26="判官",VLOOKUP(C$24,判官基本属性,2,FALSE),IF($B26="龙女",VLOOKUP(C$24,龙女基本属性,2,FALSE),0)))))&gt;0,
ROUND(((IF($A26="力士",VLOOKUP(C$23,力士基本属性,3,FALSE),IF($A26="修罗",VLOOKUP(C$23,修罗基本属性,3,FALSE),IF($A26="夜叉",VLOOKUP(C$23,夜叉基本属性,3,FALSE),IF($A26="判官",VLOOKUP(C$23,判官基本属性,3,FALSE),IF($A26="龙女",VLOOKUP(C$23,龙女基本属性,3,FALSE),0)))))-
IF($B26="力士",VLOOKUP(C$24,力士基本属性,2,FALSE),IF($B26="修罗",VLOOKUP(C$24,修罗基本属性,2,FALSE),IF($B26="夜叉",VLOOKUP(C$24,夜叉基本属性,2,FALSE),IF($B26="判官",VLOOKUP(C$24,判官基本属性,2,FALSE),IF($B26="龙女",VLOOKUP(C$24,龙女基本属性,2,FALSE),0))))))*属性设计!$L$29+
IF($A26="力士",VLOOKUP(C$23,力士基本属性,22,FALSE),IF($A26="修罗",VLOOKUP(C$23,修罗基本属性,22,FALSE),IF($A26="夜叉",VLOOKUP(C$23,夜叉基本属性,22,FALSE),IF($A26="判官",VLOOKUP(C$23,判官基本属性,22,FALSE),IF($A26="龙女",VLOOKUP(C$23,龙女基本属性,22,FALSE),0)))))*属性设计!$L$31)/
(属性设计!$L$30+
IF($A26="力士",VLOOKUP(C$23,力士基本属性,22,FALSE),IF($A26="修罗",VLOOKUP(C$23,修罗基本属性,22,FALSE),IF($A26="夜叉",VLOOKUP(C$23,夜叉基本属性,22,FALSE),IF($A26="判官",VLOOKUP(C$23,判官基本属性,22,FALSE),IF($A26="龙女",VLOOKUP(C$23,龙女基本属性,22,FALSE),0)))))*属性设计!$L$31),2),
ROUND(
IF($A26="力士",VLOOKUP(C$23,力士基本属性,22,FALSE),IF($A26="修罗",VLOOKUP(C$23,修罗基本属性,22,FALSE),IF($A26="夜叉",VLOOKUP(C$23,夜叉基本属性,22,FALSE),IF($A26="判官",VLOOKUP(C$23,判官基本属性,22,FALSE),IF($A26="龙女",VLOOKUP(C$23,龙女基本属性,22,FALSE),0)))))*属性设计!$L$31/
(属性设计!$L$30+
IF($A26="力士",VLOOKUP(C$23,力士基本属性,22,FALSE),IF($A26="修罗",VLOOKUP(C$23,修罗基本属性,22,FALSE),IF($A26="夜叉",VLOOKUP(C$23,夜叉基本属性,22,FALSE),IF($A26="判官",VLOOKUP(C$23,判官基本属性,22,FALSE),IF($A26="龙女",VLOOKUP(C$23,龙女基本属性,22,FALSE),0)))))*属性设计!$L$31),2))
&amp;" , "&amp;
IF(
IF($B26="力士",VLOOKUP(C$24,力士基本属性,3,FALSE),IF($B26="修罗",VLOOKUP(C$24,修罗基本属性,3,FALSE),IF($B26="夜叉",VLOOKUP(C$24,夜叉基本属性,3,FALSE),IF($B26="判官",VLOOKUP(C$24,判官基本属性,3,FALSE),IF($B26="龙女",VLOOKUP(C$24,龙女基本属性,3,FALSE),0)))))-
IF($A26="力士",VLOOKUP(C$23,力士基本属性,2,FALSE),IF($A26="修罗",VLOOKUP(C$23,修罗基本属性,2,FALSE),IF($A26="夜叉",VLOOKUP(C$23,夜叉基本属性,2,FALSE),IF($A26="判官",VLOOKUP(C$23,判官基本属性,2,FALSE),IF($A26="龙女",VLOOKUP(C$23,龙女基本属性,2,FALSE),0)))))&gt;0,
ROUND(((IF($B26="力士",VLOOKUP(C$24,力士基本属性,3,FALSE),IF($B26="修罗",VLOOKUP(C$24,修罗基本属性,3,FALSE),IF($B26="夜叉",VLOOKUP(C$24,夜叉基本属性,3,FALSE),IF($B26="判官",VLOOKUP(C$24,判官基本属性,3,FALSE),IF($B26="龙女",VLOOKUP(C$24,龙女基本属性,3,FALSE),0)))))-
IF($A26="力士",VLOOKUP(C$23,力士基本属性,2,FALSE),IF($A26="修罗",VLOOKUP(C$23,修罗基本属性,2,FALSE),IF($A26="夜叉",VLOOKUP(C$23,夜叉基本属性,2,FALSE),IF($A26="判官",VLOOKUP(C$23,判官基本属性,2,FALSE),IF($A26="龙女",VLOOKUP(C$23,龙女基本属性,2,FALSE),0))))))*属性设计!$L$29+
IF($B26="力士",VLOOKUP(C$24,力士基本属性,22,FALSE),IF($B26="修罗",VLOOKUP(C$24,修罗基本属性,22,FALSE),IF($B26="夜叉",VLOOKUP(C$24,夜叉基本属性,22,FALSE),IF($B26="判官",VLOOKUP(C$24,判官基本属性,22,FALSE),IF($B26="龙女",VLOOKUP(C$24,龙女基本属性,22,FALSE),0)))))*属性设计!$L$31)/
(属性设计!$L$30+
IF($B26="力士",VLOOKUP(C$24,力士基本属性,22,FALSE),IF($B26="修罗",VLOOKUP(C$24,修罗基本属性,22,FALSE),IF($B26="夜叉",VLOOKUP(C$24,夜叉基本属性,22,FALSE),IF($B26="判官",VLOOKUP(C$24,判官基本属性,22,FALSE),IF($B26="龙女",VLOOKUP(C$24,龙女基本属性,22,FALSE),0)))))*属性设计!$L$31),2),
ROUND(
IF($B26="力士",VLOOKUP(C$24,力士基本属性,22,FALSE),IF($B26="修罗",VLOOKUP(C$24,修罗基本属性,22,FALSE),IF($B26="夜叉",VLOOKUP(C$24,夜叉基本属性,22,FALSE),IF($B26="判官",VLOOKUP(C$24,判官基本属性,22,FALSE),IF($B26="龙女",VLOOKUP(C$24,龙女基本属性,22,FALSE),0)))))*属性设计!$L$31/
(属性设计!$L$30+
IF($B26="力士",VLOOKUP(C$24,力士基本属性,22,FALSE),IF($B26="修罗",VLOOKUP(C$24,修罗基本属性,22,FALSE),IF($B26="夜叉",VLOOKUP(C$24,夜叉基本属性,22,FALSE),IF($B26="判官",VLOOKUP(C$24,判官基本属性,22,FALSE),IF($B26="龙女",VLOOKUP(C$24,龙女基本属性,22,FALSE),0)))))*属性设计!$L$31),2))</f>
        <v>0 , 0</v>
      </c>
      <c r="D26" t="str">
        <f>IF(
IF($A26="力士",VLOOKUP(D$23,力士基本属性,3,FALSE),IF($A26="修罗",VLOOKUP(D$23,修罗基本属性,3,FALSE),IF($A26="夜叉",VLOOKUP(D$23,夜叉基本属性,3,FALSE),IF($A26="判官",VLOOKUP(D$23,判官基本属性,3,FALSE),IF($A26="龙女",VLOOKUP(D$23,龙女基本属性,3,FALSE),0)))))-
IF($B26="力士",VLOOKUP(D$24,力士基本属性,2,FALSE),IF($B26="修罗",VLOOKUP(D$24,修罗基本属性,2,FALSE),IF($B26="夜叉",VLOOKUP(D$24,夜叉基本属性,2,FALSE),IF($B26="判官",VLOOKUP(D$24,判官基本属性,2,FALSE),IF($B26="龙女",VLOOKUP(D$24,龙女基本属性,2,FALSE),0)))))&gt;0,
ROUND(((IF($A26="力士",VLOOKUP(D$23,力士基本属性,3,FALSE),IF($A26="修罗",VLOOKUP(D$23,修罗基本属性,3,FALSE),IF($A26="夜叉",VLOOKUP(D$23,夜叉基本属性,3,FALSE),IF($A26="判官",VLOOKUP(D$23,判官基本属性,3,FALSE),IF($A26="龙女",VLOOKUP(D$23,龙女基本属性,3,FALSE),0)))))-
IF($B26="力士",VLOOKUP(D$24,力士基本属性,2,FALSE),IF($B26="修罗",VLOOKUP(D$24,修罗基本属性,2,FALSE),IF($B26="夜叉",VLOOKUP(D$24,夜叉基本属性,2,FALSE),IF($B26="判官",VLOOKUP(D$24,判官基本属性,2,FALSE),IF($B26="龙女",VLOOKUP(D$24,龙女基本属性,2,FALSE),0))))))*属性设计!$L$29+
IF($A26="力士",VLOOKUP(D$23,力士基本属性,22,FALSE),IF($A26="修罗",VLOOKUP(D$23,修罗基本属性,22,FALSE),IF($A26="夜叉",VLOOKUP(D$23,夜叉基本属性,22,FALSE),IF($A26="判官",VLOOKUP(D$23,判官基本属性,22,FALSE),IF($A26="龙女",VLOOKUP(D$23,龙女基本属性,22,FALSE),0)))))*属性设计!$L$31)/
(属性设计!$L$30+
IF($A26="力士",VLOOKUP(D$23,力士基本属性,22,FALSE),IF($A26="修罗",VLOOKUP(D$23,修罗基本属性,22,FALSE),IF($A26="夜叉",VLOOKUP(D$23,夜叉基本属性,22,FALSE),IF($A26="判官",VLOOKUP(D$23,判官基本属性,22,FALSE),IF($A26="龙女",VLOOKUP(D$23,龙女基本属性,22,FALSE),0)))))*属性设计!$L$31),2),
ROUND(
IF($A26="力士",VLOOKUP(D$23,力士基本属性,22,FALSE),IF($A26="修罗",VLOOKUP(D$23,修罗基本属性,22,FALSE),IF($A26="夜叉",VLOOKUP(D$23,夜叉基本属性,22,FALSE),IF($A26="判官",VLOOKUP(D$23,判官基本属性,22,FALSE),IF($A26="龙女",VLOOKUP(D$23,龙女基本属性,22,FALSE),0)))))*属性设计!$L$31/
(属性设计!$L$30+
IF($A26="力士",VLOOKUP(D$23,力士基本属性,22,FALSE),IF($A26="修罗",VLOOKUP(D$23,修罗基本属性,22,FALSE),IF($A26="夜叉",VLOOKUP(D$23,夜叉基本属性,22,FALSE),IF($A26="判官",VLOOKUP(D$23,判官基本属性,22,FALSE),IF($A26="龙女",VLOOKUP(D$23,龙女基本属性,22,FALSE),0)))))*属性设计!$L$31),2))
&amp;" , "&amp;
IF(
IF($B26="力士",VLOOKUP(D$24,力士基本属性,3,FALSE),IF($B26="修罗",VLOOKUP(D$24,修罗基本属性,3,FALSE),IF($B26="夜叉",VLOOKUP(D$24,夜叉基本属性,3,FALSE),IF($B26="判官",VLOOKUP(D$24,判官基本属性,3,FALSE),IF($B26="龙女",VLOOKUP(D$24,龙女基本属性,3,FALSE),0)))))-
IF($A26="力士",VLOOKUP(D$23,力士基本属性,2,FALSE),IF($A26="修罗",VLOOKUP(D$23,修罗基本属性,2,FALSE),IF($A26="夜叉",VLOOKUP(D$23,夜叉基本属性,2,FALSE),IF($A26="判官",VLOOKUP(D$23,判官基本属性,2,FALSE),IF($A26="龙女",VLOOKUP(D$23,龙女基本属性,2,FALSE),0)))))&gt;0,
ROUND(((IF($B26="力士",VLOOKUP(D$24,力士基本属性,3,FALSE),IF($B26="修罗",VLOOKUP(D$24,修罗基本属性,3,FALSE),IF($B26="夜叉",VLOOKUP(D$24,夜叉基本属性,3,FALSE),IF($B26="判官",VLOOKUP(D$24,判官基本属性,3,FALSE),IF($B26="龙女",VLOOKUP(D$24,龙女基本属性,3,FALSE),0)))))-
IF($A26="力士",VLOOKUP(D$23,力士基本属性,2,FALSE),IF($A26="修罗",VLOOKUP(D$23,修罗基本属性,2,FALSE),IF($A26="夜叉",VLOOKUP(D$23,夜叉基本属性,2,FALSE),IF($A26="判官",VLOOKUP(D$23,判官基本属性,2,FALSE),IF($A26="龙女",VLOOKUP(D$23,龙女基本属性,2,FALSE),0))))))*属性设计!$L$29+
IF($B26="力士",VLOOKUP(D$24,力士基本属性,22,FALSE),IF($B26="修罗",VLOOKUP(D$24,修罗基本属性,22,FALSE),IF($B26="夜叉",VLOOKUP(D$24,夜叉基本属性,22,FALSE),IF($B26="判官",VLOOKUP(D$24,判官基本属性,22,FALSE),IF($B26="龙女",VLOOKUP(D$24,龙女基本属性,22,FALSE),0)))))*属性设计!$L$31)/
(属性设计!$L$30+
IF($B26="力士",VLOOKUP(D$24,力士基本属性,22,FALSE),IF($B26="修罗",VLOOKUP(D$24,修罗基本属性,22,FALSE),IF($B26="夜叉",VLOOKUP(D$24,夜叉基本属性,22,FALSE),IF($B26="判官",VLOOKUP(D$24,判官基本属性,22,FALSE),IF($B26="龙女",VLOOKUP(D$24,龙女基本属性,22,FALSE),0)))))*属性设计!$L$31),2),
ROUND(
IF($B26="力士",VLOOKUP(D$24,力士基本属性,22,FALSE),IF($B26="修罗",VLOOKUP(D$24,修罗基本属性,22,FALSE),IF($B26="夜叉",VLOOKUP(D$24,夜叉基本属性,22,FALSE),IF($B26="判官",VLOOKUP(D$24,判官基本属性,22,FALSE),IF($B26="龙女",VLOOKUP(D$24,龙女基本属性,22,FALSE),0)))))*属性设计!$L$31/
(属性设计!$L$30+
IF($B26="力士",VLOOKUP(D$24,力士基本属性,22,FALSE),IF($B26="修罗",VLOOKUP(D$24,修罗基本属性,22,FALSE),IF($B26="夜叉",VLOOKUP(D$24,夜叉基本属性,22,FALSE),IF($B26="判官",VLOOKUP(D$24,判官基本属性,22,FALSE),IF($B26="龙女",VLOOKUP(D$24,龙女基本属性,22,FALSE),0)))))*属性设计!$L$31),2))</f>
        <v>0 , 0</v>
      </c>
      <c r="E26" t="str">
        <f>IF(
IF($A26="力士",VLOOKUP(E$23,力士基本属性,3,FALSE),IF($A26="修罗",VLOOKUP(E$23,修罗基本属性,3,FALSE),IF($A26="夜叉",VLOOKUP(E$23,夜叉基本属性,3,FALSE),IF($A26="判官",VLOOKUP(E$23,判官基本属性,3,FALSE),IF($A26="龙女",VLOOKUP(E$23,龙女基本属性,3,FALSE),0)))))-
IF($B26="力士",VLOOKUP(E$24,力士基本属性,2,FALSE),IF($B26="修罗",VLOOKUP(E$24,修罗基本属性,2,FALSE),IF($B26="夜叉",VLOOKUP(E$24,夜叉基本属性,2,FALSE),IF($B26="判官",VLOOKUP(E$24,判官基本属性,2,FALSE),IF($B26="龙女",VLOOKUP(E$24,龙女基本属性,2,FALSE),0)))))&gt;0,
ROUND(((IF($A26="力士",VLOOKUP(E$23,力士基本属性,3,FALSE),IF($A26="修罗",VLOOKUP(E$23,修罗基本属性,3,FALSE),IF($A26="夜叉",VLOOKUP(E$23,夜叉基本属性,3,FALSE),IF($A26="判官",VLOOKUP(E$23,判官基本属性,3,FALSE),IF($A26="龙女",VLOOKUP(E$23,龙女基本属性,3,FALSE),0)))))-
IF($B26="力士",VLOOKUP(E$24,力士基本属性,2,FALSE),IF($B26="修罗",VLOOKUP(E$24,修罗基本属性,2,FALSE),IF($B26="夜叉",VLOOKUP(E$24,夜叉基本属性,2,FALSE),IF($B26="判官",VLOOKUP(E$24,判官基本属性,2,FALSE),IF($B26="龙女",VLOOKUP(E$24,龙女基本属性,2,FALSE),0))))))*属性设计!$L$29+
IF($A26="力士",VLOOKUP(E$23,力士基本属性,22,FALSE),IF($A26="修罗",VLOOKUP(E$23,修罗基本属性,22,FALSE),IF($A26="夜叉",VLOOKUP(E$23,夜叉基本属性,22,FALSE),IF($A26="判官",VLOOKUP(E$23,判官基本属性,22,FALSE),IF($A26="龙女",VLOOKUP(E$23,龙女基本属性,22,FALSE),0)))))*属性设计!$L$31)/
(属性设计!$L$30+
IF($A26="力士",VLOOKUP(E$23,力士基本属性,22,FALSE),IF($A26="修罗",VLOOKUP(E$23,修罗基本属性,22,FALSE),IF($A26="夜叉",VLOOKUP(E$23,夜叉基本属性,22,FALSE),IF($A26="判官",VLOOKUP(E$23,判官基本属性,22,FALSE),IF($A26="龙女",VLOOKUP(E$23,龙女基本属性,22,FALSE),0)))))*属性设计!$L$31),2),
ROUND(
IF($A26="力士",VLOOKUP(E$23,力士基本属性,22,FALSE),IF($A26="修罗",VLOOKUP(E$23,修罗基本属性,22,FALSE),IF($A26="夜叉",VLOOKUP(E$23,夜叉基本属性,22,FALSE),IF($A26="判官",VLOOKUP(E$23,判官基本属性,22,FALSE),IF($A26="龙女",VLOOKUP(E$23,龙女基本属性,22,FALSE),0)))))*属性设计!$L$31/
(属性设计!$L$30+
IF($A26="力士",VLOOKUP(E$23,力士基本属性,22,FALSE),IF($A26="修罗",VLOOKUP(E$23,修罗基本属性,22,FALSE),IF($A26="夜叉",VLOOKUP(E$23,夜叉基本属性,22,FALSE),IF($A26="判官",VLOOKUP(E$23,判官基本属性,22,FALSE),IF($A26="龙女",VLOOKUP(E$23,龙女基本属性,22,FALSE),0)))))*属性设计!$L$31),2))
&amp;" , "&amp;
IF(
IF($B26="力士",VLOOKUP(E$24,力士基本属性,3,FALSE),IF($B26="修罗",VLOOKUP(E$24,修罗基本属性,3,FALSE),IF($B26="夜叉",VLOOKUP(E$24,夜叉基本属性,3,FALSE),IF($B26="判官",VLOOKUP(E$24,判官基本属性,3,FALSE),IF($B26="龙女",VLOOKUP(E$24,龙女基本属性,3,FALSE),0)))))-
IF($A26="力士",VLOOKUP(E$23,力士基本属性,2,FALSE),IF($A26="修罗",VLOOKUP(E$23,修罗基本属性,2,FALSE),IF($A26="夜叉",VLOOKUP(E$23,夜叉基本属性,2,FALSE),IF($A26="判官",VLOOKUP(E$23,判官基本属性,2,FALSE),IF($A26="龙女",VLOOKUP(E$23,龙女基本属性,2,FALSE),0)))))&gt;0,
ROUND(((IF($B26="力士",VLOOKUP(E$24,力士基本属性,3,FALSE),IF($B26="修罗",VLOOKUP(E$24,修罗基本属性,3,FALSE),IF($B26="夜叉",VLOOKUP(E$24,夜叉基本属性,3,FALSE),IF($B26="判官",VLOOKUP(E$24,判官基本属性,3,FALSE),IF($B26="龙女",VLOOKUP(E$24,龙女基本属性,3,FALSE),0)))))-
IF($A26="力士",VLOOKUP(E$23,力士基本属性,2,FALSE),IF($A26="修罗",VLOOKUP(E$23,修罗基本属性,2,FALSE),IF($A26="夜叉",VLOOKUP(E$23,夜叉基本属性,2,FALSE),IF($A26="判官",VLOOKUP(E$23,判官基本属性,2,FALSE),IF($A26="龙女",VLOOKUP(E$23,龙女基本属性,2,FALSE),0))))))*属性设计!$L$29+
IF($B26="力士",VLOOKUP(E$24,力士基本属性,22,FALSE),IF($B26="修罗",VLOOKUP(E$24,修罗基本属性,22,FALSE),IF($B26="夜叉",VLOOKUP(E$24,夜叉基本属性,22,FALSE),IF($B26="判官",VLOOKUP(E$24,判官基本属性,22,FALSE),IF($B26="龙女",VLOOKUP(E$24,龙女基本属性,22,FALSE),0)))))*属性设计!$L$31)/
(属性设计!$L$30+
IF($B26="力士",VLOOKUP(E$24,力士基本属性,22,FALSE),IF($B26="修罗",VLOOKUP(E$24,修罗基本属性,22,FALSE),IF($B26="夜叉",VLOOKUP(E$24,夜叉基本属性,22,FALSE),IF($B26="判官",VLOOKUP(E$24,判官基本属性,22,FALSE),IF($B26="龙女",VLOOKUP(E$24,龙女基本属性,22,FALSE),0)))))*属性设计!$L$31),2),
ROUND(
IF($B26="力士",VLOOKUP(E$24,力士基本属性,22,FALSE),IF($B26="修罗",VLOOKUP(E$24,修罗基本属性,22,FALSE),IF($B26="夜叉",VLOOKUP(E$24,夜叉基本属性,22,FALSE),IF($B26="判官",VLOOKUP(E$24,判官基本属性,22,FALSE),IF($B26="龙女",VLOOKUP(E$24,龙女基本属性,22,FALSE),0)))))*属性设计!$L$31/
(属性设计!$L$30+
IF($B26="力士",VLOOKUP(E$24,力士基本属性,22,FALSE),IF($B26="修罗",VLOOKUP(E$24,修罗基本属性,22,FALSE),IF($B26="夜叉",VLOOKUP(E$24,夜叉基本属性,22,FALSE),IF($B26="判官",VLOOKUP(E$24,判官基本属性,22,FALSE),IF($B26="龙女",VLOOKUP(E$24,龙女基本属性,22,FALSE),0)))))*属性设计!$L$31),2))</f>
        <v>0 , 0</v>
      </c>
      <c r="F26" t="str">
        <f>IF(
IF($A26="力士",VLOOKUP(F$23,力士基本属性,3,FALSE),IF($A26="修罗",VLOOKUP(F$23,修罗基本属性,3,FALSE),IF($A26="夜叉",VLOOKUP(F$23,夜叉基本属性,3,FALSE),IF($A26="判官",VLOOKUP(F$23,判官基本属性,3,FALSE),IF($A26="龙女",VLOOKUP(F$23,龙女基本属性,3,FALSE),0)))))-
IF($B26="力士",VLOOKUP(F$24,力士基本属性,2,FALSE),IF($B26="修罗",VLOOKUP(F$24,修罗基本属性,2,FALSE),IF($B26="夜叉",VLOOKUP(F$24,夜叉基本属性,2,FALSE),IF($B26="判官",VLOOKUP(F$24,判官基本属性,2,FALSE),IF($B26="龙女",VLOOKUP(F$24,龙女基本属性,2,FALSE),0)))))&gt;0,
ROUND(((IF($A26="力士",VLOOKUP(F$23,力士基本属性,3,FALSE),IF($A26="修罗",VLOOKUP(F$23,修罗基本属性,3,FALSE),IF($A26="夜叉",VLOOKUP(F$23,夜叉基本属性,3,FALSE),IF($A26="判官",VLOOKUP(F$23,判官基本属性,3,FALSE),IF($A26="龙女",VLOOKUP(F$23,龙女基本属性,3,FALSE),0)))))-
IF($B26="力士",VLOOKUP(F$24,力士基本属性,2,FALSE),IF($B26="修罗",VLOOKUP(F$24,修罗基本属性,2,FALSE),IF($B26="夜叉",VLOOKUP(F$24,夜叉基本属性,2,FALSE),IF($B26="判官",VLOOKUP(F$24,判官基本属性,2,FALSE),IF($B26="龙女",VLOOKUP(F$24,龙女基本属性,2,FALSE),0))))))*属性设计!$L$29+
IF($A26="力士",VLOOKUP(F$23,力士基本属性,22,FALSE),IF($A26="修罗",VLOOKUP(F$23,修罗基本属性,22,FALSE),IF($A26="夜叉",VLOOKUP(F$23,夜叉基本属性,22,FALSE),IF($A26="判官",VLOOKUP(F$23,判官基本属性,22,FALSE),IF($A26="龙女",VLOOKUP(F$23,龙女基本属性,22,FALSE),0)))))*属性设计!$L$31)/
(属性设计!$L$30+
IF($A26="力士",VLOOKUP(F$23,力士基本属性,22,FALSE),IF($A26="修罗",VLOOKUP(F$23,修罗基本属性,22,FALSE),IF($A26="夜叉",VLOOKUP(F$23,夜叉基本属性,22,FALSE),IF($A26="判官",VLOOKUP(F$23,判官基本属性,22,FALSE),IF($A26="龙女",VLOOKUP(F$23,龙女基本属性,22,FALSE),0)))))*属性设计!$L$31),2),
ROUND(
IF($A26="力士",VLOOKUP(F$23,力士基本属性,22,FALSE),IF($A26="修罗",VLOOKUP(F$23,修罗基本属性,22,FALSE),IF($A26="夜叉",VLOOKUP(F$23,夜叉基本属性,22,FALSE),IF($A26="判官",VLOOKUP(F$23,判官基本属性,22,FALSE),IF($A26="龙女",VLOOKUP(F$23,龙女基本属性,22,FALSE),0)))))*属性设计!$L$31/
(属性设计!$L$30+
IF($A26="力士",VLOOKUP(F$23,力士基本属性,22,FALSE),IF($A26="修罗",VLOOKUP(F$23,修罗基本属性,22,FALSE),IF($A26="夜叉",VLOOKUP(F$23,夜叉基本属性,22,FALSE),IF($A26="判官",VLOOKUP(F$23,判官基本属性,22,FALSE),IF($A26="龙女",VLOOKUP(F$23,龙女基本属性,22,FALSE),0)))))*属性设计!$L$31),2))
&amp;" , "&amp;
IF(
IF($B26="力士",VLOOKUP(F$24,力士基本属性,3,FALSE),IF($B26="修罗",VLOOKUP(F$24,修罗基本属性,3,FALSE),IF($B26="夜叉",VLOOKUP(F$24,夜叉基本属性,3,FALSE),IF($B26="判官",VLOOKUP(F$24,判官基本属性,3,FALSE),IF($B26="龙女",VLOOKUP(F$24,龙女基本属性,3,FALSE),0)))))-
IF($A26="力士",VLOOKUP(F$23,力士基本属性,2,FALSE),IF($A26="修罗",VLOOKUP(F$23,修罗基本属性,2,FALSE),IF($A26="夜叉",VLOOKUP(F$23,夜叉基本属性,2,FALSE),IF($A26="判官",VLOOKUP(F$23,判官基本属性,2,FALSE),IF($A26="龙女",VLOOKUP(F$23,龙女基本属性,2,FALSE),0)))))&gt;0,
ROUND(((IF($B26="力士",VLOOKUP(F$24,力士基本属性,3,FALSE),IF($B26="修罗",VLOOKUP(F$24,修罗基本属性,3,FALSE),IF($B26="夜叉",VLOOKUP(F$24,夜叉基本属性,3,FALSE),IF($B26="判官",VLOOKUP(F$24,判官基本属性,3,FALSE),IF($B26="龙女",VLOOKUP(F$24,龙女基本属性,3,FALSE),0)))))-
IF($A26="力士",VLOOKUP(F$23,力士基本属性,2,FALSE),IF($A26="修罗",VLOOKUP(F$23,修罗基本属性,2,FALSE),IF($A26="夜叉",VLOOKUP(F$23,夜叉基本属性,2,FALSE),IF($A26="判官",VLOOKUP(F$23,判官基本属性,2,FALSE),IF($A26="龙女",VLOOKUP(F$23,龙女基本属性,2,FALSE),0))))))*属性设计!$L$29+
IF($B26="力士",VLOOKUP(F$24,力士基本属性,22,FALSE),IF($B26="修罗",VLOOKUP(F$24,修罗基本属性,22,FALSE),IF($B26="夜叉",VLOOKUP(F$24,夜叉基本属性,22,FALSE),IF($B26="判官",VLOOKUP(F$24,判官基本属性,22,FALSE),IF($B26="龙女",VLOOKUP(F$24,龙女基本属性,22,FALSE),0)))))*属性设计!$L$31)/
(属性设计!$L$30+
IF($B26="力士",VLOOKUP(F$24,力士基本属性,22,FALSE),IF($B26="修罗",VLOOKUP(F$24,修罗基本属性,22,FALSE),IF($B26="夜叉",VLOOKUP(F$24,夜叉基本属性,22,FALSE),IF($B26="判官",VLOOKUP(F$24,判官基本属性,22,FALSE),IF($B26="龙女",VLOOKUP(F$24,龙女基本属性,22,FALSE),0)))))*属性设计!$L$31),2),
ROUND(
IF($B26="力士",VLOOKUP(F$24,力士基本属性,22,FALSE),IF($B26="修罗",VLOOKUP(F$24,修罗基本属性,22,FALSE),IF($B26="夜叉",VLOOKUP(F$24,夜叉基本属性,22,FALSE),IF($B26="判官",VLOOKUP(F$24,判官基本属性,22,FALSE),IF($B26="龙女",VLOOKUP(F$24,龙女基本属性,22,FALSE),0)))))*属性设计!$L$31/
(属性设计!$L$30+
IF($B26="力士",VLOOKUP(F$24,力士基本属性,22,FALSE),IF($B26="修罗",VLOOKUP(F$24,修罗基本属性,22,FALSE),IF($B26="夜叉",VLOOKUP(F$24,夜叉基本属性,22,FALSE),IF($B26="判官",VLOOKUP(F$24,判官基本属性,22,FALSE),IF($B26="龙女",VLOOKUP(F$24,龙女基本属性,22,FALSE),0)))))*属性设计!$L$31),2))</f>
        <v>0 , 0</v>
      </c>
      <c r="G26" t="str">
        <f>IF(
IF($A26="力士",VLOOKUP(G$23,力士基本属性,3,FALSE),IF($A26="修罗",VLOOKUP(G$23,修罗基本属性,3,FALSE),IF($A26="夜叉",VLOOKUP(G$23,夜叉基本属性,3,FALSE),IF($A26="判官",VLOOKUP(G$23,判官基本属性,3,FALSE),IF($A26="龙女",VLOOKUP(G$23,龙女基本属性,3,FALSE),0)))))-
IF($B26="力士",VLOOKUP(G$24,力士基本属性,2,FALSE),IF($B26="修罗",VLOOKUP(G$24,修罗基本属性,2,FALSE),IF($B26="夜叉",VLOOKUP(G$24,夜叉基本属性,2,FALSE),IF($B26="判官",VLOOKUP(G$24,判官基本属性,2,FALSE),IF($B26="龙女",VLOOKUP(G$24,龙女基本属性,2,FALSE),0)))))&gt;0,
ROUND(((IF($A26="力士",VLOOKUP(G$23,力士基本属性,3,FALSE),IF($A26="修罗",VLOOKUP(G$23,修罗基本属性,3,FALSE),IF($A26="夜叉",VLOOKUP(G$23,夜叉基本属性,3,FALSE),IF($A26="判官",VLOOKUP(G$23,判官基本属性,3,FALSE),IF($A26="龙女",VLOOKUP(G$23,龙女基本属性,3,FALSE),0)))))-
IF($B26="力士",VLOOKUP(G$24,力士基本属性,2,FALSE),IF($B26="修罗",VLOOKUP(G$24,修罗基本属性,2,FALSE),IF($B26="夜叉",VLOOKUP(G$24,夜叉基本属性,2,FALSE),IF($B26="判官",VLOOKUP(G$24,判官基本属性,2,FALSE),IF($B26="龙女",VLOOKUP(G$24,龙女基本属性,2,FALSE),0))))))*属性设计!$L$29+
IF($A26="力士",VLOOKUP(G$23,力士基本属性,22,FALSE),IF($A26="修罗",VLOOKUP(G$23,修罗基本属性,22,FALSE),IF($A26="夜叉",VLOOKUP(G$23,夜叉基本属性,22,FALSE),IF($A26="判官",VLOOKUP(G$23,判官基本属性,22,FALSE),IF($A26="龙女",VLOOKUP(G$23,龙女基本属性,22,FALSE),0)))))*属性设计!$L$31)/
(属性设计!$L$30+
IF($A26="力士",VLOOKUP(G$23,力士基本属性,22,FALSE),IF($A26="修罗",VLOOKUP(G$23,修罗基本属性,22,FALSE),IF($A26="夜叉",VLOOKUP(G$23,夜叉基本属性,22,FALSE),IF($A26="判官",VLOOKUP(G$23,判官基本属性,22,FALSE),IF($A26="龙女",VLOOKUP(G$23,龙女基本属性,22,FALSE),0)))))*属性设计!$L$31),2),
ROUND(
IF($A26="力士",VLOOKUP(G$23,力士基本属性,22,FALSE),IF($A26="修罗",VLOOKUP(G$23,修罗基本属性,22,FALSE),IF($A26="夜叉",VLOOKUP(G$23,夜叉基本属性,22,FALSE),IF($A26="判官",VLOOKUP(G$23,判官基本属性,22,FALSE),IF($A26="龙女",VLOOKUP(G$23,龙女基本属性,22,FALSE),0)))))*属性设计!$L$31/
(属性设计!$L$30+
IF($A26="力士",VLOOKUP(G$23,力士基本属性,22,FALSE),IF($A26="修罗",VLOOKUP(G$23,修罗基本属性,22,FALSE),IF($A26="夜叉",VLOOKUP(G$23,夜叉基本属性,22,FALSE),IF($A26="判官",VLOOKUP(G$23,判官基本属性,22,FALSE),IF($A26="龙女",VLOOKUP(G$23,龙女基本属性,22,FALSE),0)))))*属性设计!$L$31),2))
&amp;" , "&amp;
IF(
IF($B26="力士",VLOOKUP(G$24,力士基本属性,3,FALSE),IF($B26="修罗",VLOOKUP(G$24,修罗基本属性,3,FALSE),IF($B26="夜叉",VLOOKUP(G$24,夜叉基本属性,3,FALSE),IF($B26="判官",VLOOKUP(G$24,判官基本属性,3,FALSE),IF($B26="龙女",VLOOKUP(G$24,龙女基本属性,3,FALSE),0)))))-
IF($A26="力士",VLOOKUP(G$23,力士基本属性,2,FALSE),IF($A26="修罗",VLOOKUP(G$23,修罗基本属性,2,FALSE),IF($A26="夜叉",VLOOKUP(G$23,夜叉基本属性,2,FALSE),IF($A26="判官",VLOOKUP(G$23,判官基本属性,2,FALSE),IF($A26="龙女",VLOOKUP(G$23,龙女基本属性,2,FALSE),0)))))&gt;0,
ROUND(((IF($B26="力士",VLOOKUP(G$24,力士基本属性,3,FALSE),IF($B26="修罗",VLOOKUP(G$24,修罗基本属性,3,FALSE),IF($B26="夜叉",VLOOKUP(G$24,夜叉基本属性,3,FALSE),IF($B26="判官",VLOOKUP(G$24,判官基本属性,3,FALSE),IF($B26="龙女",VLOOKUP(G$24,龙女基本属性,3,FALSE),0)))))-
IF($A26="力士",VLOOKUP(G$23,力士基本属性,2,FALSE),IF($A26="修罗",VLOOKUP(G$23,修罗基本属性,2,FALSE),IF($A26="夜叉",VLOOKUP(G$23,夜叉基本属性,2,FALSE),IF($A26="判官",VLOOKUP(G$23,判官基本属性,2,FALSE),IF($A26="龙女",VLOOKUP(G$23,龙女基本属性,2,FALSE),0))))))*属性设计!$L$29+
IF($B26="力士",VLOOKUP(G$24,力士基本属性,22,FALSE),IF($B26="修罗",VLOOKUP(G$24,修罗基本属性,22,FALSE),IF($B26="夜叉",VLOOKUP(G$24,夜叉基本属性,22,FALSE),IF($B26="判官",VLOOKUP(G$24,判官基本属性,22,FALSE),IF($B26="龙女",VLOOKUP(G$24,龙女基本属性,22,FALSE),0)))))*属性设计!$L$31)/
(属性设计!$L$30+
IF($B26="力士",VLOOKUP(G$24,力士基本属性,22,FALSE),IF($B26="修罗",VLOOKUP(G$24,修罗基本属性,22,FALSE),IF($B26="夜叉",VLOOKUP(G$24,夜叉基本属性,22,FALSE),IF($B26="判官",VLOOKUP(G$24,判官基本属性,22,FALSE),IF($B26="龙女",VLOOKUP(G$24,龙女基本属性,22,FALSE),0)))))*属性设计!$L$31),2),
ROUND(
IF($B26="力士",VLOOKUP(G$24,力士基本属性,22,FALSE),IF($B26="修罗",VLOOKUP(G$24,修罗基本属性,22,FALSE),IF($B26="夜叉",VLOOKUP(G$24,夜叉基本属性,22,FALSE),IF($B26="判官",VLOOKUP(G$24,判官基本属性,22,FALSE),IF($B26="龙女",VLOOKUP(G$24,龙女基本属性,22,FALSE),0)))))*属性设计!$L$31/
(属性设计!$L$30+
IF($B26="力士",VLOOKUP(G$24,力士基本属性,22,FALSE),IF($B26="修罗",VLOOKUP(G$24,修罗基本属性,22,FALSE),IF($B26="夜叉",VLOOKUP(G$24,夜叉基本属性,22,FALSE),IF($B26="判官",VLOOKUP(G$24,判官基本属性,22,FALSE),IF($B26="龙女",VLOOKUP(G$24,龙女基本属性,22,FALSE),0)))))*属性设计!$L$31),2))</f>
        <v>0 , 0</v>
      </c>
      <c r="H26" t="str">
        <f>IF(
IF($A26="力士",VLOOKUP(H$23,力士基本属性,3,FALSE),IF($A26="修罗",VLOOKUP(H$23,修罗基本属性,3,FALSE),IF($A26="夜叉",VLOOKUP(H$23,夜叉基本属性,3,FALSE),IF($A26="判官",VLOOKUP(H$23,判官基本属性,3,FALSE),IF($A26="龙女",VLOOKUP(H$23,龙女基本属性,3,FALSE),0)))))-
IF($B26="力士",VLOOKUP(H$24,力士基本属性,2,FALSE),IF($B26="修罗",VLOOKUP(H$24,修罗基本属性,2,FALSE),IF($B26="夜叉",VLOOKUP(H$24,夜叉基本属性,2,FALSE),IF($B26="判官",VLOOKUP(H$24,判官基本属性,2,FALSE),IF($B26="龙女",VLOOKUP(H$24,龙女基本属性,2,FALSE),0)))))&gt;0,
ROUND(((IF($A26="力士",VLOOKUP(H$23,力士基本属性,3,FALSE),IF($A26="修罗",VLOOKUP(H$23,修罗基本属性,3,FALSE),IF($A26="夜叉",VLOOKUP(H$23,夜叉基本属性,3,FALSE),IF($A26="判官",VLOOKUP(H$23,判官基本属性,3,FALSE),IF($A26="龙女",VLOOKUP(H$23,龙女基本属性,3,FALSE),0)))))-
IF($B26="力士",VLOOKUP(H$24,力士基本属性,2,FALSE),IF($B26="修罗",VLOOKUP(H$24,修罗基本属性,2,FALSE),IF($B26="夜叉",VLOOKUP(H$24,夜叉基本属性,2,FALSE),IF($B26="判官",VLOOKUP(H$24,判官基本属性,2,FALSE),IF($B26="龙女",VLOOKUP(H$24,龙女基本属性,2,FALSE),0))))))*属性设计!$L$29+
IF($A26="力士",VLOOKUP(H$23,力士基本属性,22,FALSE),IF($A26="修罗",VLOOKUP(H$23,修罗基本属性,22,FALSE),IF($A26="夜叉",VLOOKUP(H$23,夜叉基本属性,22,FALSE),IF($A26="判官",VLOOKUP(H$23,判官基本属性,22,FALSE),IF($A26="龙女",VLOOKUP(H$23,龙女基本属性,22,FALSE),0)))))*属性设计!$L$31)/
(属性设计!$L$30+
IF($A26="力士",VLOOKUP(H$23,力士基本属性,22,FALSE),IF($A26="修罗",VLOOKUP(H$23,修罗基本属性,22,FALSE),IF($A26="夜叉",VLOOKUP(H$23,夜叉基本属性,22,FALSE),IF($A26="判官",VLOOKUP(H$23,判官基本属性,22,FALSE),IF($A26="龙女",VLOOKUP(H$23,龙女基本属性,22,FALSE),0)))))*属性设计!$L$31),2),
ROUND(
IF($A26="力士",VLOOKUP(H$23,力士基本属性,22,FALSE),IF($A26="修罗",VLOOKUP(H$23,修罗基本属性,22,FALSE),IF($A26="夜叉",VLOOKUP(H$23,夜叉基本属性,22,FALSE),IF($A26="判官",VLOOKUP(H$23,判官基本属性,22,FALSE),IF($A26="龙女",VLOOKUP(H$23,龙女基本属性,22,FALSE),0)))))*属性设计!$L$31/
(属性设计!$L$30+
IF($A26="力士",VLOOKUP(H$23,力士基本属性,22,FALSE),IF($A26="修罗",VLOOKUP(H$23,修罗基本属性,22,FALSE),IF($A26="夜叉",VLOOKUP(H$23,夜叉基本属性,22,FALSE),IF($A26="判官",VLOOKUP(H$23,判官基本属性,22,FALSE),IF($A26="龙女",VLOOKUP(H$23,龙女基本属性,22,FALSE),0)))))*属性设计!$L$31),2))
&amp;" , "&amp;
IF(
IF($B26="力士",VLOOKUP(H$24,力士基本属性,3,FALSE),IF($B26="修罗",VLOOKUP(H$24,修罗基本属性,3,FALSE),IF($B26="夜叉",VLOOKUP(H$24,夜叉基本属性,3,FALSE),IF($B26="判官",VLOOKUP(H$24,判官基本属性,3,FALSE),IF($B26="龙女",VLOOKUP(H$24,龙女基本属性,3,FALSE),0)))))-
IF($A26="力士",VLOOKUP(H$23,力士基本属性,2,FALSE),IF($A26="修罗",VLOOKUP(H$23,修罗基本属性,2,FALSE),IF($A26="夜叉",VLOOKUP(H$23,夜叉基本属性,2,FALSE),IF($A26="判官",VLOOKUP(H$23,判官基本属性,2,FALSE),IF($A26="龙女",VLOOKUP(H$23,龙女基本属性,2,FALSE),0)))))&gt;0,
ROUND(((IF($B26="力士",VLOOKUP(H$24,力士基本属性,3,FALSE),IF($B26="修罗",VLOOKUP(H$24,修罗基本属性,3,FALSE),IF($B26="夜叉",VLOOKUP(H$24,夜叉基本属性,3,FALSE),IF($B26="判官",VLOOKUP(H$24,判官基本属性,3,FALSE),IF($B26="龙女",VLOOKUP(H$24,龙女基本属性,3,FALSE),0)))))-
IF($A26="力士",VLOOKUP(H$23,力士基本属性,2,FALSE),IF($A26="修罗",VLOOKUP(H$23,修罗基本属性,2,FALSE),IF($A26="夜叉",VLOOKUP(H$23,夜叉基本属性,2,FALSE),IF($A26="判官",VLOOKUP(H$23,判官基本属性,2,FALSE),IF($A26="龙女",VLOOKUP(H$23,龙女基本属性,2,FALSE),0))))))*属性设计!$L$29+
IF($B26="力士",VLOOKUP(H$24,力士基本属性,22,FALSE),IF($B26="修罗",VLOOKUP(H$24,修罗基本属性,22,FALSE),IF($B26="夜叉",VLOOKUP(H$24,夜叉基本属性,22,FALSE),IF($B26="判官",VLOOKUP(H$24,判官基本属性,22,FALSE),IF($B26="龙女",VLOOKUP(H$24,龙女基本属性,22,FALSE),0)))))*属性设计!$L$31)/
(属性设计!$L$30+
IF($B26="力士",VLOOKUP(H$24,力士基本属性,22,FALSE),IF($B26="修罗",VLOOKUP(H$24,修罗基本属性,22,FALSE),IF($B26="夜叉",VLOOKUP(H$24,夜叉基本属性,22,FALSE),IF($B26="判官",VLOOKUP(H$24,判官基本属性,22,FALSE),IF($B26="龙女",VLOOKUP(H$24,龙女基本属性,22,FALSE),0)))))*属性设计!$L$31),2),
ROUND(
IF($B26="力士",VLOOKUP(H$24,力士基本属性,22,FALSE),IF($B26="修罗",VLOOKUP(H$24,修罗基本属性,22,FALSE),IF($B26="夜叉",VLOOKUP(H$24,夜叉基本属性,22,FALSE),IF($B26="判官",VLOOKUP(H$24,判官基本属性,22,FALSE),IF($B26="龙女",VLOOKUP(H$24,龙女基本属性,22,FALSE),0)))))*属性设计!$L$31/
(属性设计!$L$30+
IF($B26="力士",VLOOKUP(H$24,力士基本属性,22,FALSE),IF($B26="修罗",VLOOKUP(H$24,修罗基本属性,22,FALSE),IF($B26="夜叉",VLOOKUP(H$24,夜叉基本属性,22,FALSE),IF($B26="判官",VLOOKUP(H$24,判官基本属性,22,FALSE),IF($B26="龙女",VLOOKUP(H$24,龙女基本属性,22,FALSE),0)))))*属性设计!$L$31),2))</f>
        <v>0 , 0</v>
      </c>
    </row>
    <row r="27" spans="1:8" x14ac:dyDescent="0.15">
      <c r="A27" t="s">
        <v>112</v>
      </c>
      <c r="B27" t="s">
        <v>113</v>
      </c>
      <c r="C27" t="str">
        <f>IF(
IF($A27="力士",VLOOKUP(C$23,力士基本属性,3,FALSE),IF($A27="修罗",VLOOKUP(C$23,修罗基本属性,3,FALSE),IF($A27="夜叉",VLOOKUP(C$23,夜叉基本属性,3,FALSE),IF($A27="判官",VLOOKUP(C$23,判官基本属性,3,FALSE),IF($A27="龙女",VLOOKUP(C$23,龙女基本属性,3,FALSE),0)))))-
IF($B27="力士",VLOOKUP(C$24,力士基本属性,2,FALSE),IF($B27="修罗",VLOOKUP(C$24,修罗基本属性,2,FALSE),IF($B27="夜叉",VLOOKUP(C$24,夜叉基本属性,2,FALSE),IF($B27="判官",VLOOKUP(C$24,判官基本属性,2,FALSE),IF($B27="龙女",VLOOKUP(C$24,龙女基本属性,2,FALSE),0)))))&gt;0,
ROUND(((IF($A27="力士",VLOOKUP(C$23,力士基本属性,3,FALSE),IF($A27="修罗",VLOOKUP(C$23,修罗基本属性,3,FALSE),IF($A27="夜叉",VLOOKUP(C$23,夜叉基本属性,3,FALSE),IF($A27="判官",VLOOKUP(C$23,判官基本属性,3,FALSE),IF($A27="龙女",VLOOKUP(C$23,龙女基本属性,3,FALSE),0)))))-
IF($B27="力士",VLOOKUP(C$24,力士基本属性,2,FALSE),IF($B27="修罗",VLOOKUP(C$24,修罗基本属性,2,FALSE),IF($B27="夜叉",VLOOKUP(C$24,夜叉基本属性,2,FALSE),IF($B27="判官",VLOOKUP(C$24,判官基本属性,2,FALSE),IF($B27="龙女",VLOOKUP(C$24,龙女基本属性,2,FALSE),0))))))*属性设计!$L$29+
IF($A27="力士",VLOOKUP(C$23,力士基本属性,22,FALSE),IF($A27="修罗",VLOOKUP(C$23,修罗基本属性,22,FALSE),IF($A27="夜叉",VLOOKUP(C$23,夜叉基本属性,22,FALSE),IF($A27="判官",VLOOKUP(C$23,判官基本属性,22,FALSE),IF($A27="龙女",VLOOKUP(C$23,龙女基本属性,22,FALSE),0)))))*属性设计!$L$31)/
(属性设计!$L$30+
IF($A27="力士",VLOOKUP(C$23,力士基本属性,22,FALSE),IF($A27="修罗",VLOOKUP(C$23,修罗基本属性,22,FALSE),IF($A27="夜叉",VLOOKUP(C$23,夜叉基本属性,22,FALSE),IF($A27="判官",VLOOKUP(C$23,判官基本属性,22,FALSE),IF($A27="龙女",VLOOKUP(C$23,龙女基本属性,22,FALSE),0)))))*属性设计!$L$31),2),
ROUND(
IF($A27="力士",VLOOKUP(C$23,力士基本属性,22,FALSE),IF($A27="修罗",VLOOKUP(C$23,修罗基本属性,22,FALSE),IF($A27="夜叉",VLOOKUP(C$23,夜叉基本属性,22,FALSE),IF($A27="判官",VLOOKUP(C$23,判官基本属性,22,FALSE),IF($A27="龙女",VLOOKUP(C$23,龙女基本属性,22,FALSE),0)))))*属性设计!$L$31/
(属性设计!$L$30+
IF($A27="力士",VLOOKUP(C$23,力士基本属性,22,FALSE),IF($A27="修罗",VLOOKUP(C$23,修罗基本属性,22,FALSE),IF($A27="夜叉",VLOOKUP(C$23,夜叉基本属性,22,FALSE),IF($A27="判官",VLOOKUP(C$23,判官基本属性,22,FALSE),IF($A27="龙女",VLOOKUP(C$23,龙女基本属性,22,FALSE),0)))))*属性设计!$L$31),2))
&amp;" , "&amp;
IF(
IF($B27="力士",VLOOKUP(C$24,力士基本属性,3,FALSE),IF($B27="修罗",VLOOKUP(C$24,修罗基本属性,3,FALSE),IF($B27="夜叉",VLOOKUP(C$24,夜叉基本属性,3,FALSE),IF($B27="判官",VLOOKUP(C$24,判官基本属性,3,FALSE),IF($B27="龙女",VLOOKUP(C$24,龙女基本属性,3,FALSE),0)))))-
IF($A27="力士",VLOOKUP(C$23,力士基本属性,2,FALSE),IF($A27="修罗",VLOOKUP(C$23,修罗基本属性,2,FALSE),IF($A27="夜叉",VLOOKUP(C$23,夜叉基本属性,2,FALSE),IF($A27="判官",VLOOKUP(C$23,判官基本属性,2,FALSE),IF($A27="龙女",VLOOKUP(C$23,龙女基本属性,2,FALSE),0)))))&gt;0,
ROUND(((IF($B27="力士",VLOOKUP(C$24,力士基本属性,3,FALSE),IF($B27="修罗",VLOOKUP(C$24,修罗基本属性,3,FALSE),IF($B27="夜叉",VLOOKUP(C$24,夜叉基本属性,3,FALSE),IF($B27="判官",VLOOKUP(C$24,判官基本属性,3,FALSE),IF($B27="龙女",VLOOKUP(C$24,龙女基本属性,3,FALSE),0)))))-
IF($A27="力士",VLOOKUP(C$23,力士基本属性,2,FALSE),IF($A27="修罗",VLOOKUP(C$23,修罗基本属性,2,FALSE),IF($A27="夜叉",VLOOKUP(C$23,夜叉基本属性,2,FALSE),IF($A27="判官",VLOOKUP(C$23,判官基本属性,2,FALSE),IF($A27="龙女",VLOOKUP(C$23,龙女基本属性,2,FALSE),0))))))*属性设计!$L$29+
IF($B27="力士",VLOOKUP(C$24,力士基本属性,22,FALSE),IF($B27="修罗",VLOOKUP(C$24,修罗基本属性,22,FALSE),IF($B27="夜叉",VLOOKUP(C$24,夜叉基本属性,22,FALSE),IF($B27="判官",VLOOKUP(C$24,判官基本属性,22,FALSE),IF($B27="龙女",VLOOKUP(C$24,龙女基本属性,22,FALSE),0)))))*属性设计!$L$31)/
(属性设计!$L$30+
IF($B27="力士",VLOOKUP(C$24,力士基本属性,22,FALSE),IF($B27="修罗",VLOOKUP(C$24,修罗基本属性,22,FALSE),IF($B27="夜叉",VLOOKUP(C$24,夜叉基本属性,22,FALSE),IF($B27="判官",VLOOKUP(C$24,判官基本属性,22,FALSE),IF($B27="龙女",VLOOKUP(C$24,龙女基本属性,22,FALSE),0)))))*属性设计!$L$31),2),
ROUND(
IF($B27="力士",VLOOKUP(C$24,力士基本属性,22,FALSE),IF($B27="修罗",VLOOKUP(C$24,修罗基本属性,22,FALSE),IF($B27="夜叉",VLOOKUP(C$24,夜叉基本属性,22,FALSE),IF($B27="判官",VLOOKUP(C$24,判官基本属性,22,FALSE),IF($B27="龙女",VLOOKUP(C$24,龙女基本属性,22,FALSE),0)))))*属性设计!$L$31/
(属性设计!$L$30+
IF($B27="力士",VLOOKUP(C$24,力士基本属性,22,FALSE),IF($B27="修罗",VLOOKUP(C$24,修罗基本属性,22,FALSE),IF($B27="夜叉",VLOOKUP(C$24,夜叉基本属性,22,FALSE),IF($B27="判官",VLOOKUP(C$24,判官基本属性,22,FALSE),IF($B27="龙女",VLOOKUP(C$24,龙女基本属性,22,FALSE),0)))))*属性设计!$L$31),2))</f>
        <v>0 , 0</v>
      </c>
      <c r="D27" t="str">
        <f>IF(
IF($A27="力士",VLOOKUP(D$23,力士基本属性,3,FALSE),IF($A27="修罗",VLOOKUP(D$23,修罗基本属性,3,FALSE),IF($A27="夜叉",VLOOKUP(D$23,夜叉基本属性,3,FALSE),IF($A27="判官",VLOOKUP(D$23,判官基本属性,3,FALSE),IF($A27="龙女",VLOOKUP(D$23,龙女基本属性,3,FALSE),0)))))-
IF($B27="力士",VLOOKUP(D$24,力士基本属性,2,FALSE),IF($B27="修罗",VLOOKUP(D$24,修罗基本属性,2,FALSE),IF($B27="夜叉",VLOOKUP(D$24,夜叉基本属性,2,FALSE),IF($B27="判官",VLOOKUP(D$24,判官基本属性,2,FALSE),IF($B27="龙女",VLOOKUP(D$24,龙女基本属性,2,FALSE),0)))))&gt;0,
ROUND(((IF($A27="力士",VLOOKUP(D$23,力士基本属性,3,FALSE),IF($A27="修罗",VLOOKUP(D$23,修罗基本属性,3,FALSE),IF($A27="夜叉",VLOOKUP(D$23,夜叉基本属性,3,FALSE),IF($A27="判官",VLOOKUP(D$23,判官基本属性,3,FALSE),IF($A27="龙女",VLOOKUP(D$23,龙女基本属性,3,FALSE),0)))))-
IF($B27="力士",VLOOKUP(D$24,力士基本属性,2,FALSE),IF($B27="修罗",VLOOKUP(D$24,修罗基本属性,2,FALSE),IF($B27="夜叉",VLOOKUP(D$24,夜叉基本属性,2,FALSE),IF($B27="判官",VLOOKUP(D$24,判官基本属性,2,FALSE),IF($B27="龙女",VLOOKUP(D$24,龙女基本属性,2,FALSE),0))))))*属性设计!$L$29+
IF($A27="力士",VLOOKUP(D$23,力士基本属性,22,FALSE),IF($A27="修罗",VLOOKUP(D$23,修罗基本属性,22,FALSE),IF($A27="夜叉",VLOOKUP(D$23,夜叉基本属性,22,FALSE),IF($A27="判官",VLOOKUP(D$23,判官基本属性,22,FALSE),IF($A27="龙女",VLOOKUP(D$23,龙女基本属性,22,FALSE),0)))))*属性设计!$L$31)/
(属性设计!$L$30+
IF($A27="力士",VLOOKUP(D$23,力士基本属性,22,FALSE),IF($A27="修罗",VLOOKUP(D$23,修罗基本属性,22,FALSE),IF($A27="夜叉",VLOOKUP(D$23,夜叉基本属性,22,FALSE),IF($A27="判官",VLOOKUP(D$23,判官基本属性,22,FALSE),IF($A27="龙女",VLOOKUP(D$23,龙女基本属性,22,FALSE),0)))))*属性设计!$L$31),2),
ROUND(
IF($A27="力士",VLOOKUP(D$23,力士基本属性,22,FALSE),IF($A27="修罗",VLOOKUP(D$23,修罗基本属性,22,FALSE),IF($A27="夜叉",VLOOKUP(D$23,夜叉基本属性,22,FALSE),IF($A27="判官",VLOOKUP(D$23,判官基本属性,22,FALSE),IF($A27="龙女",VLOOKUP(D$23,龙女基本属性,22,FALSE),0)))))*属性设计!$L$31/
(属性设计!$L$30+
IF($A27="力士",VLOOKUP(D$23,力士基本属性,22,FALSE),IF($A27="修罗",VLOOKUP(D$23,修罗基本属性,22,FALSE),IF($A27="夜叉",VLOOKUP(D$23,夜叉基本属性,22,FALSE),IF($A27="判官",VLOOKUP(D$23,判官基本属性,22,FALSE),IF($A27="龙女",VLOOKUP(D$23,龙女基本属性,22,FALSE),0)))))*属性设计!$L$31),2))
&amp;" , "&amp;
IF(
IF($B27="力士",VLOOKUP(D$24,力士基本属性,3,FALSE),IF($B27="修罗",VLOOKUP(D$24,修罗基本属性,3,FALSE),IF($B27="夜叉",VLOOKUP(D$24,夜叉基本属性,3,FALSE),IF($B27="判官",VLOOKUP(D$24,判官基本属性,3,FALSE),IF($B27="龙女",VLOOKUP(D$24,龙女基本属性,3,FALSE),0)))))-
IF($A27="力士",VLOOKUP(D$23,力士基本属性,2,FALSE),IF($A27="修罗",VLOOKUP(D$23,修罗基本属性,2,FALSE),IF($A27="夜叉",VLOOKUP(D$23,夜叉基本属性,2,FALSE),IF($A27="判官",VLOOKUP(D$23,判官基本属性,2,FALSE),IF($A27="龙女",VLOOKUP(D$23,龙女基本属性,2,FALSE),0)))))&gt;0,
ROUND(((IF($B27="力士",VLOOKUP(D$24,力士基本属性,3,FALSE),IF($B27="修罗",VLOOKUP(D$24,修罗基本属性,3,FALSE),IF($B27="夜叉",VLOOKUP(D$24,夜叉基本属性,3,FALSE),IF($B27="判官",VLOOKUP(D$24,判官基本属性,3,FALSE),IF($B27="龙女",VLOOKUP(D$24,龙女基本属性,3,FALSE),0)))))-
IF($A27="力士",VLOOKUP(D$23,力士基本属性,2,FALSE),IF($A27="修罗",VLOOKUP(D$23,修罗基本属性,2,FALSE),IF($A27="夜叉",VLOOKUP(D$23,夜叉基本属性,2,FALSE),IF($A27="判官",VLOOKUP(D$23,判官基本属性,2,FALSE),IF($A27="龙女",VLOOKUP(D$23,龙女基本属性,2,FALSE),0))))))*属性设计!$L$29+
IF($B27="力士",VLOOKUP(D$24,力士基本属性,22,FALSE),IF($B27="修罗",VLOOKUP(D$24,修罗基本属性,22,FALSE),IF($B27="夜叉",VLOOKUP(D$24,夜叉基本属性,22,FALSE),IF($B27="判官",VLOOKUP(D$24,判官基本属性,22,FALSE),IF($B27="龙女",VLOOKUP(D$24,龙女基本属性,22,FALSE),0)))))*属性设计!$L$31)/
(属性设计!$L$30+
IF($B27="力士",VLOOKUP(D$24,力士基本属性,22,FALSE),IF($B27="修罗",VLOOKUP(D$24,修罗基本属性,22,FALSE),IF($B27="夜叉",VLOOKUP(D$24,夜叉基本属性,22,FALSE),IF($B27="判官",VLOOKUP(D$24,判官基本属性,22,FALSE),IF($B27="龙女",VLOOKUP(D$24,龙女基本属性,22,FALSE),0)))))*属性设计!$L$31),2),
ROUND(
IF($B27="力士",VLOOKUP(D$24,力士基本属性,22,FALSE),IF($B27="修罗",VLOOKUP(D$24,修罗基本属性,22,FALSE),IF($B27="夜叉",VLOOKUP(D$24,夜叉基本属性,22,FALSE),IF($B27="判官",VLOOKUP(D$24,判官基本属性,22,FALSE),IF($B27="龙女",VLOOKUP(D$24,龙女基本属性,22,FALSE),0)))))*属性设计!$L$31/
(属性设计!$L$30+
IF($B27="力士",VLOOKUP(D$24,力士基本属性,22,FALSE),IF($B27="修罗",VLOOKUP(D$24,修罗基本属性,22,FALSE),IF($B27="夜叉",VLOOKUP(D$24,夜叉基本属性,22,FALSE),IF($B27="判官",VLOOKUP(D$24,判官基本属性,22,FALSE),IF($B27="龙女",VLOOKUP(D$24,龙女基本属性,22,FALSE),0)))))*属性设计!$L$31),2))</f>
        <v>0 , 0</v>
      </c>
      <c r="E27" t="str">
        <f>IF(
IF($A27="力士",VLOOKUP(E$23,力士基本属性,3,FALSE),IF($A27="修罗",VLOOKUP(E$23,修罗基本属性,3,FALSE),IF($A27="夜叉",VLOOKUP(E$23,夜叉基本属性,3,FALSE),IF($A27="判官",VLOOKUP(E$23,判官基本属性,3,FALSE),IF($A27="龙女",VLOOKUP(E$23,龙女基本属性,3,FALSE),0)))))-
IF($B27="力士",VLOOKUP(E$24,力士基本属性,2,FALSE),IF($B27="修罗",VLOOKUP(E$24,修罗基本属性,2,FALSE),IF($B27="夜叉",VLOOKUP(E$24,夜叉基本属性,2,FALSE),IF($B27="判官",VLOOKUP(E$24,判官基本属性,2,FALSE),IF($B27="龙女",VLOOKUP(E$24,龙女基本属性,2,FALSE),0)))))&gt;0,
ROUND(((IF($A27="力士",VLOOKUP(E$23,力士基本属性,3,FALSE),IF($A27="修罗",VLOOKUP(E$23,修罗基本属性,3,FALSE),IF($A27="夜叉",VLOOKUP(E$23,夜叉基本属性,3,FALSE),IF($A27="判官",VLOOKUP(E$23,判官基本属性,3,FALSE),IF($A27="龙女",VLOOKUP(E$23,龙女基本属性,3,FALSE),0)))))-
IF($B27="力士",VLOOKUP(E$24,力士基本属性,2,FALSE),IF($B27="修罗",VLOOKUP(E$24,修罗基本属性,2,FALSE),IF($B27="夜叉",VLOOKUP(E$24,夜叉基本属性,2,FALSE),IF($B27="判官",VLOOKUP(E$24,判官基本属性,2,FALSE),IF($B27="龙女",VLOOKUP(E$24,龙女基本属性,2,FALSE),0))))))*属性设计!$L$29+
IF($A27="力士",VLOOKUP(E$23,力士基本属性,22,FALSE),IF($A27="修罗",VLOOKUP(E$23,修罗基本属性,22,FALSE),IF($A27="夜叉",VLOOKUP(E$23,夜叉基本属性,22,FALSE),IF($A27="判官",VLOOKUP(E$23,判官基本属性,22,FALSE),IF($A27="龙女",VLOOKUP(E$23,龙女基本属性,22,FALSE),0)))))*属性设计!$L$31)/
(属性设计!$L$30+
IF($A27="力士",VLOOKUP(E$23,力士基本属性,22,FALSE),IF($A27="修罗",VLOOKUP(E$23,修罗基本属性,22,FALSE),IF($A27="夜叉",VLOOKUP(E$23,夜叉基本属性,22,FALSE),IF($A27="判官",VLOOKUP(E$23,判官基本属性,22,FALSE),IF($A27="龙女",VLOOKUP(E$23,龙女基本属性,22,FALSE),0)))))*属性设计!$L$31),2),
ROUND(
IF($A27="力士",VLOOKUP(E$23,力士基本属性,22,FALSE),IF($A27="修罗",VLOOKUP(E$23,修罗基本属性,22,FALSE),IF($A27="夜叉",VLOOKUP(E$23,夜叉基本属性,22,FALSE),IF($A27="判官",VLOOKUP(E$23,判官基本属性,22,FALSE),IF($A27="龙女",VLOOKUP(E$23,龙女基本属性,22,FALSE),0)))))*属性设计!$L$31/
(属性设计!$L$30+
IF($A27="力士",VLOOKUP(E$23,力士基本属性,22,FALSE),IF($A27="修罗",VLOOKUP(E$23,修罗基本属性,22,FALSE),IF($A27="夜叉",VLOOKUP(E$23,夜叉基本属性,22,FALSE),IF($A27="判官",VLOOKUP(E$23,判官基本属性,22,FALSE),IF($A27="龙女",VLOOKUP(E$23,龙女基本属性,22,FALSE),0)))))*属性设计!$L$31),2))
&amp;" , "&amp;
IF(
IF($B27="力士",VLOOKUP(E$24,力士基本属性,3,FALSE),IF($B27="修罗",VLOOKUP(E$24,修罗基本属性,3,FALSE),IF($B27="夜叉",VLOOKUP(E$24,夜叉基本属性,3,FALSE),IF($B27="判官",VLOOKUP(E$24,判官基本属性,3,FALSE),IF($B27="龙女",VLOOKUP(E$24,龙女基本属性,3,FALSE),0)))))-
IF($A27="力士",VLOOKUP(E$23,力士基本属性,2,FALSE),IF($A27="修罗",VLOOKUP(E$23,修罗基本属性,2,FALSE),IF($A27="夜叉",VLOOKUP(E$23,夜叉基本属性,2,FALSE),IF($A27="判官",VLOOKUP(E$23,判官基本属性,2,FALSE),IF($A27="龙女",VLOOKUP(E$23,龙女基本属性,2,FALSE),0)))))&gt;0,
ROUND(((IF($B27="力士",VLOOKUP(E$24,力士基本属性,3,FALSE),IF($B27="修罗",VLOOKUP(E$24,修罗基本属性,3,FALSE),IF($B27="夜叉",VLOOKUP(E$24,夜叉基本属性,3,FALSE),IF($B27="判官",VLOOKUP(E$24,判官基本属性,3,FALSE),IF($B27="龙女",VLOOKUP(E$24,龙女基本属性,3,FALSE),0)))))-
IF($A27="力士",VLOOKUP(E$23,力士基本属性,2,FALSE),IF($A27="修罗",VLOOKUP(E$23,修罗基本属性,2,FALSE),IF($A27="夜叉",VLOOKUP(E$23,夜叉基本属性,2,FALSE),IF($A27="判官",VLOOKUP(E$23,判官基本属性,2,FALSE),IF($A27="龙女",VLOOKUP(E$23,龙女基本属性,2,FALSE),0))))))*属性设计!$L$29+
IF($B27="力士",VLOOKUP(E$24,力士基本属性,22,FALSE),IF($B27="修罗",VLOOKUP(E$24,修罗基本属性,22,FALSE),IF($B27="夜叉",VLOOKUP(E$24,夜叉基本属性,22,FALSE),IF($B27="判官",VLOOKUP(E$24,判官基本属性,22,FALSE),IF($B27="龙女",VLOOKUP(E$24,龙女基本属性,22,FALSE),0)))))*属性设计!$L$31)/
(属性设计!$L$30+
IF($B27="力士",VLOOKUP(E$24,力士基本属性,22,FALSE),IF($B27="修罗",VLOOKUP(E$24,修罗基本属性,22,FALSE),IF($B27="夜叉",VLOOKUP(E$24,夜叉基本属性,22,FALSE),IF($B27="判官",VLOOKUP(E$24,判官基本属性,22,FALSE),IF($B27="龙女",VLOOKUP(E$24,龙女基本属性,22,FALSE),0)))))*属性设计!$L$31),2),
ROUND(
IF($B27="力士",VLOOKUP(E$24,力士基本属性,22,FALSE),IF($B27="修罗",VLOOKUP(E$24,修罗基本属性,22,FALSE),IF($B27="夜叉",VLOOKUP(E$24,夜叉基本属性,22,FALSE),IF($B27="判官",VLOOKUP(E$24,判官基本属性,22,FALSE),IF($B27="龙女",VLOOKUP(E$24,龙女基本属性,22,FALSE),0)))))*属性设计!$L$31/
(属性设计!$L$30+
IF($B27="力士",VLOOKUP(E$24,力士基本属性,22,FALSE),IF($B27="修罗",VLOOKUP(E$24,修罗基本属性,22,FALSE),IF($B27="夜叉",VLOOKUP(E$24,夜叉基本属性,22,FALSE),IF($B27="判官",VLOOKUP(E$24,判官基本属性,22,FALSE),IF($B27="龙女",VLOOKUP(E$24,龙女基本属性,22,FALSE),0)))))*属性设计!$L$31),2))</f>
        <v>0.01 , 0.01</v>
      </c>
      <c r="F27" t="str">
        <f>IF(
IF($A27="力士",VLOOKUP(F$23,力士基本属性,3,FALSE),IF($A27="修罗",VLOOKUP(F$23,修罗基本属性,3,FALSE),IF($A27="夜叉",VLOOKUP(F$23,夜叉基本属性,3,FALSE),IF($A27="判官",VLOOKUP(F$23,判官基本属性,3,FALSE),IF($A27="龙女",VLOOKUP(F$23,龙女基本属性,3,FALSE),0)))))-
IF($B27="力士",VLOOKUP(F$24,力士基本属性,2,FALSE),IF($B27="修罗",VLOOKUP(F$24,修罗基本属性,2,FALSE),IF($B27="夜叉",VLOOKUP(F$24,夜叉基本属性,2,FALSE),IF($B27="判官",VLOOKUP(F$24,判官基本属性,2,FALSE),IF($B27="龙女",VLOOKUP(F$24,龙女基本属性,2,FALSE),0)))))&gt;0,
ROUND(((IF($A27="力士",VLOOKUP(F$23,力士基本属性,3,FALSE),IF($A27="修罗",VLOOKUP(F$23,修罗基本属性,3,FALSE),IF($A27="夜叉",VLOOKUP(F$23,夜叉基本属性,3,FALSE),IF($A27="判官",VLOOKUP(F$23,判官基本属性,3,FALSE),IF($A27="龙女",VLOOKUP(F$23,龙女基本属性,3,FALSE),0)))))-
IF($B27="力士",VLOOKUP(F$24,力士基本属性,2,FALSE),IF($B27="修罗",VLOOKUP(F$24,修罗基本属性,2,FALSE),IF($B27="夜叉",VLOOKUP(F$24,夜叉基本属性,2,FALSE),IF($B27="判官",VLOOKUP(F$24,判官基本属性,2,FALSE),IF($B27="龙女",VLOOKUP(F$24,龙女基本属性,2,FALSE),0))))))*属性设计!$L$29+
IF($A27="力士",VLOOKUP(F$23,力士基本属性,22,FALSE),IF($A27="修罗",VLOOKUP(F$23,修罗基本属性,22,FALSE),IF($A27="夜叉",VLOOKUP(F$23,夜叉基本属性,22,FALSE),IF($A27="判官",VLOOKUP(F$23,判官基本属性,22,FALSE),IF($A27="龙女",VLOOKUP(F$23,龙女基本属性,22,FALSE),0)))))*属性设计!$L$31)/
(属性设计!$L$30+
IF($A27="力士",VLOOKUP(F$23,力士基本属性,22,FALSE),IF($A27="修罗",VLOOKUP(F$23,修罗基本属性,22,FALSE),IF($A27="夜叉",VLOOKUP(F$23,夜叉基本属性,22,FALSE),IF($A27="判官",VLOOKUP(F$23,判官基本属性,22,FALSE),IF($A27="龙女",VLOOKUP(F$23,龙女基本属性,22,FALSE),0)))))*属性设计!$L$31),2),
ROUND(
IF($A27="力士",VLOOKUP(F$23,力士基本属性,22,FALSE),IF($A27="修罗",VLOOKUP(F$23,修罗基本属性,22,FALSE),IF($A27="夜叉",VLOOKUP(F$23,夜叉基本属性,22,FALSE),IF($A27="判官",VLOOKUP(F$23,判官基本属性,22,FALSE),IF($A27="龙女",VLOOKUP(F$23,龙女基本属性,22,FALSE),0)))))*属性设计!$L$31/
(属性设计!$L$30+
IF($A27="力士",VLOOKUP(F$23,力士基本属性,22,FALSE),IF($A27="修罗",VLOOKUP(F$23,修罗基本属性,22,FALSE),IF($A27="夜叉",VLOOKUP(F$23,夜叉基本属性,22,FALSE),IF($A27="判官",VLOOKUP(F$23,判官基本属性,22,FALSE),IF($A27="龙女",VLOOKUP(F$23,龙女基本属性,22,FALSE),0)))))*属性设计!$L$31),2))
&amp;" , "&amp;
IF(
IF($B27="力士",VLOOKUP(F$24,力士基本属性,3,FALSE),IF($B27="修罗",VLOOKUP(F$24,修罗基本属性,3,FALSE),IF($B27="夜叉",VLOOKUP(F$24,夜叉基本属性,3,FALSE),IF($B27="判官",VLOOKUP(F$24,判官基本属性,3,FALSE),IF($B27="龙女",VLOOKUP(F$24,龙女基本属性,3,FALSE),0)))))-
IF($A27="力士",VLOOKUP(F$23,力士基本属性,2,FALSE),IF($A27="修罗",VLOOKUP(F$23,修罗基本属性,2,FALSE),IF($A27="夜叉",VLOOKUP(F$23,夜叉基本属性,2,FALSE),IF($A27="判官",VLOOKUP(F$23,判官基本属性,2,FALSE),IF($A27="龙女",VLOOKUP(F$23,龙女基本属性,2,FALSE),0)))))&gt;0,
ROUND(((IF($B27="力士",VLOOKUP(F$24,力士基本属性,3,FALSE),IF($B27="修罗",VLOOKUP(F$24,修罗基本属性,3,FALSE),IF($B27="夜叉",VLOOKUP(F$24,夜叉基本属性,3,FALSE),IF($B27="判官",VLOOKUP(F$24,判官基本属性,3,FALSE),IF($B27="龙女",VLOOKUP(F$24,龙女基本属性,3,FALSE),0)))))-
IF($A27="力士",VLOOKUP(F$23,力士基本属性,2,FALSE),IF($A27="修罗",VLOOKUP(F$23,修罗基本属性,2,FALSE),IF($A27="夜叉",VLOOKUP(F$23,夜叉基本属性,2,FALSE),IF($A27="判官",VLOOKUP(F$23,判官基本属性,2,FALSE),IF($A27="龙女",VLOOKUP(F$23,龙女基本属性,2,FALSE),0))))))*属性设计!$L$29+
IF($B27="力士",VLOOKUP(F$24,力士基本属性,22,FALSE),IF($B27="修罗",VLOOKUP(F$24,修罗基本属性,22,FALSE),IF($B27="夜叉",VLOOKUP(F$24,夜叉基本属性,22,FALSE),IF($B27="判官",VLOOKUP(F$24,判官基本属性,22,FALSE),IF($B27="龙女",VLOOKUP(F$24,龙女基本属性,22,FALSE),0)))))*属性设计!$L$31)/
(属性设计!$L$30+
IF($B27="力士",VLOOKUP(F$24,力士基本属性,22,FALSE),IF($B27="修罗",VLOOKUP(F$24,修罗基本属性,22,FALSE),IF($B27="夜叉",VLOOKUP(F$24,夜叉基本属性,22,FALSE),IF($B27="判官",VLOOKUP(F$24,判官基本属性,22,FALSE),IF($B27="龙女",VLOOKUP(F$24,龙女基本属性,22,FALSE),0)))))*属性设计!$L$31),2),
ROUND(
IF($B27="力士",VLOOKUP(F$24,力士基本属性,22,FALSE),IF($B27="修罗",VLOOKUP(F$24,修罗基本属性,22,FALSE),IF($B27="夜叉",VLOOKUP(F$24,夜叉基本属性,22,FALSE),IF($B27="判官",VLOOKUP(F$24,判官基本属性,22,FALSE),IF($B27="龙女",VLOOKUP(F$24,龙女基本属性,22,FALSE),0)))))*属性设计!$L$31/
(属性设计!$L$30+
IF($B27="力士",VLOOKUP(F$24,力士基本属性,22,FALSE),IF($B27="修罗",VLOOKUP(F$24,修罗基本属性,22,FALSE),IF($B27="夜叉",VLOOKUP(F$24,夜叉基本属性,22,FALSE),IF($B27="判官",VLOOKUP(F$24,判官基本属性,22,FALSE),IF($B27="龙女",VLOOKUP(F$24,龙女基本属性,22,FALSE),0)))))*属性设计!$L$31),2))</f>
        <v>0.02 , 0.02</v>
      </c>
      <c r="G27" t="str">
        <f>IF(
IF($A27="力士",VLOOKUP(G$23,力士基本属性,3,FALSE),IF($A27="修罗",VLOOKUP(G$23,修罗基本属性,3,FALSE),IF($A27="夜叉",VLOOKUP(G$23,夜叉基本属性,3,FALSE),IF($A27="判官",VLOOKUP(G$23,判官基本属性,3,FALSE),IF($A27="龙女",VLOOKUP(G$23,龙女基本属性,3,FALSE),0)))))-
IF($B27="力士",VLOOKUP(G$24,力士基本属性,2,FALSE),IF($B27="修罗",VLOOKUP(G$24,修罗基本属性,2,FALSE),IF($B27="夜叉",VLOOKUP(G$24,夜叉基本属性,2,FALSE),IF($B27="判官",VLOOKUP(G$24,判官基本属性,2,FALSE),IF($B27="龙女",VLOOKUP(G$24,龙女基本属性,2,FALSE),0)))))&gt;0,
ROUND(((IF($A27="力士",VLOOKUP(G$23,力士基本属性,3,FALSE),IF($A27="修罗",VLOOKUP(G$23,修罗基本属性,3,FALSE),IF($A27="夜叉",VLOOKUP(G$23,夜叉基本属性,3,FALSE),IF($A27="判官",VLOOKUP(G$23,判官基本属性,3,FALSE),IF($A27="龙女",VLOOKUP(G$23,龙女基本属性,3,FALSE),0)))))-
IF($B27="力士",VLOOKUP(G$24,力士基本属性,2,FALSE),IF($B27="修罗",VLOOKUP(G$24,修罗基本属性,2,FALSE),IF($B27="夜叉",VLOOKUP(G$24,夜叉基本属性,2,FALSE),IF($B27="判官",VLOOKUP(G$24,判官基本属性,2,FALSE),IF($B27="龙女",VLOOKUP(G$24,龙女基本属性,2,FALSE),0))))))*属性设计!$L$29+
IF($A27="力士",VLOOKUP(G$23,力士基本属性,22,FALSE),IF($A27="修罗",VLOOKUP(G$23,修罗基本属性,22,FALSE),IF($A27="夜叉",VLOOKUP(G$23,夜叉基本属性,22,FALSE),IF($A27="判官",VLOOKUP(G$23,判官基本属性,22,FALSE),IF($A27="龙女",VLOOKUP(G$23,龙女基本属性,22,FALSE),0)))))*属性设计!$L$31)/
(属性设计!$L$30+
IF($A27="力士",VLOOKUP(G$23,力士基本属性,22,FALSE),IF($A27="修罗",VLOOKUP(G$23,修罗基本属性,22,FALSE),IF($A27="夜叉",VLOOKUP(G$23,夜叉基本属性,22,FALSE),IF($A27="判官",VLOOKUP(G$23,判官基本属性,22,FALSE),IF($A27="龙女",VLOOKUP(G$23,龙女基本属性,22,FALSE),0)))))*属性设计!$L$31),2),
ROUND(
IF($A27="力士",VLOOKUP(G$23,力士基本属性,22,FALSE),IF($A27="修罗",VLOOKUP(G$23,修罗基本属性,22,FALSE),IF($A27="夜叉",VLOOKUP(G$23,夜叉基本属性,22,FALSE),IF($A27="判官",VLOOKUP(G$23,判官基本属性,22,FALSE),IF($A27="龙女",VLOOKUP(G$23,龙女基本属性,22,FALSE),0)))))*属性设计!$L$31/
(属性设计!$L$30+
IF($A27="力士",VLOOKUP(G$23,力士基本属性,22,FALSE),IF($A27="修罗",VLOOKUP(G$23,修罗基本属性,22,FALSE),IF($A27="夜叉",VLOOKUP(G$23,夜叉基本属性,22,FALSE),IF($A27="判官",VLOOKUP(G$23,判官基本属性,22,FALSE),IF($A27="龙女",VLOOKUP(G$23,龙女基本属性,22,FALSE),0)))))*属性设计!$L$31),2))
&amp;" , "&amp;
IF(
IF($B27="力士",VLOOKUP(G$24,力士基本属性,3,FALSE),IF($B27="修罗",VLOOKUP(G$24,修罗基本属性,3,FALSE),IF($B27="夜叉",VLOOKUP(G$24,夜叉基本属性,3,FALSE),IF($B27="判官",VLOOKUP(G$24,判官基本属性,3,FALSE),IF($B27="龙女",VLOOKUP(G$24,龙女基本属性,3,FALSE),0)))))-
IF($A27="力士",VLOOKUP(G$23,力士基本属性,2,FALSE),IF($A27="修罗",VLOOKUP(G$23,修罗基本属性,2,FALSE),IF($A27="夜叉",VLOOKUP(G$23,夜叉基本属性,2,FALSE),IF($A27="判官",VLOOKUP(G$23,判官基本属性,2,FALSE),IF($A27="龙女",VLOOKUP(G$23,龙女基本属性,2,FALSE),0)))))&gt;0,
ROUND(((IF($B27="力士",VLOOKUP(G$24,力士基本属性,3,FALSE),IF($B27="修罗",VLOOKUP(G$24,修罗基本属性,3,FALSE),IF($B27="夜叉",VLOOKUP(G$24,夜叉基本属性,3,FALSE),IF($B27="判官",VLOOKUP(G$24,判官基本属性,3,FALSE),IF($B27="龙女",VLOOKUP(G$24,龙女基本属性,3,FALSE),0)))))-
IF($A27="力士",VLOOKUP(G$23,力士基本属性,2,FALSE),IF($A27="修罗",VLOOKUP(G$23,修罗基本属性,2,FALSE),IF($A27="夜叉",VLOOKUP(G$23,夜叉基本属性,2,FALSE),IF($A27="判官",VLOOKUP(G$23,判官基本属性,2,FALSE),IF($A27="龙女",VLOOKUP(G$23,龙女基本属性,2,FALSE),0))))))*属性设计!$L$29+
IF($B27="力士",VLOOKUP(G$24,力士基本属性,22,FALSE),IF($B27="修罗",VLOOKUP(G$24,修罗基本属性,22,FALSE),IF($B27="夜叉",VLOOKUP(G$24,夜叉基本属性,22,FALSE),IF($B27="判官",VLOOKUP(G$24,判官基本属性,22,FALSE),IF($B27="龙女",VLOOKUP(G$24,龙女基本属性,22,FALSE),0)))))*属性设计!$L$31)/
(属性设计!$L$30+
IF($B27="力士",VLOOKUP(G$24,力士基本属性,22,FALSE),IF($B27="修罗",VLOOKUP(G$24,修罗基本属性,22,FALSE),IF($B27="夜叉",VLOOKUP(G$24,夜叉基本属性,22,FALSE),IF($B27="判官",VLOOKUP(G$24,判官基本属性,22,FALSE),IF($B27="龙女",VLOOKUP(G$24,龙女基本属性,22,FALSE),0)))))*属性设计!$L$31),2),
ROUND(
IF($B27="力士",VLOOKUP(G$24,力士基本属性,22,FALSE),IF($B27="修罗",VLOOKUP(G$24,修罗基本属性,22,FALSE),IF($B27="夜叉",VLOOKUP(G$24,夜叉基本属性,22,FALSE),IF($B27="判官",VLOOKUP(G$24,判官基本属性,22,FALSE),IF($B27="龙女",VLOOKUP(G$24,龙女基本属性,22,FALSE),0)))))*属性设计!$L$31/
(属性设计!$L$30+
IF($B27="力士",VLOOKUP(G$24,力士基本属性,22,FALSE),IF($B27="修罗",VLOOKUP(G$24,修罗基本属性,22,FALSE),IF($B27="夜叉",VLOOKUP(G$24,夜叉基本属性,22,FALSE),IF($B27="判官",VLOOKUP(G$24,判官基本属性,22,FALSE),IF($B27="龙女",VLOOKUP(G$24,龙女基本属性,22,FALSE),0)))))*属性设计!$L$31),2))</f>
        <v>0.04 , 0.04</v>
      </c>
      <c r="H27" t="str">
        <f>IF(
IF($A27="力士",VLOOKUP(H$23,力士基本属性,3,FALSE),IF($A27="修罗",VLOOKUP(H$23,修罗基本属性,3,FALSE),IF($A27="夜叉",VLOOKUP(H$23,夜叉基本属性,3,FALSE),IF($A27="判官",VLOOKUP(H$23,判官基本属性,3,FALSE),IF($A27="龙女",VLOOKUP(H$23,龙女基本属性,3,FALSE),0)))))-
IF($B27="力士",VLOOKUP(H$24,力士基本属性,2,FALSE),IF($B27="修罗",VLOOKUP(H$24,修罗基本属性,2,FALSE),IF($B27="夜叉",VLOOKUP(H$24,夜叉基本属性,2,FALSE),IF($B27="判官",VLOOKUP(H$24,判官基本属性,2,FALSE),IF($B27="龙女",VLOOKUP(H$24,龙女基本属性,2,FALSE),0)))))&gt;0,
ROUND(((IF($A27="力士",VLOOKUP(H$23,力士基本属性,3,FALSE),IF($A27="修罗",VLOOKUP(H$23,修罗基本属性,3,FALSE),IF($A27="夜叉",VLOOKUP(H$23,夜叉基本属性,3,FALSE),IF($A27="判官",VLOOKUP(H$23,判官基本属性,3,FALSE),IF($A27="龙女",VLOOKUP(H$23,龙女基本属性,3,FALSE),0)))))-
IF($B27="力士",VLOOKUP(H$24,力士基本属性,2,FALSE),IF($B27="修罗",VLOOKUP(H$24,修罗基本属性,2,FALSE),IF($B27="夜叉",VLOOKUP(H$24,夜叉基本属性,2,FALSE),IF($B27="判官",VLOOKUP(H$24,判官基本属性,2,FALSE),IF($B27="龙女",VLOOKUP(H$24,龙女基本属性,2,FALSE),0))))))*属性设计!$L$29+
IF($A27="力士",VLOOKUP(H$23,力士基本属性,22,FALSE),IF($A27="修罗",VLOOKUP(H$23,修罗基本属性,22,FALSE),IF($A27="夜叉",VLOOKUP(H$23,夜叉基本属性,22,FALSE),IF($A27="判官",VLOOKUP(H$23,判官基本属性,22,FALSE),IF($A27="龙女",VLOOKUP(H$23,龙女基本属性,22,FALSE),0)))))*属性设计!$L$31)/
(属性设计!$L$30+
IF($A27="力士",VLOOKUP(H$23,力士基本属性,22,FALSE),IF($A27="修罗",VLOOKUP(H$23,修罗基本属性,22,FALSE),IF($A27="夜叉",VLOOKUP(H$23,夜叉基本属性,22,FALSE),IF($A27="判官",VLOOKUP(H$23,判官基本属性,22,FALSE),IF($A27="龙女",VLOOKUP(H$23,龙女基本属性,22,FALSE),0)))))*属性设计!$L$31),2),
ROUND(
IF($A27="力士",VLOOKUP(H$23,力士基本属性,22,FALSE),IF($A27="修罗",VLOOKUP(H$23,修罗基本属性,22,FALSE),IF($A27="夜叉",VLOOKUP(H$23,夜叉基本属性,22,FALSE),IF($A27="判官",VLOOKUP(H$23,判官基本属性,22,FALSE),IF($A27="龙女",VLOOKUP(H$23,龙女基本属性,22,FALSE),0)))))*属性设计!$L$31/
(属性设计!$L$30+
IF($A27="力士",VLOOKUP(H$23,力士基本属性,22,FALSE),IF($A27="修罗",VLOOKUP(H$23,修罗基本属性,22,FALSE),IF($A27="夜叉",VLOOKUP(H$23,夜叉基本属性,22,FALSE),IF($A27="判官",VLOOKUP(H$23,判官基本属性,22,FALSE),IF($A27="龙女",VLOOKUP(H$23,龙女基本属性,22,FALSE),0)))))*属性设计!$L$31),2))
&amp;" , "&amp;
IF(
IF($B27="力士",VLOOKUP(H$24,力士基本属性,3,FALSE),IF($B27="修罗",VLOOKUP(H$24,修罗基本属性,3,FALSE),IF($B27="夜叉",VLOOKUP(H$24,夜叉基本属性,3,FALSE),IF($B27="判官",VLOOKUP(H$24,判官基本属性,3,FALSE),IF($B27="龙女",VLOOKUP(H$24,龙女基本属性,3,FALSE),0)))))-
IF($A27="力士",VLOOKUP(H$23,力士基本属性,2,FALSE),IF($A27="修罗",VLOOKUP(H$23,修罗基本属性,2,FALSE),IF($A27="夜叉",VLOOKUP(H$23,夜叉基本属性,2,FALSE),IF($A27="判官",VLOOKUP(H$23,判官基本属性,2,FALSE),IF($A27="龙女",VLOOKUP(H$23,龙女基本属性,2,FALSE),0)))))&gt;0,
ROUND(((IF($B27="力士",VLOOKUP(H$24,力士基本属性,3,FALSE),IF($B27="修罗",VLOOKUP(H$24,修罗基本属性,3,FALSE),IF($B27="夜叉",VLOOKUP(H$24,夜叉基本属性,3,FALSE),IF($B27="判官",VLOOKUP(H$24,判官基本属性,3,FALSE),IF($B27="龙女",VLOOKUP(H$24,龙女基本属性,3,FALSE),0)))))-
IF($A27="力士",VLOOKUP(H$23,力士基本属性,2,FALSE),IF($A27="修罗",VLOOKUP(H$23,修罗基本属性,2,FALSE),IF($A27="夜叉",VLOOKUP(H$23,夜叉基本属性,2,FALSE),IF($A27="判官",VLOOKUP(H$23,判官基本属性,2,FALSE),IF($A27="龙女",VLOOKUP(H$23,龙女基本属性,2,FALSE),0))))))*属性设计!$L$29+
IF($B27="力士",VLOOKUP(H$24,力士基本属性,22,FALSE),IF($B27="修罗",VLOOKUP(H$24,修罗基本属性,22,FALSE),IF($B27="夜叉",VLOOKUP(H$24,夜叉基本属性,22,FALSE),IF($B27="判官",VLOOKUP(H$24,判官基本属性,22,FALSE),IF($B27="龙女",VLOOKUP(H$24,龙女基本属性,22,FALSE),0)))))*属性设计!$L$31)/
(属性设计!$L$30+
IF($B27="力士",VLOOKUP(H$24,力士基本属性,22,FALSE),IF($B27="修罗",VLOOKUP(H$24,修罗基本属性,22,FALSE),IF($B27="夜叉",VLOOKUP(H$24,夜叉基本属性,22,FALSE),IF($B27="判官",VLOOKUP(H$24,判官基本属性,22,FALSE),IF($B27="龙女",VLOOKUP(H$24,龙女基本属性,22,FALSE),0)))))*属性设计!$L$31),2),
ROUND(
IF($B27="力士",VLOOKUP(H$24,力士基本属性,22,FALSE),IF($B27="修罗",VLOOKUP(H$24,修罗基本属性,22,FALSE),IF($B27="夜叉",VLOOKUP(H$24,夜叉基本属性,22,FALSE),IF($B27="判官",VLOOKUP(H$24,判官基本属性,22,FALSE),IF($B27="龙女",VLOOKUP(H$24,龙女基本属性,22,FALSE),0)))))*属性设计!$L$31/
(属性设计!$L$30+
IF($B27="力士",VLOOKUP(H$24,力士基本属性,22,FALSE),IF($B27="修罗",VLOOKUP(H$24,修罗基本属性,22,FALSE),IF($B27="夜叉",VLOOKUP(H$24,夜叉基本属性,22,FALSE),IF($B27="判官",VLOOKUP(H$24,判官基本属性,22,FALSE),IF($B27="龙女",VLOOKUP(H$24,龙女基本属性,22,FALSE),0)))))*属性设计!$L$31),2))</f>
        <v>0.07 , 0.07</v>
      </c>
    </row>
    <row r="28" spans="1:8" x14ac:dyDescent="0.15">
      <c r="A28" t="s">
        <v>116</v>
      </c>
      <c r="B28" t="s">
        <v>113</v>
      </c>
      <c r="C28" t="str">
        <f>IF(
IF($A28="力士",VLOOKUP(C$23,力士基本属性,3,FALSE),IF($A28="修罗",VLOOKUP(C$23,修罗基本属性,3,FALSE),IF($A28="夜叉",VLOOKUP(C$23,夜叉基本属性,3,FALSE),IF($A28="判官",VLOOKUP(C$23,判官基本属性,3,FALSE),IF($A28="龙女",VLOOKUP(C$23,龙女基本属性,3,FALSE),0)))))-
IF($B28="力士",VLOOKUP(C$24,力士基本属性,2,FALSE),IF($B28="修罗",VLOOKUP(C$24,修罗基本属性,2,FALSE),IF($B28="夜叉",VLOOKUP(C$24,夜叉基本属性,2,FALSE),IF($B28="判官",VLOOKUP(C$24,判官基本属性,2,FALSE),IF($B28="龙女",VLOOKUP(C$24,龙女基本属性,2,FALSE),0)))))&gt;0,
ROUND(((IF($A28="力士",VLOOKUP(C$23,力士基本属性,3,FALSE),IF($A28="修罗",VLOOKUP(C$23,修罗基本属性,3,FALSE),IF($A28="夜叉",VLOOKUP(C$23,夜叉基本属性,3,FALSE),IF($A28="判官",VLOOKUP(C$23,判官基本属性,3,FALSE),IF($A28="龙女",VLOOKUP(C$23,龙女基本属性,3,FALSE),0)))))-
IF($B28="力士",VLOOKUP(C$24,力士基本属性,2,FALSE),IF($B28="修罗",VLOOKUP(C$24,修罗基本属性,2,FALSE),IF($B28="夜叉",VLOOKUP(C$24,夜叉基本属性,2,FALSE),IF($B28="判官",VLOOKUP(C$24,判官基本属性,2,FALSE),IF($B28="龙女",VLOOKUP(C$24,龙女基本属性,2,FALSE),0))))))*属性设计!$L$29+
IF($A28="力士",VLOOKUP(C$23,力士基本属性,22,FALSE),IF($A28="修罗",VLOOKUP(C$23,修罗基本属性,22,FALSE),IF($A28="夜叉",VLOOKUP(C$23,夜叉基本属性,22,FALSE),IF($A28="判官",VLOOKUP(C$23,判官基本属性,22,FALSE),IF($A28="龙女",VLOOKUP(C$23,龙女基本属性,22,FALSE),0)))))*属性设计!$L$31)/
(属性设计!$L$30+
IF($A28="力士",VLOOKUP(C$23,力士基本属性,22,FALSE),IF($A28="修罗",VLOOKUP(C$23,修罗基本属性,22,FALSE),IF($A28="夜叉",VLOOKUP(C$23,夜叉基本属性,22,FALSE),IF($A28="判官",VLOOKUP(C$23,判官基本属性,22,FALSE),IF($A28="龙女",VLOOKUP(C$23,龙女基本属性,22,FALSE),0)))))*属性设计!$L$31),2),
ROUND(
IF($A28="力士",VLOOKUP(C$23,力士基本属性,22,FALSE),IF($A28="修罗",VLOOKUP(C$23,修罗基本属性,22,FALSE),IF($A28="夜叉",VLOOKUP(C$23,夜叉基本属性,22,FALSE),IF($A28="判官",VLOOKUP(C$23,判官基本属性,22,FALSE),IF($A28="龙女",VLOOKUP(C$23,龙女基本属性,22,FALSE),0)))))*属性设计!$L$31/
(属性设计!$L$30+
IF($A28="力士",VLOOKUP(C$23,力士基本属性,22,FALSE),IF($A28="修罗",VLOOKUP(C$23,修罗基本属性,22,FALSE),IF($A28="夜叉",VLOOKUP(C$23,夜叉基本属性,22,FALSE),IF($A28="判官",VLOOKUP(C$23,判官基本属性,22,FALSE),IF($A28="龙女",VLOOKUP(C$23,龙女基本属性,22,FALSE),0)))))*属性设计!$L$31),2))
&amp;" , "&amp;
IF(
IF($B28="力士",VLOOKUP(C$24,力士基本属性,3,FALSE),IF($B28="修罗",VLOOKUP(C$24,修罗基本属性,3,FALSE),IF($B28="夜叉",VLOOKUP(C$24,夜叉基本属性,3,FALSE),IF($B28="判官",VLOOKUP(C$24,判官基本属性,3,FALSE),IF($B28="龙女",VLOOKUP(C$24,龙女基本属性,3,FALSE),0)))))-
IF($A28="力士",VLOOKUP(C$23,力士基本属性,2,FALSE),IF($A28="修罗",VLOOKUP(C$23,修罗基本属性,2,FALSE),IF($A28="夜叉",VLOOKUP(C$23,夜叉基本属性,2,FALSE),IF($A28="判官",VLOOKUP(C$23,判官基本属性,2,FALSE),IF($A28="龙女",VLOOKUP(C$23,龙女基本属性,2,FALSE),0)))))&gt;0,
ROUND(((IF($B28="力士",VLOOKUP(C$24,力士基本属性,3,FALSE),IF($B28="修罗",VLOOKUP(C$24,修罗基本属性,3,FALSE),IF($B28="夜叉",VLOOKUP(C$24,夜叉基本属性,3,FALSE),IF($B28="判官",VLOOKUP(C$24,判官基本属性,3,FALSE),IF($B28="龙女",VLOOKUP(C$24,龙女基本属性,3,FALSE),0)))))-
IF($A28="力士",VLOOKUP(C$23,力士基本属性,2,FALSE),IF($A28="修罗",VLOOKUP(C$23,修罗基本属性,2,FALSE),IF($A28="夜叉",VLOOKUP(C$23,夜叉基本属性,2,FALSE),IF($A28="判官",VLOOKUP(C$23,判官基本属性,2,FALSE),IF($A28="龙女",VLOOKUP(C$23,龙女基本属性,2,FALSE),0))))))*属性设计!$L$29+
IF($B28="力士",VLOOKUP(C$24,力士基本属性,22,FALSE),IF($B28="修罗",VLOOKUP(C$24,修罗基本属性,22,FALSE),IF($B28="夜叉",VLOOKUP(C$24,夜叉基本属性,22,FALSE),IF($B28="判官",VLOOKUP(C$24,判官基本属性,22,FALSE),IF($B28="龙女",VLOOKUP(C$24,龙女基本属性,22,FALSE),0)))))*属性设计!$L$31)/
(属性设计!$L$30+
IF($B28="力士",VLOOKUP(C$24,力士基本属性,22,FALSE),IF($B28="修罗",VLOOKUP(C$24,修罗基本属性,22,FALSE),IF($B28="夜叉",VLOOKUP(C$24,夜叉基本属性,22,FALSE),IF($B28="判官",VLOOKUP(C$24,判官基本属性,22,FALSE),IF($B28="龙女",VLOOKUP(C$24,龙女基本属性,22,FALSE),0)))))*属性设计!$L$31),2),
ROUND(
IF($B28="力士",VLOOKUP(C$24,力士基本属性,22,FALSE),IF($B28="修罗",VLOOKUP(C$24,修罗基本属性,22,FALSE),IF($B28="夜叉",VLOOKUP(C$24,夜叉基本属性,22,FALSE),IF($B28="判官",VLOOKUP(C$24,判官基本属性,22,FALSE),IF($B28="龙女",VLOOKUP(C$24,龙女基本属性,22,FALSE),0)))))*属性设计!$L$31/
(属性设计!$L$30+
IF($B28="力士",VLOOKUP(C$24,力士基本属性,22,FALSE),IF($B28="修罗",VLOOKUP(C$24,修罗基本属性,22,FALSE),IF($B28="夜叉",VLOOKUP(C$24,夜叉基本属性,22,FALSE),IF($B28="判官",VLOOKUP(C$24,判官基本属性,22,FALSE),IF($B28="龙女",VLOOKUP(C$24,龙女基本属性,22,FALSE),0)))))*属性设计!$L$31),2))</f>
        <v>0 , 0</v>
      </c>
      <c r="D28" t="str">
        <f>IF(
IF($A28="力士",VLOOKUP(D$23,力士基本属性,3,FALSE),IF($A28="修罗",VLOOKUP(D$23,修罗基本属性,3,FALSE),IF($A28="夜叉",VLOOKUP(D$23,夜叉基本属性,3,FALSE),IF($A28="判官",VLOOKUP(D$23,判官基本属性,3,FALSE),IF($A28="龙女",VLOOKUP(D$23,龙女基本属性,3,FALSE),0)))))-
IF($B28="力士",VLOOKUP(D$24,力士基本属性,2,FALSE),IF($B28="修罗",VLOOKUP(D$24,修罗基本属性,2,FALSE),IF($B28="夜叉",VLOOKUP(D$24,夜叉基本属性,2,FALSE),IF($B28="判官",VLOOKUP(D$24,判官基本属性,2,FALSE),IF($B28="龙女",VLOOKUP(D$24,龙女基本属性,2,FALSE),0)))))&gt;0,
ROUND(((IF($A28="力士",VLOOKUP(D$23,力士基本属性,3,FALSE),IF($A28="修罗",VLOOKUP(D$23,修罗基本属性,3,FALSE),IF($A28="夜叉",VLOOKUP(D$23,夜叉基本属性,3,FALSE),IF($A28="判官",VLOOKUP(D$23,判官基本属性,3,FALSE),IF($A28="龙女",VLOOKUP(D$23,龙女基本属性,3,FALSE),0)))))-
IF($B28="力士",VLOOKUP(D$24,力士基本属性,2,FALSE),IF($B28="修罗",VLOOKUP(D$24,修罗基本属性,2,FALSE),IF($B28="夜叉",VLOOKUP(D$24,夜叉基本属性,2,FALSE),IF($B28="判官",VLOOKUP(D$24,判官基本属性,2,FALSE),IF($B28="龙女",VLOOKUP(D$24,龙女基本属性,2,FALSE),0))))))*属性设计!$L$29+
IF($A28="力士",VLOOKUP(D$23,力士基本属性,22,FALSE),IF($A28="修罗",VLOOKUP(D$23,修罗基本属性,22,FALSE),IF($A28="夜叉",VLOOKUP(D$23,夜叉基本属性,22,FALSE),IF($A28="判官",VLOOKUP(D$23,判官基本属性,22,FALSE),IF($A28="龙女",VLOOKUP(D$23,龙女基本属性,22,FALSE),0)))))*属性设计!$L$31)/
(属性设计!$L$30+
IF($A28="力士",VLOOKUP(D$23,力士基本属性,22,FALSE),IF($A28="修罗",VLOOKUP(D$23,修罗基本属性,22,FALSE),IF($A28="夜叉",VLOOKUP(D$23,夜叉基本属性,22,FALSE),IF($A28="判官",VLOOKUP(D$23,判官基本属性,22,FALSE),IF($A28="龙女",VLOOKUP(D$23,龙女基本属性,22,FALSE),0)))))*属性设计!$L$31),2),
ROUND(
IF($A28="力士",VLOOKUP(D$23,力士基本属性,22,FALSE),IF($A28="修罗",VLOOKUP(D$23,修罗基本属性,22,FALSE),IF($A28="夜叉",VLOOKUP(D$23,夜叉基本属性,22,FALSE),IF($A28="判官",VLOOKUP(D$23,判官基本属性,22,FALSE),IF($A28="龙女",VLOOKUP(D$23,龙女基本属性,22,FALSE),0)))))*属性设计!$L$31/
(属性设计!$L$30+
IF($A28="力士",VLOOKUP(D$23,力士基本属性,22,FALSE),IF($A28="修罗",VLOOKUP(D$23,修罗基本属性,22,FALSE),IF($A28="夜叉",VLOOKUP(D$23,夜叉基本属性,22,FALSE),IF($A28="判官",VLOOKUP(D$23,判官基本属性,22,FALSE),IF($A28="龙女",VLOOKUP(D$23,龙女基本属性,22,FALSE),0)))))*属性设计!$L$31),2))
&amp;" , "&amp;
IF(
IF($B28="力士",VLOOKUP(D$24,力士基本属性,3,FALSE),IF($B28="修罗",VLOOKUP(D$24,修罗基本属性,3,FALSE),IF($B28="夜叉",VLOOKUP(D$24,夜叉基本属性,3,FALSE),IF($B28="判官",VLOOKUP(D$24,判官基本属性,3,FALSE),IF($B28="龙女",VLOOKUP(D$24,龙女基本属性,3,FALSE),0)))))-
IF($A28="力士",VLOOKUP(D$23,力士基本属性,2,FALSE),IF($A28="修罗",VLOOKUP(D$23,修罗基本属性,2,FALSE),IF($A28="夜叉",VLOOKUP(D$23,夜叉基本属性,2,FALSE),IF($A28="判官",VLOOKUP(D$23,判官基本属性,2,FALSE),IF($A28="龙女",VLOOKUP(D$23,龙女基本属性,2,FALSE),0)))))&gt;0,
ROUND(((IF($B28="力士",VLOOKUP(D$24,力士基本属性,3,FALSE),IF($B28="修罗",VLOOKUP(D$24,修罗基本属性,3,FALSE),IF($B28="夜叉",VLOOKUP(D$24,夜叉基本属性,3,FALSE),IF($B28="判官",VLOOKUP(D$24,判官基本属性,3,FALSE),IF($B28="龙女",VLOOKUP(D$24,龙女基本属性,3,FALSE),0)))))-
IF($A28="力士",VLOOKUP(D$23,力士基本属性,2,FALSE),IF($A28="修罗",VLOOKUP(D$23,修罗基本属性,2,FALSE),IF($A28="夜叉",VLOOKUP(D$23,夜叉基本属性,2,FALSE),IF($A28="判官",VLOOKUP(D$23,判官基本属性,2,FALSE),IF($A28="龙女",VLOOKUP(D$23,龙女基本属性,2,FALSE),0))))))*属性设计!$L$29+
IF($B28="力士",VLOOKUP(D$24,力士基本属性,22,FALSE),IF($B28="修罗",VLOOKUP(D$24,修罗基本属性,22,FALSE),IF($B28="夜叉",VLOOKUP(D$24,夜叉基本属性,22,FALSE),IF($B28="判官",VLOOKUP(D$24,判官基本属性,22,FALSE),IF($B28="龙女",VLOOKUP(D$24,龙女基本属性,22,FALSE),0)))))*属性设计!$L$31)/
(属性设计!$L$30+
IF($B28="力士",VLOOKUP(D$24,力士基本属性,22,FALSE),IF($B28="修罗",VLOOKUP(D$24,修罗基本属性,22,FALSE),IF($B28="夜叉",VLOOKUP(D$24,夜叉基本属性,22,FALSE),IF($B28="判官",VLOOKUP(D$24,判官基本属性,22,FALSE),IF($B28="龙女",VLOOKUP(D$24,龙女基本属性,22,FALSE),0)))))*属性设计!$L$31),2),
ROUND(
IF($B28="力士",VLOOKUP(D$24,力士基本属性,22,FALSE),IF($B28="修罗",VLOOKUP(D$24,修罗基本属性,22,FALSE),IF($B28="夜叉",VLOOKUP(D$24,夜叉基本属性,22,FALSE),IF($B28="判官",VLOOKUP(D$24,判官基本属性,22,FALSE),IF($B28="龙女",VLOOKUP(D$24,龙女基本属性,22,FALSE),0)))))*属性设计!$L$31/
(属性设计!$L$30+
IF($B28="力士",VLOOKUP(D$24,力士基本属性,22,FALSE),IF($B28="修罗",VLOOKUP(D$24,修罗基本属性,22,FALSE),IF($B28="夜叉",VLOOKUP(D$24,夜叉基本属性,22,FALSE),IF($B28="判官",VLOOKUP(D$24,判官基本属性,22,FALSE),IF($B28="龙女",VLOOKUP(D$24,龙女基本属性,22,FALSE),0)))))*属性设计!$L$31),2))</f>
        <v>0 , 0</v>
      </c>
      <c r="E28" t="str">
        <f>IF(
IF($A28="力士",VLOOKUP(E$23,力士基本属性,3,FALSE),IF($A28="修罗",VLOOKUP(E$23,修罗基本属性,3,FALSE),IF($A28="夜叉",VLOOKUP(E$23,夜叉基本属性,3,FALSE),IF($A28="判官",VLOOKUP(E$23,判官基本属性,3,FALSE),IF($A28="龙女",VLOOKUP(E$23,龙女基本属性,3,FALSE),0)))))-
IF($B28="力士",VLOOKUP(E$24,力士基本属性,2,FALSE),IF($B28="修罗",VLOOKUP(E$24,修罗基本属性,2,FALSE),IF($B28="夜叉",VLOOKUP(E$24,夜叉基本属性,2,FALSE),IF($B28="判官",VLOOKUP(E$24,判官基本属性,2,FALSE),IF($B28="龙女",VLOOKUP(E$24,龙女基本属性,2,FALSE),0)))))&gt;0,
ROUND(((IF($A28="力士",VLOOKUP(E$23,力士基本属性,3,FALSE),IF($A28="修罗",VLOOKUP(E$23,修罗基本属性,3,FALSE),IF($A28="夜叉",VLOOKUP(E$23,夜叉基本属性,3,FALSE),IF($A28="判官",VLOOKUP(E$23,判官基本属性,3,FALSE),IF($A28="龙女",VLOOKUP(E$23,龙女基本属性,3,FALSE),0)))))-
IF($B28="力士",VLOOKUP(E$24,力士基本属性,2,FALSE),IF($B28="修罗",VLOOKUP(E$24,修罗基本属性,2,FALSE),IF($B28="夜叉",VLOOKUP(E$24,夜叉基本属性,2,FALSE),IF($B28="判官",VLOOKUP(E$24,判官基本属性,2,FALSE),IF($B28="龙女",VLOOKUP(E$24,龙女基本属性,2,FALSE),0))))))*属性设计!$L$29+
IF($A28="力士",VLOOKUP(E$23,力士基本属性,22,FALSE),IF($A28="修罗",VLOOKUP(E$23,修罗基本属性,22,FALSE),IF($A28="夜叉",VLOOKUP(E$23,夜叉基本属性,22,FALSE),IF($A28="判官",VLOOKUP(E$23,判官基本属性,22,FALSE),IF($A28="龙女",VLOOKUP(E$23,龙女基本属性,22,FALSE),0)))))*属性设计!$L$31)/
(属性设计!$L$30+
IF($A28="力士",VLOOKUP(E$23,力士基本属性,22,FALSE),IF($A28="修罗",VLOOKUP(E$23,修罗基本属性,22,FALSE),IF($A28="夜叉",VLOOKUP(E$23,夜叉基本属性,22,FALSE),IF($A28="判官",VLOOKUP(E$23,判官基本属性,22,FALSE),IF($A28="龙女",VLOOKUP(E$23,龙女基本属性,22,FALSE),0)))))*属性设计!$L$31),2),
ROUND(
IF($A28="力士",VLOOKUP(E$23,力士基本属性,22,FALSE),IF($A28="修罗",VLOOKUP(E$23,修罗基本属性,22,FALSE),IF($A28="夜叉",VLOOKUP(E$23,夜叉基本属性,22,FALSE),IF($A28="判官",VLOOKUP(E$23,判官基本属性,22,FALSE),IF($A28="龙女",VLOOKUP(E$23,龙女基本属性,22,FALSE),0)))))*属性设计!$L$31/
(属性设计!$L$30+
IF($A28="力士",VLOOKUP(E$23,力士基本属性,22,FALSE),IF($A28="修罗",VLOOKUP(E$23,修罗基本属性,22,FALSE),IF($A28="夜叉",VLOOKUP(E$23,夜叉基本属性,22,FALSE),IF($A28="判官",VLOOKUP(E$23,判官基本属性,22,FALSE),IF($A28="龙女",VLOOKUP(E$23,龙女基本属性,22,FALSE),0)))))*属性设计!$L$31),2))
&amp;" , "&amp;
IF(
IF($B28="力士",VLOOKUP(E$24,力士基本属性,3,FALSE),IF($B28="修罗",VLOOKUP(E$24,修罗基本属性,3,FALSE),IF($B28="夜叉",VLOOKUP(E$24,夜叉基本属性,3,FALSE),IF($B28="判官",VLOOKUP(E$24,判官基本属性,3,FALSE),IF($B28="龙女",VLOOKUP(E$24,龙女基本属性,3,FALSE),0)))))-
IF($A28="力士",VLOOKUP(E$23,力士基本属性,2,FALSE),IF($A28="修罗",VLOOKUP(E$23,修罗基本属性,2,FALSE),IF($A28="夜叉",VLOOKUP(E$23,夜叉基本属性,2,FALSE),IF($A28="判官",VLOOKUP(E$23,判官基本属性,2,FALSE),IF($A28="龙女",VLOOKUP(E$23,龙女基本属性,2,FALSE),0)))))&gt;0,
ROUND(((IF($B28="力士",VLOOKUP(E$24,力士基本属性,3,FALSE),IF($B28="修罗",VLOOKUP(E$24,修罗基本属性,3,FALSE),IF($B28="夜叉",VLOOKUP(E$24,夜叉基本属性,3,FALSE),IF($B28="判官",VLOOKUP(E$24,判官基本属性,3,FALSE),IF($B28="龙女",VLOOKUP(E$24,龙女基本属性,3,FALSE),0)))))-
IF($A28="力士",VLOOKUP(E$23,力士基本属性,2,FALSE),IF($A28="修罗",VLOOKUP(E$23,修罗基本属性,2,FALSE),IF($A28="夜叉",VLOOKUP(E$23,夜叉基本属性,2,FALSE),IF($A28="判官",VLOOKUP(E$23,判官基本属性,2,FALSE),IF($A28="龙女",VLOOKUP(E$23,龙女基本属性,2,FALSE),0))))))*属性设计!$L$29+
IF($B28="力士",VLOOKUP(E$24,力士基本属性,22,FALSE),IF($B28="修罗",VLOOKUP(E$24,修罗基本属性,22,FALSE),IF($B28="夜叉",VLOOKUP(E$24,夜叉基本属性,22,FALSE),IF($B28="判官",VLOOKUP(E$24,判官基本属性,22,FALSE),IF($B28="龙女",VLOOKUP(E$24,龙女基本属性,22,FALSE),0)))))*属性设计!$L$31)/
(属性设计!$L$30+
IF($B28="力士",VLOOKUP(E$24,力士基本属性,22,FALSE),IF($B28="修罗",VLOOKUP(E$24,修罗基本属性,22,FALSE),IF($B28="夜叉",VLOOKUP(E$24,夜叉基本属性,22,FALSE),IF($B28="判官",VLOOKUP(E$24,判官基本属性,22,FALSE),IF($B28="龙女",VLOOKUP(E$24,龙女基本属性,22,FALSE),0)))))*属性设计!$L$31),2),
ROUND(
IF($B28="力士",VLOOKUP(E$24,力士基本属性,22,FALSE),IF($B28="修罗",VLOOKUP(E$24,修罗基本属性,22,FALSE),IF($B28="夜叉",VLOOKUP(E$24,夜叉基本属性,22,FALSE),IF($B28="判官",VLOOKUP(E$24,判官基本属性,22,FALSE),IF($B28="龙女",VLOOKUP(E$24,龙女基本属性,22,FALSE),0)))))*属性设计!$L$31/
(属性设计!$L$30+
IF($B28="力士",VLOOKUP(E$24,力士基本属性,22,FALSE),IF($B28="修罗",VLOOKUP(E$24,修罗基本属性,22,FALSE),IF($B28="夜叉",VLOOKUP(E$24,夜叉基本属性,22,FALSE),IF($B28="判官",VLOOKUP(E$24,判官基本属性,22,FALSE),IF($B28="龙女",VLOOKUP(E$24,龙女基本属性,22,FALSE),0)))))*属性设计!$L$31),2))</f>
        <v>0 , 0</v>
      </c>
      <c r="F28" t="str">
        <f>IF(
IF($A28="力士",VLOOKUP(F$23,力士基本属性,3,FALSE),IF($A28="修罗",VLOOKUP(F$23,修罗基本属性,3,FALSE),IF($A28="夜叉",VLOOKUP(F$23,夜叉基本属性,3,FALSE),IF($A28="判官",VLOOKUP(F$23,判官基本属性,3,FALSE),IF($A28="龙女",VLOOKUP(F$23,龙女基本属性,3,FALSE),0)))))-
IF($B28="力士",VLOOKUP(F$24,力士基本属性,2,FALSE),IF($B28="修罗",VLOOKUP(F$24,修罗基本属性,2,FALSE),IF($B28="夜叉",VLOOKUP(F$24,夜叉基本属性,2,FALSE),IF($B28="判官",VLOOKUP(F$24,判官基本属性,2,FALSE),IF($B28="龙女",VLOOKUP(F$24,龙女基本属性,2,FALSE),0)))))&gt;0,
ROUND(((IF($A28="力士",VLOOKUP(F$23,力士基本属性,3,FALSE),IF($A28="修罗",VLOOKUP(F$23,修罗基本属性,3,FALSE),IF($A28="夜叉",VLOOKUP(F$23,夜叉基本属性,3,FALSE),IF($A28="判官",VLOOKUP(F$23,判官基本属性,3,FALSE),IF($A28="龙女",VLOOKUP(F$23,龙女基本属性,3,FALSE),0)))))-
IF($B28="力士",VLOOKUP(F$24,力士基本属性,2,FALSE),IF($B28="修罗",VLOOKUP(F$24,修罗基本属性,2,FALSE),IF($B28="夜叉",VLOOKUP(F$24,夜叉基本属性,2,FALSE),IF($B28="判官",VLOOKUP(F$24,判官基本属性,2,FALSE),IF($B28="龙女",VLOOKUP(F$24,龙女基本属性,2,FALSE),0))))))*属性设计!$L$29+
IF($A28="力士",VLOOKUP(F$23,力士基本属性,22,FALSE),IF($A28="修罗",VLOOKUP(F$23,修罗基本属性,22,FALSE),IF($A28="夜叉",VLOOKUP(F$23,夜叉基本属性,22,FALSE),IF($A28="判官",VLOOKUP(F$23,判官基本属性,22,FALSE),IF($A28="龙女",VLOOKUP(F$23,龙女基本属性,22,FALSE),0)))))*属性设计!$L$31)/
(属性设计!$L$30+
IF($A28="力士",VLOOKUP(F$23,力士基本属性,22,FALSE),IF($A28="修罗",VLOOKUP(F$23,修罗基本属性,22,FALSE),IF($A28="夜叉",VLOOKUP(F$23,夜叉基本属性,22,FALSE),IF($A28="判官",VLOOKUP(F$23,判官基本属性,22,FALSE),IF($A28="龙女",VLOOKUP(F$23,龙女基本属性,22,FALSE),0)))))*属性设计!$L$31),2),
ROUND(
IF($A28="力士",VLOOKUP(F$23,力士基本属性,22,FALSE),IF($A28="修罗",VLOOKUP(F$23,修罗基本属性,22,FALSE),IF($A28="夜叉",VLOOKUP(F$23,夜叉基本属性,22,FALSE),IF($A28="判官",VLOOKUP(F$23,判官基本属性,22,FALSE),IF($A28="龙女",VLOOKUP(F$23,龙女基本属性,22,FALSE),0)))))*属性设计!$L$31/
(属性设计!$L$30+
IF($A28="力士",VLOOKUP(F$23,力士基本属性,22,FALSE),IF($A28="修罗",VLOOKUP(F$23,修罗基本属性,22,FALSE),IF($A28="夜叉",VLOOKUP(F$23,夜叉基本属性,22,FALSE),IF($A28="判官",VLOOKUP(F$23,判官基本属性,22,FALSE),IF($A28="龙女",VLOOKUP(F$23,龙女基本属性,22,FALSE),0)))))*属性设计!$L$31),2))
&amp;" , "&amp;
IF(
IF($B28="力士",VLOOKUP(F$24,力士基本属性,3,FALSE),IF($B28="修罗",VLOOKUP(F$24,修罗基本属性,3,FALSE),IF($B28="夜叉",VLOOKUP(F$24,夜叉基本属性,3,FALSE),IF($B28="判官",VLOOKUP(F$24,判官基本属性,3,FALSE),IF($B28="龙女",VLOOKUP(F$24,龙女基本属性,3,FALSE),0)))))-
IF($A28="力士",VLOOKUP(F$23,力士基本属性,2,FALSE),IF($A28="修罗",VLOOKUP(F$23,修罗基本属性,2,FALSE),IF($A28="夜叉",VLOOKUP(F$23,夜叉基本属性,2,FALSE),IF($A28="判官",VLOOKUP(F$23,判官基本属性,2,FALSE),IF($A28="龙女",VLOOKUP(F$23,龙女基本属性,2,FALSE),0)))))&gt;0,
ROUND(((IF($B28="力士",VLOOKUP(F$24,力士基本属性,3,FALSE),IF($B28="修罗",VLOOKUP(F$24,修罗基本属性,3,FALSE),IF($B28="夜叉",VLOOKUP(F$24,夜叉基本属性,3,FALSE),IF($B28="判官",VLOOKUP(F$24,判官基本属性,3,FALSE),IF($B28="龙女",VLOOKUP(F$24,龙女基本属性,3,FALSE),0)))))-
IF($A28="力士",VLOOKUP(F$23,力士基本属性,2,FALSE),IF($A28="修罗",VLOOKUP(F$23,修罗基本属性,2,FALSE),IF($A28="夜叉",VLOOKUP(F$23,夜叉基本属性,2,FALSE),IF($A28="判官",VLOOKUP(F$23,判官基本属性,2,FALSE),IF($A28="龙女",VLOOKUP(F$23,龙女基本属性,2,FALSE),0))))))*属性设计!$L$29+
IF($B28="力士",VLOOKUP(F$24,力士基本属性,22,FALSE),IF($B28="修罗",VLOOKUP(F$24,修罗基本属性,22,FALSE),IF($B28="夜叉",VLOOKUP(F$24,夜叉基本属性,22,FALSE),IF($B28="判官",VLOOKUP(F$24,判官基本属性,22,FALSE),IF($B28="龙女",VLOOKUP(F$24,龙女基本属性,22,FALSE),0)))))*属性设计!$L$31)/
(属性设计!$L$30+
IF($B28="力士",VLOOKUP(F$24,力士基本属性,22,FALSE),IF($B28="修罗",VLOOKUP(F$24,修罗基本属性,22,FALSE),IF($B28="夜叉",VLOOKUP(F$24,夜叉基本属性,22,FALSE),IF($B28="判官",VLOOKUP(F$24,判官基本属性,22,FALSE),IF($B28="龙女",VLOOKUP(F$24,龙女基本属性,22,FALSE),0)))))*属性设计!$L$31),2),
ROUND(
IF($B28="力士",VLOOKUP(F$24,力士基本属性,22,FALSE),IF($B28="修罗",VLOOKUP(F$24,修罗基本属性,22,FALSE),IF($B28="夜叉",VLOOKUP(F$24,夜叉基本属性,22,FALSE),IF($B28="判官",VLOOKUP(F$24,判官基本属性,22,FALSE),IF($B28="龙女",VLOOKUP(F$24,龙女基本属性,22,FALSE),0)))))*属性设计!$L$31/
(属性设计!$L$30+
IF($B28="力士",VLOOKUP(F$24,力士基本属性,22,FALSE),IF($B28="修罗",VLOOKUP(F$24,修罗基本属性,22,FALSE),IF($B28="夜叉",VLOOKUP(F$24,夜叉基本属性,22,FALSE),IF($B28="判官",VLOOKUP(F$24,判官基本属性,22,FALSE),IF($B28="龙女",VLOOKUP(F$24,龙女基本属性,22,FALSE),0)))))*属性设计!$L$31),2))</f>
        <v>0 , 0</v>
      </c>
      <c r="G28" t="str">
        <f>IF(
IF($A28="力士",VLOOKUP(G$23,力士基本属性,3,FALSE),IF($A28="修罗",VLOOKUP(G$23,修罗基本属性,3,FALSE),IF($A28="夜叉",VLOOKUP(G$23,夜叉基本属性,3,FALSE),IF($A28="判官",VLOOKUP(G$23,判官基本属性,3,FALSE),IF($A28="龙女",VLOOKUP(G$23,龙女基本属性,3,FALSE),0)))))-
IF($B28="力士",VLOOKUP(G$24,力士基本属性,2,FALSE),IF($B28="修罗",VLOOKUP(G$24,修罗基本属性,2,FALSE),IF($B28="夜叉",VLOOKUP(G$24,夜叉基本属性,2,FALSE),IF($B28="判官",VLOOKUP(G$24,判官基本属性,2,FALSE),IF($B28="龙女",VLOOKUP(G$24,龙女基本属性,2,FALSE),0)))))&gt;0,
ROUND(((IF($A28="力士",VLOOKUP(G$23,力士基本属性,3,FALSE),IF($A28="修罗",VLOOKUP(G$23,修罗基本属性,3,FALSE),IF($A28="夜叉",VLOOKUP(G$23,夜叉基本属性,3,FALSE),IF($A28="判官",VLOOKUP(G$23,判官基本属性,3,FALSE),IF($A28="龙女",VLOOKUP(G$23,龙女基本属性,3,FALSE),0)))))-
IF($B28="力士",VLOOKUP(G$24,力士基本属性,2,FALSE),IF($B28="修罗",VLOOKUP(G$24,修罗基本属性,2,FALSE),IF($B28="夜叉",VLOOKUP(G$24,夜叉基本属性,2,FALSE),IF($B28="判官",VLOOKUP(G$24,判官基本属性,2,FALSE),IF($B28="龙女",VLOOKUP(G$24,龙女基本属性,2,FALSE),0))))))*属性设计!$L$29+
IF($A28="力士",VLOOKUP(G$23,力士基本属性,22,FALSE),IF($A28="修罗",VLOOKUP(G$23,修罗基本属性,22,FALSE),IF($A28="夜叉",VLOOKUP(G$23,夜叉基本属性,22,FALSE),IF($A28="判官",VLOOKUP(G$23,判官基本属性,22,FALSE),IF($A28="龙女",VLOOKUP(G$23,龙女基本属性,22,FALSE),0)))))*属性设计!$L$31)/
(属性设计!$L$30+
IF($A28="力士",VLOOKUP(G$23,力士基本属性,22,FALSE),IF($A28="修罗",VLOOKUP(G$23,修罗基本属性,22,FALSE),IF($A28="夜叉",VLOOKUP(G$23,夜叉基本属性,22,FALSE),IF($A28="判官",VLOOKUP(G$23,判官基本属性,22,FALSE),IF($A28="龙女",VLOOKUP(G$23,龙女基本属性,22,FALSE),0)))))*属性设计!$L$31),2),
ROUND(
IF($A28="力士",VLOOKUP(G$23,力士基本属性,22,FALSE),IF($A28="修罗",VLOOKUP(G$23,修罗基本属性,22,FALSE),IF($A28="夜叉",VLOOKUP(G$23,夜叉基本属性,22,FALSE),IF($A28="判官",VLOOKUP(G$23,判官基本属性,22,FALSE),IF($A28="龙女",VLOOKUP(G$23,龙女基本属性,22,FALSE),0)))))*属性设计!$L$31/
(属性设计!$L$30+
IF($A28="力士",VLOOKUP(G$23,力士基本属性,22,FALSE),IF($A28="修罗",VLOOKUP(G$23,修罗基本属性,22,FALSE),IF($A28="夜叉",VLOOKUP(G$23,夜叉基本属性,22,FALSE),IF($A28="判官",VLOOKUP(G$23,判官基本属性,22,FALSE),IF($A28="龙女",VLOOKUP(G$23,龙女基本属性,22,FALSE),0)))))*属性设计!$L$31),2))
&amp;" , "&amp;
IF(
IF($B28="力士",VLOOKUP(G$24,力士基本属性,3,FALSE),IF($B28="修罗",VLOOKUP(G$24,修罗基本属性,3,FALSE),IF($B28="夜叉",VLOOKUP(G$24,夜叉基本属性,3,FALSE),IF($B28="判官",VLOOKUP(G$24,判官基本属性,3,FALSE),IF($B28="龙女",VLOOKUP(G$24,龙女基本属性,3,FALSE),0)))))-
IF($A28="力士",VLOOKUP(G$23,力士基本属性,2,FALSE),IF($A28="修罗",VLOOKUP(G$23,修罗基本属性,2,FALSE),IF($A28="夜叉",VLOOKUP(G$23,夜叉基本属性,2,FALSE),IF($A28="判官",VLOOKUP(G$23,判官基本属性,2,FALSE),IF($A28="龙女",VLOOKUP(G$23,龙女基本属性,2,FALSE),0)))))&gt;0,
ROUND(((IF($B28="力士",VLOOKUP(G$24,力士基本属性,3,FALSE),IF($B28="修罗",VLOOKUP(G$24,修罗基本属性,3,FALSE),IF($B28="夜叉",VLOOKUP(G$24,夜叉基本属性,3,FALSE),IF($B28="判官",VLOOKUP(G$24,判官基本属性,3,FALSE),IF($B28="龙女",VLOOKUP(G$24,龙女基本属性,3,FALSE),0)))))-
IF($A28="力士",VLOOKUP(G$23,力士基本属性,2,FALSE),IF($A28="修罗",VLOOKUP(G$23,修罗基本属性,2,FALSE),IF($A28="夜叉",VLOOKUP(G$23,夜叉基本属性,2,FALSE),IF($A28="判官",VLOOKUP(G$23,判官基本属性,2,FALSE),IF($A28="龙女",VLOOKUP(G$23,龙女基本属性,2,FALSE),0))))))*属性设计!$L$29+
IF($B28="力士",VLOOKUP(G$24,力士基本属性,22,FALSE),IF($B28="修罗",VLOOKUP(G$24,修罗基本属性,22,FALSE),IF($B28="夜叉",VLOOKUP(G$24,夜叉基本属性,22,FALSE),IF($B28="判官",VLOOKUP(G$24,判官基本属性,22,FALSE),IF($B28="龙女",VLOOKUP(G$24,龙女基本属性,22,FALSE),0)))))*属性设计!$L$31)/
(属性设计!$L$30+
IF($B28="力士",VLOOKUP(G$24,力士基本属性,22,FALSE),IF($B28="修罗",VLOOKUP(G$24,修罗基本属性,22,FALSE),IF($B28="夜叉",VLOOKUP(G$24,夜叉基本属性,22,FALSE),IF($B28="判官",VLOOKUP(G$24,判官基本属性,22,FALSE),IF($B28="龙女",VLOOKUP(G$24,龙女基本属性,22,FALSE),0)))))*属性设计!$L$31),2),
ROUND(
IF($B28="力士",VLOOKUP(G$24,力士基本属性,22,FALSE),IF($B28="修罗",VLOOKUP(G$24,修罗基本属性,22,FALSE),IF($B28="夜叉",VLOOKUP(G$24,夜叉基本属性,22,FALSE),IF($B28="判官",VLOOKUP(G$24,判官基本属性,22,FALSE),IF($B28="龙女",VLOOKUP(G$24,龙女基本属性,22,FALSE),0)))))*属性设计!$L$31/
(属性设计!$L$30+
IF($B28="力士",VLOOKUP(G$24,力士基本属性,22,FALSE),IF($B28="修罗",VLOOKUP(G$24,修罗基本属性,22,FALSE),IF($B28="夜叉",VLOOKUP(G$24,夜叉基本属性,22,FALSE),IF($B28="判官",VLOOKUP(G$24,判官基本属性,22,FALSE),IF($B28="龙女",VLOOKUP(G$24,龙女基本属性,22,FALSE),0)))))*属性设计!$L$31),2))</f>
        <v>0 , 0</v>
      </c>
      <c r="H28" t="str">
        <f>IF(
IF($A28="力士",VLOOKUP(H$23,力士基本属性,3,FALSE),IF($A28="修罗",VLOOKUP(H$23,修罗基本属性,3,FALSE),IF($A28="夜叉",VLOOKUP(H$23,夜叉基本属性,3,FALSE),IF($A28="判官",VLOOKUP(H$23,判官基本属性,3,FALSE),IF($A28="龙女",VLOOKUP(H$23,龙女基本属性,3,FALSE),0)))))-
IF($B28="力士",VLOOKUP(H$24,力士基本属性,2,FALSE),IF($B28="修罗",VLOOKUP(H$24,修罗基本属性,2,FALSE),IF($B28="夜叉",VLOOKUP(H$24,夜叉基本属性,2,FALSE),IF($B28="判官",VLOOKUP(H$24,判官基本属性,2,FALSE),IF($B28="龙女",VLOOKUP(H$24,龙女基本属性,2,FALSE),0)))))&gt;0,
ROUND(((IF($A28="力士",VLOOKUP(H$23,力士基本属性,3,FALSE),IF($A28="修罗",VLOOKUP(H$23,修罗基本属性,3,FALSE),IF($A28="夜叉",VLOOKUP(H$23,夜叉基本属性,3,FALSE),IF($A28="判官",VLOOKUP(H$23,判官基本属性,3,FALSE),IF($A28="龙女",VLOOKUP(H$23,龙女基本属性,3,FALSE),0)))))-
IF($B28="力士",VLOOKUP(H$24,力士基本属性,2,FALSE),IF($B28="修罗",VLOOKUP(H$24,修罗基本属性,2,FALSE),IF($B28="夜叉",VLOOKUP(H$24,夜叉基本属性,2,FALSE),IF($B28="判官",VLOOKUP(H$24,判官基本属性,2,FALSE),IF($B28="龙女",VLOOKUP(H$24,龙女基本属性,2,FALSE),0))))))*属性设计!$L$29+
IF($A28="力士",VLOOKUP(H$23,力士基本属性,22,FALSE),IF($A28="修罗",VLOOKUP(H$23,修罗基本属性,22,FALSE),IF($A28="夜叉",VLOOKUP(H$23,夜叉基本属性,22,FALSE),IF($A28="判官",VLOOKUP(H$23,判官基本属性,22,FALSE),IF($A28="龙女",VLOOKUP(H$23,龙女基本属性,22,FALSE),0)))))*属性设计!$L$31)/
(属性设计!$L$30+
IF($A28="力士",VLOOKUP(H$23,力士基本属性,22,FALSE),IF($A28="修罗",VLOOKUP(H$23,修罗基本属性,22,FALSE),IF($A28="夜叉",VLOOKUP(H$23,夜叉基本属性,22,FALSE),IF($A28="判官",VLOOKUP(H$23,判官基本属性,22,FALSE),IF($A28="龙女",VLOOKUP(H$23,龙女基本属性,22,FALSE),0)))))*属性设计!$L$31),2),
ROUND(
IF($A28="力士",VLOOKUP(H$23,力士基本属性,22,FALSE),IF($A28="修罗",VLOOKUP(H$23,修罗基本属性,22,FALSE),IF($A28="夜叉",VLOOKUP(H$23,夜叉基本属性,22,FALSE),IF($A28="判官",VLOOKUP(H$23,判官基本属性,22,FALSE),IF($A28="龙女",VLOOKUP(H$23,龙女基本属性,22,FALSE),0)))))*属性设计!$L$31/
(属性设计!$L$30+
IF($A28="力士",VLOOKUP(H$23,力士基本属性,22,FALSE),IF($A28="修罗",VLOOKUP(H$23,修罗基本属性,22,FALSE),IF($A28="夜叉",VLOOKUP(H$23,夜叉基本属性,22,FALSE),IF($A28="判官",VLOOKUP(H$23,判官基本属性,22,FALSE),IF($A28="龙女",VLOOKUP(H$23,龙女基本属性,22,FALSE),0)))))*属性设计!$L$31),2))
&amp;" , "&amp;
IF(
IF($B28="力士",VLOOKUP(H$24,力士基本属性,3,FALSE),IF($B28="修罗",VLOOKUP(H$24,修罗基本属性,3,FALSE),IF($B28="夜叉",VLOOKUP(H$24,夜叉基本属性,3,FALSE),IF($B28="判官",VLOOKUP(H$24,判官基本属性,3,FALSE),IF($B28="龙女",VLOOKUP(H$24,龙女基本属性,3,FALSE),0)))))-
IF($A28="力士",VLOOKUP(H$23,力士基本属性,2,FALSE),IF($A28="修罗",VLOOKUP(H$23,修罗基本属性,2,FALSE),IF($A28="夜叉",VLOOKUP(H$23,夜叉基本属性,2,FALSE),IF($A28="判官",VLOOKUP(H$23,判官基本属性,2,FALSE),IF($A28="龙女",VLOOKUP(H$23,龙女基本属性,2,FALSE),0)))))&gt;0,
ROUND(((IF($B28="力士",VLOOKUP(H$24,力士基本属性,3,FALSE),IF($B28="修罗",VLOOKUP(H$24,修罗基本属性,3,FALSE),IF($B28="夜叉",VLOOKUP(H$24,夜叉基本属性,3,FALSE),IF($B28="判官",VLOOKUP(H$24,判官基本属性,3,FALSE),IF($B28="龙女",VLOOKUP(H$24,龙女基本属性,3,FALSE),0)))))-
IF($A28="力士",VLOOKUP(H$23,力士基本属性,2,FALSE),IF($A28="修罗",VLOOKUP(H$23,修罗基本属性,2,FALSE),IF($A28="夜叉",VLOOKUP(H$23,夜叉基本属性,2,FALSE),IF($A28="判官",VLOOKUP(H$23,判官基本属性,2,FALSE),IF($A28="龙女",VLOOKUP(H$23,龙女基本属性,2,FALSE),0))))))*属性设计!$L$29+
IF($B28="力士",VLOOKUP(H$24,力士基本属性,22,FALSE),IF($B28="修罗",VLOOKUP(H$24,修罗基本属性,22,FALSE),IF($B28="夜叉",VLOOKUP(H$24,夜叉基本属性,22,FALSE),IF($B28="判官",VLOOKUP(H$24,判官基本属性,22,FALSE),IF($B28="龙女",VLOOKUP(H$24,龙女基本属性,22,FALSE),0)))))*属性设计!$L$31)/
(属性设计!$L$30+
IF($B28="力士",VLOOKUP(H$24,力士基本属性,22,FALSE),IF($B28="修罗",VLOOKUP(H$24,修罗基本属性,22,FALSE),IF($B28="夜叉",VLOOKUP(H$24,夜叉基本属性,22,FALSE),IF($B28="判官",VLOOKUP(H$24,判官基本属性,22,FALSE),IF($B28="龙女",VLOOKUP(H$24,龙女基本属性,22,FALSE),0)))))*属性设计!$L$31),2),
ROUND(
IF($B28="力士",VLOOKUP(H$24,力士基本属性,22,FALSE),IF($B28="修罗",VLOOKUP(H$24,修罗基本属性,22,FALSE),IF($B28="夜叉",VLOOKUP(H$24,夜叉基本属性,22,FALSE),IF($B28="判官",VLOOKUP(H$24,判官基本属性,22,FALSE),IF($B28="龙女",VLOOKUP(H$24,龙女基本属性,22,FALSE),0)))))*属性设计!$L$31/
(属性设计!$L$30+
IF($B28="力士",VLOOKUP(H$24,力士基本属性,22,FALSE),IF($B28="修罗",VLOOKUP(H$24,修罗基本属性,22,FALSE),IF($B28="夜叉",VLOOKUP(H$24,夜叉基本属性,22,FALSE),IF($B28="判官",VLOOKUP(H$24,判官基本属性,22,FALSE),IF($B28="龙女",VLOOKUP(H$24,龙女基本属性,22,FALSE),0)))))*属性设计!$L$31),2))</f>
        <v>0 , 0</v>
      </c>
    </row>
    <row r="29" spans="1:8" x14ac:dyDescent="0.15">
      <c r="A29" t="s">
        <v>4</v>
      </c>
      <c r="B29" t="s">
        <v>7</v>
      </c>
      <c r="C29" t="str">
        <f>IF(
IF($A29="力士",VLOOKUP(C$23,力士基本属性,3,FALSE),IF($A29="修罗",VLOOKUP(C$23,修罗基本属性,3,FALSE),IF($A29="夜叉",VLOOKUP(C$23,夜叉基本属性,3,FALSE),IF($A29="判官",VLOOKUP(C$23,判官基本属性,3,FALSE),IF($A29="龙女",VLOOKUP(C$23,龙女基本属性,3,FALSE),0)))))-
IF($B29="力士",VLOOKUP(C$24,力士基本属性,2,FALSE),IF($B29="修罗",VLOOKUP(C$24,修罗基本属性,2,FALSE),IF($B29="夜叉",VLOOKUP(C$24,夜叉基本属性,2,FALSE),IF($B29="判官",VLOOKUP(C$24,判官基本属性,2,FALSE),IF($B29="龙女",VLOOKUP(C$24,龙女基本属性,2,FALSE),0)))))&gt;0,
ROUND(((IF($A29="力士",VLOOKUP(C$23,力士基本属性,3,FALSE),IF($A29="修罗",VLOOKUP(C$23,修罗基本属性,3,FALSE),IF($A29="夜叉",VLOOKUP(C$23,夜叉基本属性,3,FALSE),IF($A29="判官",VLOOKUP(C$23,判官基本属性,3,FALSE),IF($A29="龙女",VLOOKUP(C$23,龙女基本属性,3,FALSE),0)))))-
IF($B29="力士",VLOOKUP(C$24,力士基本属性,2,FALSE),IF($B29="修罗",VLOOKUP(C$24,修罗基本属性,2,FALSE),IF($B29="夜叉",VLOOKUP(C$24,夜叉基本属性,2,FALSE),IF($B29="判官",VLOOKUP(C$24,判官基本属性,2,FALSE),IF($B29="龙女",VLOOKUP(C$24,龙女基本属性,2,FALSE),0))))))*属性设计!$L$29+
IF($A29="力士",VLOOKUP(C$23,力士基本属性,22,FALSE),IF($A29="修罗",VLOOKUP(C$23,修罗基本属性,22,FALSE),IF($A29="夜叉",VLOOKUP(C$23,夜叉基本属性,22,FALSE),IF($A29="判官",VLOOKUP(C$23,判官基本属性,22,FALSE),IF($A29="龙女",VLOOKUP(C$23,龙女基本属性,22,FALSE),0)))))*属性设计!$L$31)/
(属性设计!$L$30+
IF($A29="力士",VLOOKUP(C$23,力士基本属性,22,FALSE),IF($A29="修罗",VLOOKUP(C$23,修罗基本属性,22,FALSE),IF($A29="夜叉",VLOOKUP(C$23,夜叉基本属性,22,FALSE),IF($A29="判官",VLOOKUP(C$23,判官基本属性,22,FALSE),IF($A29="龙女",VLOOKUP(C$23,龙女基本属性,22,FALSE),0)))))*属性设计!$L$31),2),
ROUND(
IF($A29="力士",VLOOKUP(C$23,力士基本属性,22,FALSE),IF($A29="修罗",VLOOKUP(C$23,修罗基本属性,22,FALSE),IF($A29="夜叉",VLOOKUP(C$23,夜叉基本属性,22,FALSE),IF($A29="判官",VLOOKUP(C$23,判官基本属性,22,FALSE),IF($A29="龙女",VLOOKUP(C$23,龙女基本属性,22,FALSE),0)))))*属性设计!$L$31/
(属性设计!$L$30+
IF($A29="力士",VLOOKUP(C$23,力士基本属性,22,FALSE),IF($A29="修罗",VLOOKUP(C$23,修罗基本属性,22,FALSE),IF($A29="夜叉",VLOOKUP(C$23,夜叉基本属性,22,FALSE),IF($A29="判官",VLOOKUP(C$23,判官基本属性,22,FALSE),IF($A29="龙女",VLOOKUP(C$23,龙女基本属性,22,FALSE),0)))))*属性设计!$L$31),2))
&amp;" , "&amp;
IF(
IF($B29="力士",VLOOKUP(C$24,力士基本属性,3,FALSE),IF($B29="修罗",VLOOKUP(C$24,修罗基本属性,3,FALSE),IF($B29="夜叉",VLOOKUP(C$24,夜叉基本属性,3,FALSE),IF($B29="判官",VLOOKUP(C$24,判官基本属性,3,FALSE),IF($B29="龙女",VLOOKUP(C$24,龙女基本属性,3,FALSE),0)))))-
IF($A29="力士",VLOOKUP(C$23,力士基本属性,2,FALSE),IF($A29="修罗",VLOOKUP(C$23,修罗基本属性,2,FALSE),IF($A29="夜叉",VLOOKUP(C$23,夜叉基本属性,2,FALSE),IF($A29="判官",VLOOKUP(C$23,判官基本属性,2,FALSE),IF($A29="龙女",VLOOKUP(C$23,龙女基本属性,2,FALSE),0)))))&gt;0,
ROUND(((IF($B29="力士",VLOOKUP(C$24,力士基本属性,3,FALSE),IF($B29="修罗",VLOOKUP(C$24,修罗基本属性,3,FALSE),IF($B29="夜叉",VLOOKUP(C$24,夜叉基本属性,3,FALSE),IF($B29="判官",VLOOKUP(C$24,判官基本属性,3,FALSE),IF($B29="龙女",VLOOKUP(C$24,龙女基本属性,3,FALSE),0)))))-
IF($A29="力士",VLOOKUP(C$23,力士基本属性,2,FALSE),IF($A29="修罗",VLOOKUP(C$23,修罗基本属性,2,FALSE),IF($A29="夜叉",VLOOKUP(C$23,夜叉基本属性,2,FALSE),IF($A29="判官",VLOOKUP(C$23,判官基本属性,2,FALSE),IF($A29="龙女",VLOOKUP(C$23,龙女基本属性,2,FALSE),0))))))*属性设计!$L$29+
IF($B29="力士",VLOOKUP(C$24,力士基本属性,22,FALSE),IF($B29="修罗",VLOOKUP(C$24,修罗基本属性,22,FALSE),IF($B29="夜叉",VLOOKUP(C$24,夜叉基本属性,22,FALSE),IF($B29="判官",VLOOKUP(C$24,判官基本属性,22,FALSE),IF($B29="龙女",VLOOKUP(C$24,龙女基本属性,22,FALSE),0)))))*属性设计!$L$31)/
(属性设计!$L$30+
IF($B29="力士",VLOOKUP(C$24,力士基本属性,22,FALSE),IF($B29="修罗",VLOOKUP(C$24,修罗基本属性,22,FALSE),IF($B29="夜叉",VLOOKUP(C$24,夜叉基本属性,22,FALSE),IF($B29="判官",VLOOKUP(C$24,判官基本属性,22,FALSE),IF($B29="龙女",VLOOKUP(C$24,龙女基本属性,22,FALSE),0)))))*属性设计!$L$31),2),
ROUND(
IF($B29="力士",VLOOKUP(C$24,力士基本属性,22,FALSE),IF($B29="修罗",VLOOKUP(C$24,修罗基本属性,22,FALSE),IF($B29="夜叉",VLOOKUP(C$24,夜叉基本属性,22,FALSE),IF($B29="判官",VLOOKUP(C$24,判官基本属性,22,FALSE),IF($B29="龙女",VLOOKUP(C$24,龙女基本属性,22,FALSE),0)))))*属性设计!$L$31/
(属性设计!$L$30+
IF($B29="力士",VLOOKUP(C$24,力士基本属性,22,FALSE),IF($B29="修罗",VLOOKUP(C$24,修罗基本属性,22,FALSE),IF($B29="夜叉",VLOOKUP(C$24,夜叉基本属性,22,FALSE),IF($B29="判官",VLOOKUP(C$24,判官基本属性,22,FALSE),IF($B29="龙女",VLOOKUP(C$24,龙女基本属性,22,FALSE),0)))))*属性设计!$L$31),2))</f>
        <v>0 , 0</v>
      </c>
      <c r="D29" t="str">
        <f>IF(
IF($A29="力士",VLOOKUP(D$23,力士基本属性,3,FALSE),IF($A29="修罗",VLOOKUP(D$23,修罗基本属性,3,FALSE),IF($A29="夜叉",VLOOKUP(D$23,夜叉基本属性,3,FALSE),IF($A29="判官",VLOOKUP(D$23,判官基本属性,3,FALSE),IF($A29="龙女",VLOOKUP(D$23,龙女基本属性,3,FALSE),0)))))-
IF($B29="力士",VLOOKUP(D$24,力士基本属性,2,FALSE),IF($B29="修罗",VLOOKUP(D$24,修罗基本属性,2,FALSE),IF($B29="夜叉",VLOOKUP(D$24,夜叉基本属性,2,FALSE),IF($B29="判官",VLOOKUP(D$24,判官基本属性,2,FALSE),IF($B29="龙女",VLOOKUP(D$24,龙女基本属性,2,FALSE),0)))))&gt;0,
ROUND(((IF($A29="力士",VLOOKUP(D$23,力士基本属性,3,FALSE),IF($A29="修罗",VLOOKUP(D$23,修罗基本属性,3,FALSE),IF($A29="夜叉",VLOOKUP(D$23,夜叉基本属性,3,FALSE),IF($A29="判官",VLOOKUP(D$23,判官基本属性,3,FALSE),IF($A29="龙女",VLOOKUP(D$23,龙女基本属性,3,FALSE),0)))))-
IF($B29="力士",VLOOKUP(D$24,力士基本属性,2,FALSE),IF($B29="修罗",VLOOKUP(D$24,修罗基本属性,2,FALSE),IF($B29="夜叉",VLOOKUP(D$24,夜叉基本属性,2,FALSE),IF($B29="判官",VLOOKUP(D$24,判官基本属性,2,FALSE),IF($B29="龙女",VLOOKUP(D$24,龙女基本属性,2,FALSE),0))))))*属性设计!$L$29+
IF($A29="力士",VLOOKUP(D$23,力士基本属性,22,FALSE),IF($A29="修罗",VLOOKUP(D$23,修罗基本属性,22,FALSE),IF($A29="夜叉",VLOOKUP(D$23,夜叉基本属性,22,FALSE),IF($A29="判官",VLOOKUP(D$23,判官基本属性,22,FALSE),IF($A29="龙女",VLOOKUP(D$23,龙女基本属性,22,FALSE),0)))))*属性设计!$L$31)/
(属性设计!$L$30+
IF($A29="力士",VLOOKUP(D$23,力士基本属性,22,FALSE),IF($A29="修罗",VLOOKUP(D$23,修罗基本属性,22,FALSE),IF($A29="夜叉",VLOOKUP(D$23,夜叉基本属性,22,FALSE),IF($A29="判官",VLOOKUP(D$23,判官基本属性,22,FALSE),IF($A29="龙女",VLOOKUP(D$23,龙女基本属性,22,FALSE),0)))))*属性设计!$L$31),2),
ROUND(
IF($A29="力士",VLOOKUP(D$23,力士基本属性,22,FALSE),IF($A29="修罗",VLOOKUP(D$23,修罗基本属性,22,FALSE),IF($A29="夜叉",VLOOKUP(D$23,夜叉基本属性,22,FALSE),IF($A29="判官",VLOOKUP(D$23,判官基本属性,22,FALSE),IF($A29="龙女",VLOOKUP(D$23,龙女基本属性,22,FALSE),0)))))*属性设计!$L$31/
(属性设计!$L$30+
IF($A29="力士",VLOOKUP(D$23,力士基本属性,22,FALSE),IF($A29="修罗",VLOOKUP(D$23,修罗基本属性,22,FALSE),IF($A29="夜叉",VLOOKUP(D$23,夜叉基本属性,22,FALSE),IF($A29="判官",VLOOKUP(D$23,判官基本属性,22,FALSE),IF($A29="龙女",VLOOKUP(D$23,龙女基本属性,22,FALSE),0)))))*属性设计!$L$31),2))
&amp;" , "&amp;
IF(
IF($B29="力士",VLOOKUP(D$24,力士基本属性,3,FALSE),IF($B29="修罗",VLOOKUP(D$24,修罗基本属性,3,FALSE),IF($B29="夜叉",VLOOKUP(D$24,夜叉基本属性,3,FALSE),IF($B29="判官",VLOOKUP(D$24,判官基本属性,3,FALSE),IF($B29="龙女",VLOOKUP(D$24,龙女基本属性,3,FALSE),0)))))-
IF($A29="力士",VLOOKUP(D$23,力士基本属性,2,FALSE),IF($A29="修罗",VLOOKUP(D$23,修罗基本属性,2,FALSE),IF($A29="夜叉",VLOOKUP(D$23,夜叉基本属性,2,FALSE),IF($A29="判官",VLOOKUP(D$23,判官基本属性,2,FALSE),IF($A29="龙女",VLOOKUP(D$23,龙女基本属性,2,FALSE),0)))))&gt;0,
ROUND(((IF($B29="力士",VLOOKUP(D$24,力士基本属性,3,FALSE),IF($B29="修罗",VLOOKUP(D$24,修罗基本属性,3,FALSE),IF($B29="夜叉",VLOOKUP(D$24,夜叉基本属性,3,FALSE),IF($B29="判官",VLOOKUP(D$24,判官基本属性,3,FALSE),IF($B29="龙女",VLOOKUP(D$24,龙女基本属性,3,FALSE),0)))))-
IF($A29="力士",VLOOKUP(D$23,力士基本属性,2,FALSE),IF($A29="修罗",VLOOKUP(D$23,修罗基本属性,2,FALSE),IF($A29="夜叉",VLOOKUP(D$23,夜叉基本属性,2,FALSE),IF($A29="判官",VLOOKUP(D$23,判官基本属性,2,FALSE),IF($A29="龙女",VLOOKUP(D$23,龙女基本属性,2,FALSE),0))))))*属性设计!$L$29+
IF($B29="力士",VLOOKUP(D$24,力士基本属性,22,FALSE),IF($B29="修罗",VLOOKUP(D$24,修罗基本属性,22,FALSE),IF($B29="夜叉",VLOOKUP(D$24,夜叉基本属性,22,FALSE),IF($B29="判官",VLOOKUP(D$24,判官基本属性,22,FALSE),IF($B29="龙女",VLOOKUP(D$24,龙女基本属性,22,FALSE),0)))))*属性设计!$L$31)/
(属性设计!$L$30+
IF($B29="力士",VLOOKUP(D$24,力士基本属性,22,FALSE),IF($B29="修罗",VLOOKUP(D$24,修罗基本属性,22,FALSE),IF($B29="夜叉",VLOOKUP(D$24,夜叉基本属性,22,FALSE),IF($B29="判官",VLOOKUP(D$24,判官基本属性,22,FALSE),IF($B29="龙女",VLOOKUP(D$24,龙女基本属性,22,FALSE),0)))))*属性设计!$L$31),2),
ROUND(
IF($B29="力士",VLOOKUP(D$24,力士基本属性,22,FALSE),IF($B29="修罗",VLOOKUP(D$24,修罗基本属性,22,FALSE),IF($B29="夜叉",VLOOKUP(D$24,夜叉基本属性,22,FALSE),IF($B29="判官",VLOOKUP(D$24,判官基本属性,22,FALSE),IF($B29="龙女",VLOOKUP(D$24,龙女基本属性,22,FALSE),0)))))*属性设计!$L$31/
(属性设计!$L$30+
IF($B29="力士",VLOOKUP(D$24,力士基本属性,22,FALSE),IF($B29="修罗",VLOOKUP(D$24,修罗基本属性,22,FALSE),IF($B29="夜叉",VLOOKUP(D$24,夜叉基本属性,22,FALSE),IF($B29="判官",VLOOKUP(D$24,判官基本属性,22,FALSE),IF($B29="龙女",VLOOKUP(D$24,龙女基本属性,22,FALSE),0)))))*属性设计!$L$31),2))</f>
        <v>0 , 0</v>
      </c>
      <c r="E29" t="str">
        <f>IF(
IF($A29="力士",VLOOKUP(E$23,力士基本属性,3,FALSE),IF($A29="修罗",VLOOKUP(E$23,修罗基本属性,3,FALSE),IF($A29="夜叉",VLOOKUP(E$23,夜叉基本属性,3,FALSE),IF($A29="判官",VLOOKUP(E$23,判官基本属性,3,FALSE),IF($A29="龙女",VLOOKUP(E$23,龙女基本属性,3,FALSE),0)))))-
IF($B29="力士",VLOOKUP(E$24,力士基本属性,2,FALSE),IF($B29="修罗",VLOOKUP(E$24,修罗基本属性,2,FALSE),IF($B29="夜叉",VLOOKUP(E$24,夜叉基本属性,2,FALSE),IF($B29="判官",VLOOKUP(E$24,判官基本属性,2,FALSE),IF($B29="龙女",VLOOKUP(E$24,龙女基本属性,2,FALSE),0)))))&gt;0,
ROUND(((IF($A29="力士",VLOOKUP(E$23,力士基本属性,3,FALSE),IF($A29="修罗",VLOOKUP(E$23,修罗基本属性,3,FALSE),IF($A29="夜叉",VLOOKUP(E$23,夜叉基本属性,3,FALSE),IF($A29="判官",VLOOKUP(E$23,判官基本属性,3,FALSE),IF($A29="龙女",VLOOKUP(E$23,龙女基本属性,3,FALSE),0)))))-
IF($B29="力士",VLOOKUP(E$24,力士基本属性,2,FALSE),IF($B29="修罗",VLOOKUP(E$24,修罗基本属性,2,FALSE),IF($B29="夜叉",VLOOKUP(E$24,夜叉基本属性,2,FALSE),IF($B29="判官",VLOOKUP(E$24,判官基本属性,2,FALSE),IF($B29="龙女",VLOOKUP(E$24,龙女基本属性,2,FALSE),0))))))*属性设计!$L$29+
IF($A29="力士",VLOOKUP(E$23,力士基本属性,22,FALSE),IF($A29="修罗",VLOOKUP(E$23,修罗基本属性,22,FALSE),IF($A29="夜叉",VLOOKUP(E$23,夜叉基本属性,22,FALSE),IF($A29="判官",VLOOKUP(E$23,判官基本属性,22,FALSE),IF($A29="龙女",VLOOKUP(E$23,龙女基本属性,22,FALSE),0)))))*属性设计!$L$31)/
(属性设计!$L$30+
IF($A29="力士",VLOOKUP(E$23,力士基本属性,22,FALSE),IF($A29="修罗",VLOOKUP(E$23,修罗基本属性,22,FALSE),IF($A29="夜叉",VLOOKUP(E$23,夜叉基本属性,22,FALSE),IF($A29="判官",VLOOKUP(E$23,判官基本属性,22,FALSE),IF($A29="龙女",VLOOKUP(E$23,龙女基本属性,22,FALSE),0)))))*属性设计!$L$31),2),
ROUND(
IF($A29="力士",VLOOKUP(E$23,力士基本属性,22,FALSE),IF($A29="修罗",VLOOKUP(E$23,修罗基本属性,22,FALSE),IF($A29="夜叉",VLOOKUP(E$23,夜叉基本属性,22,FALSE),IF($A29="判官",VLOOKUP(E$23,判官基本属性,22,FALSE),IF($A29="龙女",VLOOKUP(E$23,龙女基本属性,22,FALSE),0)))))*属性设计!$L$31/
(属性设计!$L$30+
IF($A29="力士",VLOOKUP(E$23,力士基本属性,22,FALSE),IF($A29="修罗",VLOOKUP(E$23,修罗基本属性,22,FALSE),IF($A29="夜叉",VLOOKUP(E$23,夜叉基本属性,22,FALSE),IF($A29="判官",VLOOKUP(E$23,判官基本属性,22,FALSE),IF($A29="龙女",VLOOKUP(E$23,龙女基本属性,22,FALSE),0)))))*属性设计!$L$31),2))
&amp;" , "&amp;
IF(
IF($B29="力士",VLOOKUP(E$24,力士基本属性,3,FALSE),IF($B29="修罗",VLOOKUP(E$24,修罗基本属性,3,FALSE),IF($B29="夜叉",VLOOKUP(E$24,夜叉基本属性,3,FALSE),IF($B29="判官",VLOOKUP(E$24,判官基本属性,3,FALSE),IF($B29="龙女",VLOOKUP(E$24,龙女基本属性,3,FALSE),0)))))-
IF($A29="力士",VLOOKUP(E$23,力士基本属性,2,FALSE),IF($A29="修罗",VLOOKUP(E$23,修罗基本属性,2,FALSE),IF($A29="夜叉",VLOOKUP(E$23,夜叉基本属性,2,FALSE),IF($A29="判官",VLOOKUP(E$23,判官基本属性,2,FALSE),IF($A29="龙女",VLOOKUP(E$23,龙女基本属性,2,FALSE),0)))))&gt;0,
ROUND(((IF($B29="力士",VLOOKUP(E$24,力士基本属性,3,FALSE),IF($B29="修罗",VLOOKUP(E$24,修罗基本属性,3,FALSE),IF($B29="夜叉",VLOOKUP(E$24,夜叉基本属性,3,FALSE),IF($B29="判官",VLOOKUP(E$24,判官基本属性,3,FALSE),IF($B29="龙女",VLOOKUP(E$24,龙女基本属性,3,FALSE),0)))))-
IF($A29="力士",VLOOKUP(E$23,力士基本属性,2,FALSE),IF($A29="修罗",VLOOKUP(E$23,修罗基本属性,2,FALSE),IF($A29="夜叉",VLOOKUP(E$23,夜叉基本属性,2,FALSE),IF($A29="判官",VLOOKUP(E$23,判官基本属性,2,FALSE),IF($A29="龙女",VLOOKUP(E$23,龙女基本属性,2,FALSE),0))))))*属性设计!$L$29+
IF($B29="力士",VLOOKUP(E$24,力士基本属性,22,FALSE),IF($B29="修罗",VLOOKUP(E$24,修罗基本属性,22,FALSE),IF($B29="夜叉",VLOOKUP(E$24,夜叉基本属性,22,FALSE),IF($B29="判官",VLOOKUP(E$24,判官基本属性,22,FALSE),IF($B29="龙女",VLOOKUP(E$24,龙女基本属性,22,FALSE),0)))))*属性设计!$L$31)/
(属性设计!$L$30+
IF($B29="力士",VLOOKUP(E$24,力士基本属性,22,FALSE),IF($B29="修罗",VLOOKUP(E$24,修罗基本属性,22,FALSE),IF($B29="夜叉",VLOOKUP(E$24,夜叉基本属性,22,FALSE),IF($B29="判官",VLOOKUP(E$24,判官基本属性,22,FALSE),IF($B29="龙女",VLOOKUP(E$24,龙女基本属性,22,FALSE),0)))))*属性设计!$L$31),2),
ROUND(
IF($B29="力士",VLOOKUP(E$24,力士基本属性,22,FALSE),IF($B29="修罗",VLOOKUP(E$24,修罗基本属性,22,FALSE),IF($B29="夜叉",VLOOKUP(E$24,夜叉基本属性,22,FALSE),IF($B29="判官",VLOOKUP(E$24,判官基本属性,22,FALSE),IF($B29="龙女",VLOOKUP(E$24,龙女基本属性,22,FALSE),0)))))*属性设计!$L$31/
(属性设计!$L$30+
IF($B29="力士",VLOOKUP(E$24,力士基本属性,22,FALSE),IF($B29="修罗",VLOOKUP(E$24,修罗基本属性,22,FALSE),IF($B29="夜叉",VLOOKUP(E$24,夜叉基本属性,22,FALSE),IF($B29="判官",VLOOKUP(E$24,判官基本属性,22,FALSE),IF($B29="龙女",VLOOKUP(E$24,龙女基本属性,22,FALSE),0)))))*属性设计!$L$31),2))</f>
        <v>0.01 , 0.01</v>
      </c>
      <c r="F29" t="str">
        <f>IF(
IF($A29="力士",VLOOKUP(F$23,力士基本属性,3,FALSE),IF($A29="修罗",VLOOKUP(F$23,修罗基本属性,3,FALSE),IF($A29="夜叉",VLOOKUP(F$23,夜叉基本属性,3,FALSE),IF($A29="判官",VLOOKUP(F$23,判官基本属性,3,FALSE),IF($A29="龙女",VLOOKUP(F$23,龙女基本属性,3,FALSE),0)))))-
IF($B29="力士",VLOOKUP(F$24,力士基本属性,2,FALSE),IF($B29="修罗",VLOOKUP(F$24,修罗基本属性,2,FALSE),IF($B29="夜叉",VLOOKUP(F$24,夜叉基本属性,2,FALSE),IF($B29="判官",VLOOKUP(F$24,判官基本属性,2,FALSE),IF($B29="龙女",VLOOKUP(F$24,龙女基本属性,2,FALSE),0)))))&gt;0,
ROUND(((IF($A29="力士",VLOOKUP(F$23,力士基本属性,3,FALSE),IF($A29="修罗",VLOOKUP(F$23,修罗基本属性,3,FALSE),IF($A29="夜叉",VLOOKUP(F$23,夜叉基本属性,3,FALSE),IF($A29="判官",VLOOKUP(F$23,判官基本属性,3,FALSE),IF($A29="龙女",VLOOKUP(F$23,龙女基本属性,3,FALSE),0)))))-
IF($B29="力士",VLOOKUP(F$24,力士基本属性,2,FALSE),IF($B29="修罗",VLOOKUP(F$24,修罗基本属性,2,FALSE),IF($B29="夜叉",VLOOKUP(F$24,夜叉基本属性,2,FALSE),IF($B29="判官",VLOOKUP(F$24,判官基本属性,2,FALSE),IF($B29="龙女",VLOOKUP(F$24,龙女基本属性,2,FALSE),0))))))*属性设计!$L$29+
IF($A29="力士",VLOOKUP(F$23,力士基本属性,22,FALSE),IF($A29="修罗",VLOOKUP(F$23,修罗基本属性,22,FALSE),IF($A29="夜叉",VLOOKUP(F$23,夜叉基本属性,22,FALSE),IF($A29="判官",VLOOKUP(F$23,判官基本属性,22,FALSE),IF($A29="龙女",VLOOKUP(F$23,龙女基本属性,22,FALSE),0)))))*属性设计!$L$31)/
(属性设计!$L$30+
IF($A29="力士",VLOOKUP(F$23,力士基本属性,22,FALSE),IF($A29="修罗",VLOOKUP(F$23,修罗基本属性,22,FALSE),IF($A29="夜叉",VLOOKUP(F$23,夜叉基本属性,22,FALSE),IF($A29="判官",VLOOKUP(F$23,判官基本属性,22,FALSE),IF($A29="龙女",VLOOKUP(F$23,龙女基本属性,22,FALSE),0)))))*属性设计!$L$31),2),
ROUND(
IF($A29="力士",VLOOKUP(F$23,力士基本属性,22,FALSE),IF($A29="修罗",VLOOKUP(F$23,修罗基本属性,22,FALSE),IF($A29="夜叉",VLOOKUP(F$23,夜叉基本属性,22,FALSE),IF($A29="判官",VLOOKUP(F$23,判官基本属性,22,FALSE),IF($A29="龙女",VLOOKUP(F$23,龙女基本属性,22,FALSE),0)))))*属性设计!$L$31/
(属性设计!$L$30+
IF($A29="力士",VLOOKUP(F$23,力士基本属性,22,FALSE),IF($A29="修罗",VLOOKUP(F$23,修罗基本属性,22,FALSE),IF($A29="夜叉",VLOOKUP(F$23,夜叉基本属性,22,FALSE),IF($A29="判官",VLOOKUP(F$23,判官基本属性,22,FALSE),IF($A29="龙女",VLOOKUP(F$23,龙女基本属性,22,FALSE),0)))))*属性设计!$L$31),2))
&amp;" , "&amp;
IF(
IF($B29="力士",VLOOKUP(F$24,力士基本属性,3,FALSE),IF($B29="修罗",VLOOKUP(F$24,修罗基本属性,3,FALSE),IF($B29="夜叉",VLOOKUP(F$24,夜叉基本属性,3,FALSE),IF($B29="判官",VLOOKUP(F$24,判官基本属性,3,FALSE),IF($B29="龙女",VLOOKUP(F$24,龙女基本属性,3,FALSE),0)))))-
IF($A29="力士",VLOOKUP(F$23,力士基本属性,2,FALSE),IF($A29="修罗",VLOOKUP(F$23,修罗基本属性,2,FALSE),IF($A29="夜叉",VLOOKUP(F$23,夜叉基本属性,2,FALSE),IF($A29="判官",VLOOKUP(F$23,判官基本属性,2,FALSE),IF($A29="龙女",VLOOKUP(F$23,龙女基本属性,2,FALSE),0)))))&gt;0,
ROUND(((IF($B29="力士",VLOOKUP(F$24,力士基本属性,3,FALSE),IF($B29="修罗",VLOOKUP(F$24,修罗基本属性,3,FALSE),IF($B29="夜叉",VLOOKUP(F$24,夜叉基本属性,3,FALSE),IF($B29="判官",VLOOKUP(F$24,判官基本属性,3,FALSE),IF($B29="龙女",VLOOKUP(F$24,龙女基本属性,3,FALSE),0)))))-
IF($A29="力士",VLOOKUP(F$23,力士基本属性,2,FALSE),IF($A29="修罗",VLOOKUP(F$23,修罗基本属性,2,FALSE),IF($A29="夜叉",VLOOKUP(F$23,夜叉基本属性,2,FALSE),IF($A29="判官",VLOOKUP(F$23,判官基本属性,2,FALSE),IF($A29="龙女",VLOOKUP(F$23,龙女基本属性,2,FALSE),0))))))*属性设计!$L$29+
IF($B29="力士",VLOOKUP(F$24,力士基本属性,22,FALSE),IF($B29="修罗",VLOOKUP(F$24,修罗基本属性,22,FALSE),IF($B29="夜叉",VLOOKUP(F$24,夜叉基本属性,22,FALSE),IF($B29="判官",VLOOKUP(F$24,判官基本属性,22,FALSE),IF($B29="龙女",VLOOKUP(F$24,龙女基本属性,22,FALSE),0)))))*属性设计!$L$31)/
(属性设计!$L$30+
IF($B29="力士",VLOOKUP(F$24,力士基本属性,22,FALSE),IF($B29="修罗",VLOOKUP(F$24,修罗基本属性,22,FALSE),IF($B29="夜叉",VLOOKUP(F$24,夜叉基本属性,22,FALSE),IF($B29="判官",VLOOKUP(F$24,判官基本属性,22,FALSE),IF($B29="龙女",VLOOKUP(F$24,龙女基本属性,22,FALSE),0)))))*属性设计!$L$31),2),
ROUND(
IF($B29="力士",VLOOKUP(F$24,力士基本属性,22,FALSE),IF($B29="修罗",VLOOKUP(F$24,修罗基本属性,22,FALSE),IF($B29="夜叉",VLOOKUP(F$24,夜叉基本属性,22,FALSE),IF($B29="判官",VLOOKUP(F$24,判官基本属性,22,FALSE),IF($B29="龙女",VLOOKUP(F$24,龙女基本属性,22,FALSE),0)))))*属性设计!$L$31/
(属性设计!$L$30+
IF($B29="力士",VLOOKUP(F$24,力士基本属性,22,FALSE),IF($B29="修罗",VLOOKUP(F$24,修罗基本属性,22,FALSE),IF($B29="夜叉",VLOOKUP(F$24,夜叉基本属性,22,FALSE),IF($B29="判官",VLOOKUP(F$24,判官基本属性,22,FALSE),IF($B29="龙女",VLOOKUP(F$24,龙女基本属性,22,FALSE),0)))))*属性设计!$L$31),2))</f>
        <v>0.04 , 0.12</v>
      </c>
      <c r="G29" t="str">
        <f>IF(
IF($A29="力士",VLOOKUP(G$23,力士基本属性,3,FALSE),IF($A29="修罗",VLOOKUP(G$23,修罗基本属性,3,FALSE),IF($A29="夜叉",VLOOKUP(G$23,夜叉基本属性,3,FALSE),IF($A29="判官",VLOOKUP(G$23,判官基本属性,3,FALSE),IF($A29="龙女",VLOOKUP(G$23,龙女基本属性,3,FALSE),0)))))-
IF($B29="力士",VLOOKUP(G$24,力士基本属性,2,FALSE),IF($B29="修罗",VLOOKUP(G$24,修罗基本属性,2,FALSE),IF($B29="夜叉",VLOOKUP(G$24,夜叉基本属性,2,FALSE),IF($B29="判官",VLOOKUP(G$24,判官基本属性,2,FALSE),IF($B29="龙女",VLOOKUP(G$24,龙女基本属性,2,FALSE),0)))))&gt;0,
ROUND(((IF($A29="力士",VLOOKUP(G$23,力士基本属性,3,FALSE),IF($A29="修罗",VLOOKUP(G$23,修罗基本属性,3,FALSE),IF($A29="夜叉",VLOOKUP(G$23,夜叉基本属性,3,FALSE),IF($A29="判官",VLOOKUP(G$23,判官基本属性,3,FALSE),IF($A29="龙女",VLOOKUP(G$23,龙女基本属性,3,FALSE),0)))))-
IF($B29="力士",VLOOKUP(G$24,力士基本属性,2,FALSE),IF($B29="修罗",VLOOKUP(G$24,修罗基本属性,2,FALSE),IF($B29="夜叉",VLOOKUP(G$24,夜叉基本属性,2,FALSE),IF($B29="判官",VLOOKUP(G$24,判官基本属性,2,FALSE),IF($B29="龙女",VLOOKUP(G$24,龙女基本属性,2,FALSE),0))))))*属性设计!$L$29+
IF($A29="力士",VLOOKUP(G$23,力士基本属性,22,FALSE),IF($A29="修罗",VLOOKUP(G$23,修罗基本属性,22,FALSE),IF($A29="夜叉",VLOOKUP(G$23,夜叉基本属性,22,FALSE),IF($A29="判官",VLOOKUP(G$23,判官基本属性,22,FALSE),IF($A29="龙女",VLOOKUP(G$23,龙女基本属性,22,FALSE),0)))))*属性设计!$L$31)/
(属性设计!$L$30+
IF($A29="力士",VLOOKUP(G$23,力士基本属性,22,FALSE),IF($A29="修罗",VLOOKUP(G$23,修罗基本属性,22,FALSE),IF($A29="夜叉",VLOOKUP(G$23,夜叉基本属性,22,FALSE),IF($A29="判官",VLOOKUP(G$23,判官基本属性,22,FALSE),IF($A29="龙女",VLOOKUP(G$23,龙女基本属性,22,FALSE),0)))))*属性设计!$L$31),2),
ROUND(
IF($A29="力士",VLOOKUP(G$23,力士基本属性,22,FALSE),IF($A29="修罗",VLOOKUP(G$23,修罗基本属性,22,FALSE),IF($A29="夜叉",VLOOKUP(G$23,夜叉基本属性,22,FALSE),IF($A29="判官",VLOOKUP(G$23,判官基本属性,22,FALSE),IF($A29="龙女",VLOOKUP(G$23,龙女基本属性,22,FALSE),0)))))*属性设计!$L$31/
(属性设计!$L$30+
IF($A29="力士",VLOOKUP(G$23,力士基本属性,22,FALSE),IF($A29="修罗",VLOOKUP(G$23,修罗基本属性,22,FALSE),IF($A29="夜叉",VLOOKUP(G$23,夜叉基本属性,22,FALSE),IF($A29="判官",VLOOKUP(G$23,判官基本属性,22,FALSE),IF($A29="龙女",VLOOKUP(G$23,龙女基本属性,22,FALSE),0)))))*属性设计!$L$31),2))
&amp;" , "&amp;
IF(
IF($B29="力士",VLOOKUP(G$24,力士基本属性,3,FALSE),IF($B29="修罗",VLOOKUP(G$24,修罗基本属性,3,FALSE),IF($B29="夜叉",VLOOKUP(G$24,夜叉基本属性,3,FALSE),IF($B29="判官",VLOOKUP(G$24,判官基本属性,3,FALSE),IF($B29="龙女",VLOOKUP(G$24,龙女基本属性,3,FALSE),0)))))-
IF($A29="力士",VLOOKUP(G$23,力士基本属性,2,FALSE),IF($A29="修罗",VLOOKUP(G$23,修罗基本属性,2,FALSE),IF($A29="夜叉",VLOOKUP(G$23,夜叉基本属性,2,FALSE),IF($A29="判官",VLOOKUP(G$23,判官基本属性,2,FALSE),IF($A29="龙女",VLOOKUP(G$23,龙女基本属性,2,FALSE),0)))))&gt;0,
ROUND(((IF($B29="力士",VLOOKUP(G$24,力士基本属性,3,FALSE),IF($B29="修罗",VLOOKUP(G$24,修罗基本属性,3,FALSE),IF($B29="夜叉",VLOOKUP(G$24,夜叉基本属性,3,FALSE),IF($B29="判官",VLOOKUP(G$24,判官基本属性,3,FALSE),IF($B29="龙女",VLOOKUP(G$24,龙女基本属性,3,FALSE),0)))))-
IF($A29="力士",VLOOKUP(G$23,力士基本属性,2,FALSE),IF($A29="修罗",VLOOKUP(G$23,修罗基本属性,2,FALSE),IF($A29="夜叉",VLOOKUP(G$23,夜叉基本属性,2,FALSE),IF($A29="判官",VLOOKUP(G$23,判官基本属性,2,FALSE),IF($A29="龙女",VLOOKUP(G$23,龙女基本属性,2,FALSE),0))))))*属性设计!$L$29+
IF($B29="力士",VLOOKUP(G$24,力士基本属性,22,FALSE),IF($B29="修罗",VLOOKUP(G$24,修罗基本属性,22,FALSE),IF($B29="夜叉",VLOOKUP(G$24,夜叉基本属性,22,FALSE),IF($B29="判官",VLOOKUP(G$24,判官基本属性,22,FALSE),IF($B29="龙女",VLOOKUP(G$24,龙女基本属性,22,FALSE),0)))))*属性设计!$L$31)/
(属性设计!$L$30+
IF($B29="力士",VLOOKUP(G$24,力士基本属性,22,FALSE),IF($B29="修罗",VLOOKUP(G$24,修罗基本属性,22,FALSE),IF($B29="夜叉",VLOOKUP(G$24,夜叉基本属性,22,FALSE),IF($B29="判官",VLOOKUP(G$24,判官基本属性,22,FALSE),IF($B29="龙女",VLOOKUP(G$24,龙女基本属性,22,FALSE),0)))))*属性设计!$L$31),2),
ROUND(
IF($B29="力士",VLOOKUP(G$24,力士基本属性,22,FALSE),IF($B29="修罗",VLOOKUP(G$24,修罗基本属性,22,FALSE),IF($B29="夜叉",VLOOKUP(G$24,夜叉基本属性,22,FALSE),IF($B29="判官",VLOOKUP(G$24,判官基本属性,22,FALSE),IF($B29="龙女",VLOOKUP(G$24,龙女基本属性,22,FALSE),0)))))*属性设计!$L$31/
(属性设计!$L$30+
IF($B29="力士",VLOOKUP(G$24,力士基本属性,22,FALSE),IF($B29="修罗",VLOOKUP(G$24,修罗基本属性,22,FALSE),IF($B29="夜叉",VLOOKUP(G$24,夜叉基本属性,22,FALSE),IF($B29="判官",VLOOKUP(G$24,判官基本属性,22,FALSE),IF($B29="龙女",VLOOKUP(G$24,龙女基本属性,22,FALSE),0)))))*属性设计!$L$31),2))</f>
        <v>0.07 , 0.21</v>
      </c>
      <c r="H29" t="str">
        <f>IF(
IF($A29="力士",VLOOKUP(H$23,力士基本属性,3,FALSE),IF($A29="修罗",VLOOKUP(H$23,修罗基本属性,3,FALSE),IF($A29="夜叉",VLOOKUP(H$23,夜叉基本属性,3,FALSE),IF($A29="判官",VLOOKUP(H$23,判官基本属性,3,FALSE),IF($A29="龙女",VLOOKUP(H$23,龙女基本属性,3,FALSE),0)))))-
IF($B29="力士",VLOOKUP(H$24,力士基本属性,2,FALSE),IF($B29="修罗",VLOOKUP(H$24,修罗基本属性,2,FALSE),IF($B29="夜叉",VLOOKUP(H$24,夜叉基本属性,2,FALSE),IF($B29="判官",VLOOKUP(H$24,判官基本属性,2,FALSE),IF($B29="龙女",VLOOKUP(H$24,龙女基本属性,2,FALSE),0)))))&gt;0,
ROUND(((IF($A29="力士",VLOOKUP(H$23,力士基本属性,3,FALSE),IF($A29="修罗",VLOOKUP(H$23,修罗基本属性,3,FALSE),IF($A29="夜叉",VLOOKUP(H$23,夜叉基本属性,3,FALSE),IF($A29="判官",VLOOKUP(H$23,判官基本属性,3,FALSE),IF($A29="龙女",VLOOKUP(H$23,龙女基本属性,3,FALSE),0)))))-
IF($B29="力士",VLOOKUP(H$24,力士基本属性,2,FALSE),IF($B29="修罗",VLOOKUP(H$24,修罗基本属性,2,FALSE),IF($B29="夜叉",VLOOKUP(H$24,夜叉基本属性,2,FALSE),IF($B29="判官",VLOOKUP(H$24,判官基本属性,2,FALSE),IF($B29="龙女",VLOOKUP(H$24,龙女基本属性,2,FALSE),0))))))*属性设计!$L$29+
IF($A29="力士",VLOOKUP(H$23,力士基本属性,22,FALSE),IF($A29="修罗",VLOOKUP(H$23,修罗基本属性,22,FALSE),IF($A29="夜叉",VLOOKUP(H$23,夜叉基本属性,22,FALSE),IF($A29="判官",VLOOKUP(H$23,判官基本属性,22,FALSE),IF($A29="龙女",VLOOKUP(H$23,龙女基本属性,22,FALSE),0)))))*属性设计!$L$31)/
(属性设计!$L$30+
IF($A29="力士",VLOOKUP(H$23,力士基本属性,22,FALSE),IF($A29="修罗",VLOOKUP(H$23,修罗基本属性,22,FALSE),IF($A29="夜叉",VLOOKUP(H$23,夜叉基本属性,22,FALSE),IF($A29="判官",VLOOKUP(H$23,判官基本属性,22,FALSE),IF($A29="龙女",VLOOKUP(H$23,龙女基本属性,22,FALSE),0)))))*属性设计!$L$31),2),
ROUND(
IF($A29="力士",VLOOKUP(H$23,力士基本属性,22,FALSE),IF($A29="修罗",VLOOKUP(H$23,修罗基本属性,22,FALSE),IF($A29="夜叉",VLOOKUP(H$23,夜叉基本属性,22,FALSE),IF($A29="判官",VLOOKUP(H$23,判官基本属性,22,FALSE),IF($A29="龙女",VLOOKUP(H$23,龙女基本属性,22,FALSE),0)))))*属性设计!$L$31/
(属性设计!$L$30+
IF($A29="力士",VLOOKUP(H$23,力士基本属性,22,FALSE),IF($A29="修罗",VLOOKUP(H$23,修罗基本属性,22,FALSE),IF($A29="夜叉",VLOOKUP(H$23,夜叉基本属性,22,FALSE),IF($A29="判官",VLOOKUP(H$23,判官基本属性,22,FALSE),IF($A29="龙女",VLOOKUP(H$23,龙女基本属性,22,FALSE),0)))))*属性设计!$L$31),2))
&amp;" , "&amp;
IF(
IF($B29="力士",VLOOKUP(H$24,力士基本属性,3,FALSE),IF($B29="修罗",VLOOKUP(H$24,修罗基本属性,3,FALSE),IF($B29="夜叉",VLOOKUP(H$24,夜叉基本属性,3,FALSE),IF($B29="判官",VLOOKUP(H$24,判官基本属性,3,FALSE),IF($B29="龙女",VLOOKUP(H$24,龙女基本属性,3,FALSE),0)))))-
IF($A29="力士",VLOOKUP(H$23,力士基本属性,2,FALSE),IF($A29="修罗",VLOOKUP(H$23,修罗基本属性,2,FALSE),IF($A29="夜叉",VLOOKUP(H$23,夜叉基本属性,2,FALSE),IF($A29="判官",VLOOKUP(H$23,判官基本属性,2,FALSE),IF($A29="龙女",VLOOKUP(H$23,龙女基本属性,2,FALSE),0)))))&gt;0,
ROUND(((IF($B29="力士",VLOOKUP(H$24,力士基本属性,3,FALSE),IF($B29="修罗",VLOOKUP(H$24,修罗基本属性,3,FALSE),IF($B29="夜叉",VLOOKUP(H$24,夜叉基本属性,3,FALSE),IF($B29="判官",VLOOKUP(H$24,判官基本属性,3,FALSE),IF($B29="龙女",VLOOKUP(H$24,龙女基本属性,3,FALSE),0)))))-
IF($A29="力士",VLOOKUP(H$23,力士基本属性,2,FALSE),IF($A29="修罗",VLOOKUP(H$23,修罗基本属性,2,FALSE),IF($A29="夜叉",VLOOKUP(H$23,夜叉基本属性,2,FALSE),IF($A29="判官",VLOOKUP(H$23,判官基本属性,2,FALSE),IF($A29="龙女",VLOOKUP(H$23,龙女基本属性,2,FALSE),0))))))*属性设计!$L$29+
IF($B29="力士",VLOOKUP(H$24,力士基本属性,22,FALSE),IF($B29="修罗",VLOOKUP(H$24,修罗基本属性,22,FALSE),IF($B29="夜叉",VLOOKUP(H$24,夜叉基本属性,22,FALSE),IF($B29="判官",VLOOKUP(H$24,判官基本属性,22,FALSE),IF($B29="龙女",VLOOKUP(H$24,龙女基本属性,22,FALSE),0)))))*属性设计!$L$31)/
(属性设计!$L$30+
IF($B29="力士",VLOOKUP(H$24,力士基本属性,22,FALSE),IF($B29="修罗",VLOOKUP(H$24,修罗基本属性,22,FALSE),IF($B29="夜叉",VLOOKUP(H$24,夜叉基本属性,22,FALSE),IF($B29="判官",VLOOKUP(H$24,判官基本属性,22,FALSE),IF($B29="龙女",VLOOKUP(H$24,龙女基本属性,22,FALSE),0)))))*属性设计!$L$31),2),
ROUND(
IF($B29="力士",VLOOKUP(H$24,力士基本属性,22,FALSE),IF($B29="修罗",VLOOKUP(H$24,修罗基本属性,22,FALSE),IF($B29="夜叉",VLOOKUP(H$24,夜叉基本属性,22,FALSE),IF($B29="判官",VLOOKUP(H$24,判官基本属性,22,FALSE),IF($B29="龙女",VLOOKUP(H$24,龙女基本属性,22,FALSE),0)))))*属性设计!$L$31/
(属性设计!$L$30+
IF($B29="力士",VLOOKUP(H$24,力士基本属性,22,FALSE),IF($B29="修罗",VLOOKUP(H$24,修罗基本属性,22,FALSE),IF($B29="夜叉",VLOOKUP(H$24,夜叉基本属性,22,FALSE),IF($B29="判官",VLOOKUP(H$24,判官基本属性,22,FALSE),IF($B29="龙女",VLOOKUP(H$24,龙女基本属性,22,FALSE),0)))))*属性设计!$L$31),2))</f>
        <v>0.14 , 0.41</v>
      </c>
    </row>
    <row r="30" spans="1:8" x14ac:dyDescent="0.15">
      <c r="A30" t="s">
        <v>7</v>
      </c>
      <c r="B30" t="s">
        <v>7</v>
      </c>
      <c r="C30" t="str">
        <f>IF(
IF($A30="力士",VLOOKUP(C$23,力士基本属性,3,FALSE),IF($A30="修罗",VLOOKUP(C$23,修罗基本属性,3,FALSE),IF($A30="夜叉",VLOOKUP(C$23,夜叉基本属性,3,FALSE),IF($A30="判官",VLOOKUP(C$23,判官基本属性,3,FALSE),IF($A30="龙女",VLOOKUP(C$23,龙女基本属性,3,FALSE),0)))))-
IF($B30="力士",VLOOKUP(C$24,力士基本属性,2,FALSE),IF($B30="修罗",VLOOKUP(C$24,修罗基本属性,2,FALSE),IF($B30="夜叉",VLOOKUP(C$24,夜叉基本属性,2,FALSE),IF($B30="判官",VLOOKUP(C$24,判官基本属性,2,FALSE),IF($B30="龙女",VLOOKUP(C$24,龙女基本属性,2,FALSE),0)))))&gt;0,
ROUND(((IF($A30="力士",VLOOKUP(C$23,力士基本属性,3,FALSE),IF($A30="修罗",VLOOKUP(C$23,修罗基本属性,3,FALSE),IF($A30="夜叉",VLOOKUP(C$23,夜叉基本属性,3,FALSE),IF($A30="判官",VLOOKUP(C$23,判官基本属性,3,FALSE),IF($A30="龙女",VLOOKUP(C$23,龙女基本属性,3,FALSE),0)))))-
IF($B30="力士",VLOOKUP(C$24,力士基本属性,2,FALSE),IF($B30="修罗",VLOOKUP(C$24,修罗基本属性,2,FALSE),IF($B30="夜叉",VLOOKUP(C$24,夜叉基本属性,2,FALSE),IF($B30="判官",VLOOKUP(C$24,判官基本属性,2,FALSE),IF($B30="龙女",VLOOKUP(C$24,龙女基本属性,2,FALSE),0))))))*属性设计!$L$29+
IF($A30="力士",VLOOKUP(C$23,力士基本属性,22,FALSE),IF($A30="修罗",VLOOKUP(C$23,修罗基本属性,22,FALSE),IF($A30="夜叉",VLOOKUP(C$23,夜叉基本属性,22,FALSE),IF($A30="判官",VLOOKUP(C$23,判官基本属性,22,FALSE),IF($A30="龙女",VLOOKUP(C$23,龙女基本属性,22,FALSE),0)))))*属性设计!$L$31)/
(属性设计!$L$30+
IF($A30="力士",VLOOKUP(C$23,力士基本属性,22,FALSE),IF($A30="修罗",VLOOKUP(C$23,修罗基本属性,22,FALSE),IF($A30="夜叉",VLOOKUP(C$23,夜叉基本属性,22,FALSE),IF($A30="判官",VLOOKUP(C$23,判官基本属性,22,FALSE),IF($A30="龙女",VLOOKUP(C$23,龙女基本属性,22,FALSE),0)))))*属性设计!$L$31),2),
ROUND(
IF($A30="力士",VLOOKUP(C$23,力士基本属性,22,FALSE),IF($A30="修罗",VLOOKUP(C$23,修罗基本属性,22,FALSE),IF($A30="夜叉",VLOOKUP(C$23,夜叉基本属性,22,FALSE),IF($A30="判官",VLOOKUP(C$23,判官基本属性,22,FALSE),IF($A30="龙女",VLOOKUP(C$23,龙女基本属性,22,FALSE),0)))))*属性设计!$L$31/
(属性设计!$L$30+
IF($A30="力士",VLOOKUP(C$23,力士基本属性,22,FALSE),IF($A30="修罗",VLOOKUP(C$23,修罗基本属性,22,FALSE),IF($A30="夜叉",VLOOKUP(C$23,夜叉基本属性,22,FALSE),IF($A30="判官",VLOOKUP(C$23,判官基本属性,22,FALSE),IF($A30="龙女",VLOOKUP(C$23,龙女基本属性,22,FALSE),0)))))*属性设计!$L$31),2))
&amp;" , "&amp;
IF(
IF($B30="力士",VLOOKUP(C$24,力士基本属性,3,FALSE),IF($B30="修罗",VLOOKUP(C$24,修罗基本属性,3,FALSE),IF($B30="夜叉",VLOOKUP(C$24,夜叉基本属性,3,FALSE),IF($B30="判官",VLOOKUP(C$24,判官基本属性,3,FALSE),IF($B30="龙女",VLOOKUP(C$24,龙女基本属性,3,FALSE),0)))))-
IF($A30="力士",VLOOKUP(C$23,力士基本属性,2,FALSE),IF($A30="修罗",VLOOKUP(C$23,修罗基本属性,2,FALSE),IF($A30="夜叉",VLOOKUP(C$23,夜叉基本属性,2,FALSE),IF($A30="判官",VLOOKUP(C$23,判官基本属性,2,FALSE),IF($A30="龙女",VLOOKUP(C$23,龙女基本属性,2,FALSE),0)))))&gt;0,
ROUND(((IF($B30="力士",VLOOKUP(C$24,力士基本属性,3,FALSE),IF($B30="修罗",VLOOKUP(C$24,修罗基本属性,3,FALSE),IF($B30="夜叉",VLOOKUP(C$24,夜叉基本属性,3,FALSE),IF($B30="判官",VLOOKUP(C$24,判官基本属性,3,FALSE),IF($B30="龙女",VLOOKUP(C$24,龙女基本属性,3,FALSE),0)))))-
IF($A30="力士",VLOOKUP(C$23,力士基本属性,2,FALSE),IF($A30="修罗",VLOOKUP(C$23,修罗基本属性,2,FALSE),IF($A30="夜叉",VLOOKUP(C$23,夜叉基本属性,2,FALSE),IF($A30="判官",VLOOKUP(C$23,判官基本属性,2,FALSE),IF($A30="龙女",VLOOKUP(C$23,龙女基本属性,2,FALSE),0))))))*属性设计!$L$29+
IF($B30="力士",VLOOKUP(C$24,力士基本属性,22,FALSE),IF($B30="修罗",VLOOKUP(C$24,修罗基本属性,22,FALSE),IF($B30="夜叉",VLOOKUP(C$24,夜叉基本属性,22,FALSE),IF($B30="判官",VLOOKUP(C$24,判官基本属性,22,FALSE),IF($B30="龙女",VLOOKUP(C$24,龙女基本属性,22,FALSE),0)))))*属性设计!$L$31)/
(属性设计!$L$30+
IF($B30="力士",VLOOKUP(C$24,力士基本属性,22,FALSE),IF($B30="修罗",VLOOKUP(C$24,修罗基本属性,22,FALSE),IF($B30="夜叉",VLOOKUP(C$24,夜叉基本属性,22,FALSE),IF($B30="判官",VLOOKUP(C$24,判官基本属性,22,FALSE),IF($B30="龙女",VLOOKUP(C$24,龙女基本属性,22,FALSE),0)))))*属性设计!$L$31),2),
ROUND(
IF($B30="力士",VLOOKUP(C$24,力士基本属性,22,FALSE),IF($B30="修罗",VLOOKUP(C$24,修罗基本属性,22,FALSE),IF($B30="夜叉",VLOOKUP(C$24,夜叉基本属性,22,FALSE),IF($B30="判官",VLOOKUP(C$24,判官基本属性,22,FALSE),IF($B30="龙女",VLOOKUP(C$24,龙女基本属性,22,FALSE),0)))))*属性设计!$L$31/
(属性设计!$L$30+
IF($B30="力士",VLOOKUP(C$24,力士基本属性,22,FALSE),IF($B30="修罗",VLOOKUP(C$24,修罗基本属性,22,FALSE),IF($B30="夜叉",VLOOKUP(C$24,夜叉基本属性,22,FALSE),IF($B30="判官",VLOOKUP(C$24,判官基本属性,22,FALSE),IF($B30="龙女",VLOOKUP(C$24,龙女基本属性,22,FALSE),0)))))*属性设计!$L$31),2))</f>
        <v>0 , 0</v>
      </c>
      <c r="D30" t="str">
        <f>IF(
IF($A30="力士",VLOOKUP(D$23,力士基本属性,3,FALSE),IF($A30="修罗",VLOOKUP(D$23,修罗基本属性,3,FALSE),IF($A30="夜叉",VLOOKUP(D$23,夜叉基本属性,3,FALSE),IF($A30="判官",VLOOKUP(D$23,判官基本属性,3,FALSE),IF($A30="龙女",VLOOKUP(D$23,龙女基本属性,3,FALSE),0)))))-
IF($B30="力士",VLOOKUP(D$24,力士基本属性,2,FALSE),IF($B30="修罗",VLOOKUP(D$24,修罗基本属性,2,FALSE),IF($B30="夜叉",VLOOKUP(D$24,夜叉基本属性,2,FALSE),IF($B30="判官",VLOOKUP(D$24,判官基本属性,2,FALSE),IF($B30="龙女",VLOOKUP(D$24,龙女基本属性,2,FALSE),0)))))&gt;0,
ROUND(((IF($A30="力士",VLOOKUP(D$23,力士基本属性,3,FALSE),IF($A30="修罗",VLOOKUP(D$23,修罗基本属性,3,FALSE),IF($A30="夜叉",VLOOKUP(D$23,夜叉基本属性,3,FALSE),IF($A30="判官",VLOOKUP(D$23,判官基本属性,3,FALSE),IF($A30="龙女",VLOOKUP(D$23,龙女基本属性,3,FALSE),0)))))-
IF($B30="力士",VLOOKUP(D$24,力士基本属性,2,FALSE),IF($B30="修罗",VLOOKUP(D$24,修罗基本属性,2,FALSE),IF($B30="夜叉",VLOOKUP(D$24,夜叉基本属性,2,FALSE),IF($B30="判官",VLOOKUP(D$24,判官基本属性,2,FALSE),IF($B30="龙女",VLOOKUP(D$24,龙女基本属性,2,FALSE),0))))))*属性设计!$L$29+
IF($A30="力士",VLOOKUP(D$23,力士基本属性,22,FALSE),IF($A30="修罗",VLOOKUP(D$23,修罗基本属性,22,FALSE),IF($A30="夜叉",VLOOKUP(D$23,夜叉基本属性,22,FALSE),IF($A30="判官",VLOOKUP(D$23,判官基本属性,22,FALSE),IF($A30="龙女",VLOOKUP(D$23,龙女基本属性,22,FALSE),0)))))*属性设计!$L$31)/
(属性设计!$L$30+
IF($A30="力士",VLOOKUP(D$23,力士基本属性,22,FALSE),IF($A30="修罗",VLOOKUP(D$23,修罗基本属性,22,FALSE),IF($A30="夜叉",VLOOKUP(D$23,夜叉基本属性,22,FALSE),IF($A30="判官",VLOOKUP(D$23,判官基本属性,22,FALSE),IF($A30="龙女",VLOOKUP(D$23,龙女基本属性,22,FALSE),0)))))*属性设计!$L$31),2),
ROUND(
IF($A30="力士",VLOOKUP(D$23,力士基本属性,22,FALSE),IF($A30="修罗",VLOOKUP(D$23,修罗基本属性,22,FALSE),IF($A30="夜叉",VLOOKUP(D$23,夜叉基本属性,22,FALSE),IF($A30="判官",VLOOKUP(D$23,判官基本属性,22,FALSE),IF($A30="龙女",VLOOKUP(D$23,龙女基本属性,22,FALSE),0)))))*属性设计!$L$31/
(属性设计!$L$30+
IF($A30="力士",VLOOKUP(D$23,力士基本属性,22,FALSE),IF($A30="修罗",VLOOKUP(D$23,修罗基本属性,22,FALSE),IF($A30="夜叉",VLOOKUP(D$23,夜叉基本属性,22,FALSE),IF($A30="判官",VLOOKUP(D$23,判官基本属性,22,FALSE),IF($A30="龙女",VLOOKUP(D$23,龙女基本属性,22,FALSE),0)))))*属性设计!$L$31),2))
&amp;" , "&amp;
IF(
IF($B30="力士",VLOOKUP(D$24,力士基本属性,3,FALSE),IF($B30="修罗",VLOOKUP(D$24,修罗基本属性,3,FALSE),IF($B30="夜叉",VLOOKUP(D$24,夜叉基本属性,3,FALSE),IF($B30="判官",VLOOKUP(D$24,判官基本属性,3,FALSE),IF($B30="龙女",VLOOKUP(D$24,龙女基本属性,3,FALSE),0)))))-
IF($A30="力士",VLOOKUP(D$23,力士基本属性,2,FALSE),IF($A30="修罗",VLOOKUP(D$23,修罗基本属性,2,FALSE),IF($A30="夜叉",VLOOKUP(D$23,夜叉基本属性,2,FALSE),IF($A30="判官",VLOOKUP(D$23,判官基本属性,2,FALSE),IF($A30="龙女",VLOOKUP(D$23,龙女基本属性,2,FALSE),0)))))&gt;0,
ROUND(((IF($B30="力士",VLOOKUP(D$24,力士基本属性,3,FALSE),IF($B30="修罗",VLOOKUP(D$24,修罗基本属性,3,FALSE),IF($B30="夜叉",VLOOKUP(D$24,夜叉基本属性,3,FALSE),IF($B30="判官",VLOOKUP(D$24,判官基本属性,3,FALSE),IF($B30="龙女",VLOOKUP(D$24,龙女基本属性,3,FALSE),0)))))-
IF($A30="力士",VLOOKUP(D$23,力士基本属性,2,FALSE),IF($A30="修罗",VLOOKUP(D$23,修罗基本属性,2,FALSE),IF($A30="夜叉",VLOOKUP(D$23,夜叉基本属性,2,FALSE),IF($A30="判官",VLOOKUP(D$23,判官基本属性,2,FALSE),IF($A30="龙女",VLOOKUP(D$23,龙女基本属性,2,FALSE),0))))))*属性设计!$L$29+
IF($B30="力士",VLOOKUP(D$24,力士基本属性,22,FALSE),IF($B30="修罗",VLOOKUP(D$24,修罗基本属性,22,FALSE),IF($B30="夜叉",VLOOKUP(D$24,夜叉基本属性,22,FALSE),IF($B30="判官",VLOOKUP(D$24,判官基本属性,22,FALSE),IF($B30="龙女",VLOOKUP(D$24,龙女基本属性,22,FALSE),0)))))*属性设计!$L$31)/
(属性设计!$L$30+
IF($B30="力士",VLOOKUP(D$24,力士基本属性,22,FALSE),IF($B30="修罗",VLOOKUP(D$24,修罗基本属性,22,FALSE),IF($B30="夜叉",VLOOKUP(D$24,夜叉基本属性,22,FALSE),IF($B30="判官",VLOOKUP(D$24,判官基本属性,22,FALSE),IF($B30="龙女",VLOOKUP(D$24,龙女基本属性,22,FALSE),0)))))*属性设计!$L$31),2),
ROUND(
IF($B30="力士",VLOOKUP(D$24,力士基本属性,22,FALSE),IF($B30="修罗",VLOOKUP(D$24,修罗基本属性,22,FALSE),IF($B30="夜叉",VLOOKUP(D$24,夜叉基本属性,22,FALSE),IF($B30="判官",VLOOKUP(D$24,判官基本属性,22,FALSE),IF($B30="龙女",VLOOKUP(D$24,龙女基本属性,22,FALSE),0)))))*属性设计!$L$31/
(属性设计!$L$30+
IF($B30="力士",VLOOKUP(D$24,力士基本属性,22,FALSE),IF($B30="修罗",VLOOKUP(D$24,修罗基本属性,22,FALSE),IF($B30="夜叉",VLOOKUP(D$24,夜叉基本属性,22,FALSE),IF($B30="判官",VLOOKUP(D$24,判官基本属性,22,FALSE),IF($B30="龙女",VLOOKUP(D$24,龙女基本属性,22,FALSE),0)))))*属性设计!$L$31),2))</f>
        <v>0 , 0</v>
      </c>
      <c r="E30" t="str">
        <f>IF(
IF($A30="力士",VLOOKUP(E$23,力士基本属性,3,FALSE),IF($A30="修罗",VLOOKUP(E$23,修罗基本属性,3,FALSE),IF($A30="夜叉",VLOOKUP(E$23,夜叉基本属性,3,FALSE),IF($A30="判官",VLOOKUP(E$23,判官基本属性,3,FALSE),IF($A30="龙女",VLOOKUP(E$23,龙女基本属性,3,FALSE),0)))))-
IF($B30="力士",VLOOKUP(E$24,力士基本属性,2,FALSE),IF($B30="修罗",VLOOKUP(E$24,修罗基本属性,2,FALSE),IF($B30="夜叉",VLOOKUP(E$24,夜叉基本属性,2,FALSE),IF($B30="判官",VLOOKUP(E$24,判官基本属性,2,FALSE),IF($B30="龙女",VLOOKUP(E$24,龙女基本属性,2,FALSE),0)))))&gt;0,
ROUND(((IF($A30="力士",VLOOKUP(E$23,力士基本属性,3,FALSE),IF($A30="修罗",VLOOKUP(E$23,修罗基本属性,3,FALSE),IF($A30="夜叉",VLOOKUP(E$23,夜叉基本属性,3,FALSE),IF($A30="判官",VLOOKUP(E$23,判官基本属性,3,FALSE),IF($A30="龙女",VLOOKUP(E$23,龙女基本属性,3,FALSE),0)))))-
IF($B30="力士",VLOOKUP(E$24,力士基本属性,2,FALSE),IF($B30="修罗",VLOOKUP(E$24,修罗基本属性,2,FALSE),IF($B30="夜叉",VLOOKUP(E$24,夜叉基本属性,2,FALSE),IF($B30="判官",VLOOKUP(E$24,判官基本属性,2,FALSE),IF($B30="龙女",VLOOKUP(E$24,龙女基本属性,2,FALSE),0))))))*属性设计!$L$29+
IF($A30="力士",VLOOKUP(E$23,力士基本属性,22,FALSE),IF($A30="修罗",VLOOKUP(E$23,修罗基本属性,22,FALSE),IF($A30="夜叉",VLOOKUP(E$23,夜叉基本属性,22,FALSE),IF($A30="判官",VLOOKUP(E$23,判官基本属性,22,FALSE),IF($A30="龙女",VLOOKUP(E$23,龙女基本属性,22,FALSE),0)))))*属性设计!$L$31)/
(属性设计!$L$30+
IF($A30="力士",VLOOKUP(E$23,力士基本属性,22,FALSE),IF($A30="修罗",VLOOKUP(E$23,修罗基本属性,22,FALSE),IF($A30="夜叉",VLOOKUP(E$23,夜叉基本属性,22,FALSE),IF($A30="判官",VLOOKUP(E$23,判官基本属性,22,FALSE),IF($A30="龙女",VLOOKUP(E$23,龙女基本属性,22,FALSE),0)))))*属性设计!$L$31),2),
ROUND(
IF($A30="力士",VLOOKUP(E$23,力士基本属性,22,FALSE),IF($A30="修罗",VLOOKUP(E$23,修罗基本属性,22,FALSE),IF($A30="夜叉",VLOOKUP(E$23,夜叉基本属性,22,FALSE),IF($A30="判官",VLOOKUP(E$23,判官基本属性,22,FALSE),IF($A30="龙女",VLOOKUP(E$23,龙女基本属性,22,FALSE),0)))))*属性设计!$L$31/
(属性设计!$L$30+
IF($A30="力士",VLOOKUP(E$23,力士基本属性,22,FALSE),IF($A30="修罗",VLOOKUP(E$23,修罗基本属性,22,FALSE),IF($A30="夜叉",VLOOKUP(E$23,夜叉基本属性,22,FALSE),IF($A30="判官",VLOOKUP(E$23,判官基本属性,22,FALSE),IF($A30="龙女",VLOOKUP(E$23,龙女基本属性,22,FALSE),0)))))*属性设计!$L$31),2))
&amp;" , "&amp;
IF(
IF($B30="力士",VLOOKUP(E$24,力士基本属性,3,FALSE),IF($B30="修罗",VLOOKUP(E$24,修罗基本属性,3,FALSE),IF($B30="夜叉",VLOOKUP(E$24,夜叉基本属性,3,FALSE),IF($B30="判官",VLOOKUP(E$24,判官基本属性,3,FALSE),IF($B30="龙女",VLOOKUP(E$24,龙女基本属性,3,FALSE),0)))))-
IF($A30="力士",VLOOKUP(E$23,力士基本属性,2,FALSE),IF($A30="修罗",VLOOKUP(E$23,修罗基本属性,2,FALSE),IF($A30="夜叉",VLOOKUP(E$23,夜叉基本属性,2,FALSE),IF($A30="判官",VLOOKUP(E$23,判官基本属性,2,FALSE),IF($A30="龙女",VLOOKUP(E$23,龙女基本属性,2,FALSE),0)))))&gt;0,
ROUND(((IF($B30="力士",VLOOKUP(E$24,力士基本属性,3,FALSE),IF($B30="修罗",VLOOKUP(E$24,修罗基本属性,3,FALSE),IF($B30="夜叉",VLOOKUP(E$24,夜叉基本属性,3,FALSE),IF($B30="判官",VLOOKUP(E$24,判官基本属性,3,FALSE),IF($B30="龙女",VLOOKUP(E$24,龙女基本属性,3,FALSE),0)))))-
IF($A30="力士",VLOOKUP(E$23,力士基本属性,2,FALSE),IF($A30="修罗",VLOOKUP(E$23,修罗基本属性,2,FALSE),IF($A30="夜叉",VLOOKUP(E$23,夜叉基本属性,2,FALSE),IF($A30="判官",VLOOKUP(E$23,判官基本属性,2,FALSE),IF($A30="龙女",VLOOKUP(E$23,龙女基本属性,2,FALSE),0))))))*属性设计!$L$29+
IF($B30="力士",VLOOKUP(E$24,力士基本属性,22,FALSE),IF($B30="修罗",VLOOKUP(E$24,修罗基本属性,22,FALSE),IF($B30="夜叉",VLOOKUP(E$24,夜叉基本属性,22,FALSE),IF($B30="判官",VLOOKUP(E$24,判官基本属性,22,FALSE),IF($B30="龙女",VLOOKUP(E$24,龙女基本属性,22,FALSE),0)))))*属性设计!$L$31)/
(属性设计!$L$30+
IF($B30="力士",VLOOKUP(E$24,力士基本属性,22,FALSE),IF($B30="修罗",VLOOKUP(E$24,修罗基本属性,22,FALSE),IF($B30="夜叉",VLOOKUP(E$24,夜叉基本属性,22,FALSE),IF($B30="判官",VLOOKUP(E$24,判官基本属性,22,FALSE),IF($B30="龙女",VLOOKUP(E$24,龙女基本属性,22,FALSE),0)))))*属性设计!$L$31),2),
ROUND(
IF($B30="力士",VLOOKUP(E$24,力士基本属性,22,FALSE),IF($B30="修罗",VLOOKUP(E$24,修罗基本属性,22,FALSE),IF($B30="夜叉",VLOOKUP(E$24,夜叉基本属性,22,FALSE),IF($B30="判官",VLOOKUP(E$24,判官基本属性,22,FALSE),IF($B30="龙女",VLOOKUP(E$24,龙女基本属性,22,FALSE),0)))))*属性设计!$L$31/
(属性设计!$L$30+
IF($B30="力士",VLOOKUP(E$24,力士基本属性,22,FALSE),IF($B30="修罗",VLOOKUP(E$24,修罗基本属性,22,FALSE),IF($B30="夜叉",VLOOKUP(E$24,夜叉基本属性,22,FALSE),IF($B30="判官",VLOOKUP(E$24,判官基本属性,22,FALSE),IF($B30="龙女",VLOOKUP(E$24,龙女基本属性,22,FALSE),0)))))*属性设计!$L$31),2))</f>
        <v>0.01 , 0.01</v>
      </c>
      <c r="F30" t="str">
        <f>IF(
IF($A30="力士",VLOOKUP(F$23,力士基本属性,3,FALSE),IF($A30="修罗",VLOOKUP(F$23,修罗基本属性,3,FALSE),IF($A30="夜叉",VLOOKUP(F$23,夜叉基本属性,3,FALSE),IF($A30="判官",VLOOKUP(F$23,判官基本属性,3,FALSE),IF($A30="龙女",VLOOKUP(F$23,龙女基本属性,3,FALSE),0)))))-
IF($B30="力士",VLOOKUP(F$24,力士基本属性,2,FALSE),IF($B30="修罗",VLOOKUP(F$24,修罗基本属性,2,FALSE),IF($B30="夜叉",VLOOKUP(F$24,夜叉基本属性,2,FALSE),IF($B30="判官",VLOOKUP(F$24,判官基本属性,2,FALSE),IF($B30="龙女",VLOOKUP(F$24,龙女基本属性,2,FALSE),0)))))&gt;0,
ROUND(((IF($A30="力士",VLOOKUP(F$23,力士基本属性,3,FALSE),IF($A30="修罗",VLOOKUP(F$23,修罗基本属性,3,FALSE),IF($A30="夜叉",VLOOKUP(F$23,夜叉基本属性,3,FALSE),IF($A30="判官",VLOOKUP(F$23,判官基本属性,3,FALSE),IF($A30="龙女",VLOOKUP(F$23,龙女基本属性,3,FALSE),0)))))-
IF($B30="力士",VLOOKUP(F$24,力士基本属性,2,FALSE),IF($B30="修罗",VLOOKUP(F$24,修罗基本属性,2,FALSE),IF($B30="夜叉",VLOOKUP(F$24,夜叉基本属性,2,FALSE),IF($B30="判官",VLOOKUP(F$24,判官基本属性,2,FALSE),IF($B30="龙女",VLOOKUP(F$24,龙女基本属性,2,FALSE),0))))))*属性设计!$L$29+
IF($A30="力士",VLOOKUP(F$23,力士基本属性,22,FALSE),IF($A30="修罗",VLOOKUP(F$23,修罗基本属性,22,FALSE),IF($A30="夜叉",VLOOKUP(F$23,夜叉基本属性,22,FALSE),IF($A30="判官",VLOOKUP(F$23,判官基本属性,22,FALSE),IF($A30="龙女",VLOOKUP(F$23,龙女基本属性,22,FALSE),0)))))*属性设计!$L$31)/
(属性设计!$L$30+
IF($A30="力士",VLOOKUP(F$23,力士基本属性,22,FALSE),IF($A30="修罗",VLOOKUP(F$23,修罗基本属性,22,FALSE),IF($A30="夜叉",VLOOKUP(F$23,夜叉基本属性,22,FALSE),IF($A30="判官",VLOOKUP(F$23,判官基本属性,22,FALSE),IF($A30="龙女",VLOOKUP(F$23,龙女基本属性,22,FALSE),0)))))*属性设计!$L$31),2),
ROUND(
IF($A30="力士",VLOOKUP(F$23,力士基本属性,22,FALSE),IF($A30="修罗",VLOOKUP(F$23,修罗基本属性,22,FALSE),IF($A30="夜叉",VLOOKUP(F$23,夜叉基本属性,22,FALSE),IF($A30="判官",VLOOKUP(F$23,判官基本属性,22,FALSE),IF($A30="龙女",VLOOKUP(F$23,龙女基本属性,22,FALSE),0)))))*属性设计!$L$31/
(属性设计!$L$30+
IF($A30="力士",VLOOKUP(F$23,力士基本属性,22,FALSE),IF($A30="修罗",VLOOKUP(F$23,修罗基本属性,22,FALSE),IF($A30="夜叉",VLOOKUP(F$23,夜叉基本属性,22,FALSE),IF($A30="判官",VLOOKUP(F$23,判官基本属性,22,FALSE),IF($A30="龙女",VLOOKUP(F$23,龙女基本属性,22,FALSE),0)))))*属性设计!$L$31),2))
&amp;" , "&amp;
IF(
IF($B30="力士",VLOOKUP(F$24,力士基本属性,3,FALSE),IF($B30="修罗",VLOOKUP(F$24,修罗基本属性,3,FALSE),IF($B30="夜叉",VLOOKUP(F$24,夜叉基本属性,3,FALSE),IF($B30="判官",VLOOKUP(F$24,判官基本属性,3,FALSE),IF($B30="龙女",VLOOKUP(F$24,龙女基本属性,3,FALSE),0)))))-
IF($A30="力士",VLOOKUP(F$23,力士基本属性,2,FALSE),IF($A30="修罗",VLOOKUP(F$23,修罗基本属性,2,FALSE),IF($A30="夜叉",VLOOKUP(F$23,夜叉基本属性,2,FALSE),IF($A30="判官",VLOOKUP(F$23,判官基本属性,2,FALSE),IF($A30="龙女",VLOOKUP(F$23,龙女基本属性,2,FALSE),0)))))&gt;0,
ROUND(((IF($B30="力士",VLOOKUP(F$24,力士基本属性,3,FALSE),IF($B30="修罗",VLOOKUP(F$24,修罗基本属性,3,FALSE),IF($B30="夜叉",VLOOKUP(F$24,夜叉基本属性,3,FALSE),IF($B30="判官",VLOOKUP(F$24,判官基本属性,3,FALSE),IF($B30="龙女",VLOOKUP(F$24,龙女基本属性,3,FALSE),0)))))-
IF($A30="力士",VLOOKUP(F$23,力士基本属性,2,FALSE),IF($A30="修罗",VLOOKUP(F$23,修罗基本属性,2,FALSE),IF($A30="夜叉",VLOOKUP(F$23,夜叉基本属性,2,FALSE),IF($A30="判官",VLOOKUP(F$23,判官基本属性,2,FALSE),IF($A30="龙女",VLOOKUP(F$23,龙女基本属性,2,FALSE),0))))))*属性设计!$L$29+
IF($B30="力士",VLOOKUP(F$24,力士基本属性,22,FALSE),IF($B30="修罗",VLOOKUP(F$24,修罗基本属性,22,FALSE),IF($B30="夜叉",VLOOKUP(F$24,夜叉基本属性,22,FALSE),IF($B30="判官",VLOOKUP(F$24,判官基本属性,22,FALSE),IF($B30="龙女",VLOOKUP(F$24,龙女基本属性,22,FALSE),0)))))*属性设计!$L$31)/
(属性设计!$L$30+
IF($B30="力士",VLOOKUP(F$24,力士基本属性,22,FALSE),IF($B30="修罗",VLOOKUP(F$24,修罗基本属性,22,FALSE),IF($B30="夜叉",VLOOKUP(F$24,夜叉基本属性,22,FALSE),IF($B30="判官",VLOOKUP(F$24,判官基本属性,22,FALSE),IF($B30="龙女",VLOOKUP(F$24,龙女基本属性,22,FALSE),0)))))*属性设计!$L$31),2),
ROUND(
IF($B30="力士",VLOOKUP(F$24,力士基本属性,22,FALSE),IF($B30="修罗",VLOOKUP(F$24,修罗基本属性,22,FALSE),IF($B30="夜叉",VLOOKUP(F$24,夜叉基本属性,22,FALSE),IF($B30="判官",VLOOKUP(F$24,判官基本属性,22,FALSE),IF($B30="龙女",VLOOKUP(F$24,龙女基本属性,22,FALSE),0)))))*属性设计!$L$31/
(属性设计!$L$30+
IF($B30="力士",VLOOKUP(F$24,力士基本属性,22,FALSE),IF($B30="修罗",VLOOKUP(F$24,修罗基本属性,22,FALSE),IF($B30="夜叉",VLOOKUP(F$24,夜叉基本属性,22,FALSE),IF($B30="判官",VLOOKUP(F$24,判官基本属性,22,FALSE),IF($B30="龙女",VLOOKUP(F$24,龙女基本属性,22,FALSE),0)))))*属性设计!$L$31),2))</f>
        <v>0.11 , 0.11</v>
      </c>
      <c r="G30" t="str">
        <f>IF(
IF($A30="力士",VLOOKUP(G$23,力士基本属性,3,FALSE),IF($A30="修罗",VLOOKUP(G$23,修罗基本属性,3,FALSE),IF($A30="夜叉",VLOOKUP(G$23,夜叉基本属性,3,FALSE),IF($A30="判官",VLOOKUP(G$23,判官基本属性,3,FALSE),IF($A30="龙女",VLOOKUP(G$23,龙女基本属性,3,FALSE),0)))))-
IF($B30="力士",VLOOKUP(G$24,力士基本属性,2,FALSE),IF($B30="修罗",VLOOKUP(G$24,修罗基本属性,2,FALSE),IF($B30="夜叉",VLOOKUP(G$24,夜叉基本属性,2,FALSE),IF($B30="判官",VLOOKUP(G$24,判官基本属性,2,FALSE),IF($B30="龙女",VLOOKUP(G$24,龙女基本属性,2,FALSE),0)))))&gt;0,
ROUND(((IF($A30="力士",VLOOKUP(G$23,力士基本属性,3,FALSE),IF($A30="修罗",VLOOKUP(G$23,修罗基本属性,3,FALSE),IF($A30="夜叉",VLOOKUP(G$23,夜叉基本属性,3,FALSE),IF($A30="判官",VLOOKUP(G$23,判官基本属性,3,FALSE),IF($A30="龙女",VLOOKUP(G$23,龙女基本属性,3,FALSE),0)))))-
IF($B30="力士",VLOOKUP(G$24,力士基本属性,2,FALSE),IF($B30="修罗",VLOOKUP(G$24,修罗基本属性,2,FALSE),IF($B30="夜叉",VLOOKUP(G$24,夜叉基本属性,2,FALSE),IF($B30="判官",VLOOKUP(G$24,判官基本属性,2,FALSE),IF($B30="龙女",VLOOKUP(G$24,龙女基本属性,2,FALSE),0))))))*属性设计!$L$29+
IF($A30="力士",VLOOKUP(G$23,力士基本属性,22,FALSE),IF($A30="修罗",VLOOKUP(G$23,修罗基本属性,22,FALSE),IF($A30="夜叉",VLOOKUP(G$23,夜叉基本属性,22,FALSE),IF($A30="判官",VLOOKUP(G$23,判官基本属性,22,FALSE),IF($A30="龙女",VLOOKUP(G$23,龙女基本属性,22,FALSE),0)))))*属性设计!$L$31)/
(属性设计!$L$30+
IF($A30="力士",VLOOKUP(G$23,力士基本属性,22,FALSE),IF($A30="修罗",VLOOKUP(G$23,修罗基本属性,22,FALSE),IF($A30="夜叉",VLOOKUP(G$23,夜叉基本属性,22,FALSE),IF($A30="判官",VLOOKUP(G$23,判官基本属性,22,FALSE),IF($A30="龙女",VLOOKUP(G$23,龙女基本属性,22,FALSE),0)))))*属性设计!$L$31),2),
ROUND(
IF($A30="力士",VLOOKUP(G$23,力士基本属性,22,FALSE),IF($A30="修罗",VLOOKUP(G$23,修罗基本属性,22,FALSE),IF($A30="夜叉",VLOOKUP(G$23,夜叉基本属性,22,FALSE),IF($A30="判官",VLOOKUP(G$23,判官基本属性,22,FALSE),IF($A30="龙女",VLOOKUP(G$23,龙女基本属性,22,FALSE),0)))))*属性设计!$L$31/
(属性设计!$L$30+
IF($A30="力士",VLOOKUP(G$23,力士基本属性,22,FALSE),IF($A30="修罗",VLOOKUP(G$23,修罗基本属性,22,FALSE),IF($A30="夜叉",VLOOKUP(G$23,夜叉基本属性,22,FALSE),IF($A30="判官",VLOOKUP(G$23,判官基本属性,22,FALSE),IF($A30="龙女",VLOOKUP(G$23,龙女基本属性,22,FALSE),0)))))*属性设计!$L$31),2))
&amp;" , "&amp;
IF(
IF($B30="力士",VLOOKUP(G$24,力士基本属性,3,FALSE),IF($B30="修罗",VLOOKUP(G$24,修罗基本属性,3,FALSE),IF($B30="夜叉",VLOOKUP(G$24,夜叉基本属性,3,FALSE),IF($B30="判官",VLOOKUP(G$24,判官基本属性,3,FALSE),IF($B30="龙女",VLOOKUP(G$24,龙女基本属性,3,FALSE),0)))))-
IF($A30="力士",VLOOKUP(G$23,力士基本属性,2,FALSE),IF($A30="修罗",VLOOKUP(G$23,修罗基本属性,2,FALSE),IF($A30="夜叉",VLOOKUP(G$23,夜叉基本属性,2,FALSE),IF($A30="判官",VLOOKUP(G$23,判官基本属性,2,FALSE),IF($A30="龙女",VLOOKUP(G$23,龙女基本属性,2,FALSE),0)))))&gt;0,
ROUND(((IF($B30="力士",VLOOKUP(G$24,力士基本属性,3,FALSE),IF($B30="修罗",VLOOKUP(G$24,修罗基本属性,3,FALSE),IF($B30="夜叉",VLOOKUP(G$24,夜叉基本属性,3,FALSE),IF($B30="判官",VLOOKUP(G$24,判官基本属性,3,FALSE),IF($B30="龙女",VLOOKUP(G$24,龙女基本属性,3,FALSE),0)))))-
IF($A30="力士",VLOOKUP(G$23,力士基本属性,2,FALSE),IF($A30="修罗",VLOOKUP(G$23,修罗基本属性,2,FALSE),IF($A30="夜叉",VLOOKUP(G$23,夜叉基本属性,2,FALSE),IF($A30="判官",VLOOKUP(G$23,判官基本属性,2,FALSE),IF($A30="龙女",VLOOKUP(G$23,龙女基本属性,2,FALSE),0))))))*属性设计!$L$29+
IF($B30="力士",VLOOKUP(G$24,力士基本属性,22,FALSE),IF($B30="修罗",VLOOKUP(G$24,修罗基本属性,22,FALSE),IF($B30="夜叉",VLOOKUP(G$24,夜叉基本属性,22,FALSE),IF($B30="判官",VLOOKUP(G$24,判官基本属性,22,FALSE),IF($B30="龙女",VLOOKUP(G$24,龙女基本属性,22,FALSE),0)))))*属性设计!$L$31)/
(属性设计!$L$30+
IF($B30="力士",VLOOKUP(G$24,力士基本属性,22,FALSE),IF($B30="修罗",VLOOKUP(G$24,修罗基本属性,22,FALSE),IF($B30="夜叉",VLOOKUP(G$24,夜叉基本属性,22,FALSE),IF($B30="判官",VLOOKUP(G$24,判官基本属性,22,FALSE),IF($B30="龙女",VLOOKUP(G$24,龙女基本属性,22,FALSE),0)))))*属性设计!$L$31),2),
ROUND(
IF($B30="力士",VLOOKUP(G$24,力士基本属性,22,FALSE),IF($B30="修罗",VLOOKUP(G$24,修罗基本属性,22,FALSE),IF($B30="夜叉",VLOOKUP(G$24,夜叉基本属性,22,FALSE),IF($B30="判官",VLOOKUP(G$24,判官基本属性,22,FALSE),IF($B30="龙女",VLOOKUP(G$24,龙女基本属性,22,FALSE),0)))))*属性设计!$L$31/
(属性设计!$L$30+
IF($B30="力士",VLOOKUP(G$24,力士基本属性,22,FALSE),IF($B30="修罗",VLOOKUP(G$24,修罗基本属性,22,FALSE),IF($B30="夜叉",VLOOKUP(G$24,夜叉基本属性,22,FALSE),IF($B30="判官",VLOOKUP(G$24,判官基本属性,22,FALSE),IF($B30="龙女",VLOOKUP(G$24,龙女基本属性,22,FALSE),0)))))*属性设计!$L$31),2))</f>
        <v>0.2 , 0.2</v>
      </c>
      <c r="H30" t="str">
        <f>IF(
IF($A30="力士",VLOOKUP(H$23,力士基本属性,3,FALSE),IF($A30="修罗",VLOOKUP(H$23,修罗基本属性,3,FALSE),IF($A30="夜叉",VLOOKUP(H$23,夜叉基本属性,3,FALSE),IF($A30="判官",VLOOKUP(H$23,判官基本属性,3,FALSE),IF($A30="龙女",VLOOKUP(H$23,龙女基本属性,3,FALSE),0)))))-
IF($B30="力士",VLOOKUP(H$24,力士基本属性,2,FALSE),IF($B30="修罗",VLOOKUP(H$24,修罗基本属性,2,FALSE),IF($B30="夜叉",VLOOKUP(H$24,夜叉基本属性,2,FALSE),IF($B30="判官",VLOOKUP(H$24,判官基本属性,2,FALSE),IF($B30="龙女",VLOOKUP(H$24,龙女基本属性,2,FALSE),0)))))&gt;0,
ROUND(((IF($A30="力士",VLOOKUP(H$23,力士基本属性,3,FALSE),IF($A30="修罗",VLOOKUP(H$23,修罗基本属性,3,FALSE),IF($A30="夜叉",VLOOKUP(H$23,夜叉基本属性,3,FALSE),IF($A30="判官",VLOOKUP(H$23,判官基本属性,3,FALSE),IF($A30="龙女",VLOOKUP(H$23,龙女基本属性,3,FALSE),0)))))-
IF($B30="力士",VLOOKUP(H$24,力士基本属性,2,FALSE),IF($B30="修罗",VLOOKUP(H$24,修罗基本属性,2,FALSE),IF($B30="夜叉",VLOOKUP(H$24,夜叉基本属性,2,FALSE),IF($B30="判官",VLOOKUP(H$24,判官基本属性,2,FALSE),IF($B30="龙女",VLOOKUP(H$24,龙女基本属性,2,FALSE),0))))))*属性设计!$L$29+
IF($A30="力士",VLOOKUP(H$23,力士基本属性,22,FALSE),IF($A30="修罗",VLOOKUP(H$23,修罗基本属性,22,FALSE),IF($A30="夜叉",VLOOKUP(H$23,夜叉基本属性,22,FALSE),IF($A30="判官",VLOOKUP(H$23,判官基本属性,22,FALSE),IF($A30="龙女",VLOOKUP(H$23,龙女基本属性,22,FALSE),0)))))*属性设计!$L$31)/
(属性设计!$L$30+
IF($A30="力士",VLOOKUP(H$23,力士基本属性,22,FALSE),IF($A30="修罗",VLOOKUP(H$23,修罗基本属性,22,FALSE),IF($A30="夜叉",VLOOKUP(H$23,夜叉基本属性,22,FALSE),IF($A30="判官",VLOOKUP(H$23,判官基本属性,22,FALSE),IF($A30="龙女",VLOOKUP(H$23,龙女基本属性,22,FALSE),0)))))*属性设计!$L$31),2),
ROUND(
IF($A30="力士",VLOOKUP(H$23,力士基本属性,22,FALSE),IF($A30="修罗",VLOOKUP(H$23,修罗基本属性,22,FALSE),IF($A30="夜叉",VLOOKUP(H$23,夜叉基本属性,22,FALSE),IF($A30="判官",VLOOKUP(H$23,判官基本属性,22,FALSE),IF($A30="龙女",VLOOKUP(H$23,龙女基本属性,22,FALSE),0)))))*属性设计!$L$31/
(属性设计!$L$30+
IF($A30="力士",VLOOKUP(H$23,力士基本属性,22,FALSE),IF($A30="修罗",VLOOKUP(H$23,修罗基本属性,22,FALSE),IF($A30="夜叉",VLOOKUP(H$23,夜叉基本属性,22,FALSE),IF($A30="判官",VLOOKUP(H$23,判官基本属性,22,FALSE),IF($A30="龙女",VLOOKUP(H$23,龙女基本属性,22,FALSE),0)))))*属性设计!$L$31),2))
&amp;" , "&amp;
IF(
IF($B30="力士",VLOOKUP(H$24,力士基本属性,3,FALSE),IF($B30="修罗",VLOOKUP(H$24,修罗基本属性,3,FALSE),IF($B30="夜叉",VLOOKUP(H$24,夜叉基本属性,3,FALSE),IF($B30="判官",VLOOKUP(H$24,判官基本属性,3,FALSE),IF($B30="龙女",VLOOKUP(H$24,龙女基本属性,3,FALSE),0)))))-
IF($A30="力士",VLOOKUP(H$23,力士基本属性,2,FALSE),IF($A30="修罗",VLOOKUP(H$23,修罗基本属性,2,FALSE),IF($A30="夜叉",VLOOKUP(H$23,夜叉基本属性,2,FALSE),IF($A30="判官",VLOOKUP(H$23,判官基本属性,2,FALSE),IF($A30="龙女",VLOOKUP(H$23,龙女基本属性,2,FALSE),0)))))&gt;0,
ROUND(((IF($B30="力士",VLOOKUP(H$24,力士基本属性,3,FALSE),IF($B30="修罗",VLOOKUP(H$24,修罗基本属性,3,FALSE),IF($B30="夜叉",VLOOKUP(H$24,夜叉基本属性,3,FALSE),IF($B30="判官",VLOOKUP(H$24,判官基本属性,3,FALSE),IF($B30="龙女",VLOOKUP(H$24,龙女基本属性,3,FALSE),0)))))-
IF($A30="力士",VLOOKUP(H$23,力士基本属性,2,FALSE),IF($A30="修罗",VLOOKUP(H$23,修罗基本属性,2,FALSE),IF($A30="夜叉",VLOOKUP(H$23,夜叉基本属性,2,FALSE),IF($A30="判官",VLOOKUP(H$23,判官基本属性,2,FALSE),IF($A30="龙女",VLOOKUP(H$23,龙女基本属性,2,FALSE),0))))))*属性设计!$L$29+
IF($B30="力士",VLOOKUP(H$24,力士基本属性,22,FALSE),IF($B30="修罗",VLOOKUP(H$24,修罗基本属性,22,FALSE),IF($B30="夜叉",VLOOKUP(H$24,夜叉基本属性,22,FALSE),IF($B30="判官",VLOOKUP(H$24,判官基本属性,22,FALSE),IF($B30="龙女",VLOOKUP(H$24,龙女基本属性,22,FALSE),0)))))*属性设计!$L$31)/
(属性设计!$L$30+
IF($B30="力士",VLOOKUP(H$24,力士基本属性,22,FALSE),IF($B30="修罗",VLOOKUP(H$24,修罗基本属性,22,FALSE),IF($B30="夜叉",VLOOKUP(H$24,夜叉基本属性,22,FALSE),IF($B30="判官",VLOOKUP(H$24,判官基本属性,22,FALSE),IF($B30="龙女",VLOOKUP(H$24,龙女基本属性,22,FALSE),0)))))*属性设计!$L$31),2),
ROUND(
IF($B30="力士",VLOOKUP(H$24,力士基本属性,22,FALSE),IF($B30="修罗",VLOOKUP(H$24,修罗基本属性,22,FALSE),IF($B30="夜叉",VLOOKUP(H$24,夜叉基本属性,22,FALSE),IF($B30="判官",VLOOKUP(H$24,判官基本属性,22,FALSE),IF($B30="龙女",VLOOKUP(H$24,龙女基本属性,22,FALSE),0)))))*属性设计!$L$31/
(属性设计!$L$30+
IF($B30="力士",VLOOKUP(H$24,力士基本属性,22,FALSE),IF($B30="修罗",VLOOKUP(H$24,修罗基本属性,22,FALSE),IF($B30="夜叉",VLOOKUP(H$24,夜叉基本属性,22,FALSE),IF($B30="判官",VLOOKUP(H$24,判官基本属性,22,FALSE),IF($B30="龙女",VLOOKUP(H$24,龙女基本属性,22,FALSE),0)))))*属性设计!$L$31),2))</f>
        <v>0.39 , 0.39</v>
      </c>
    </row>
    <row r="34" spans="1:8" x14ac:dyDescent="0.15">
      <c r="B34" s="2" t="s">
        <v>135</v>
      </c>
      <c r="C34" s="2">
        <v>1</v>
      </c>
      <c r="D34" s="2">
        <v>10</v>
      </c>
      <c r="E34" s="2">
        <v>30</v>
      </c>
      <c r="F34" s="2">
        <v>50</v>
      </c>
      <c r="G34" s="2">
        <v>70</v>
      </c>
      <c r="H34" s="2">
        <v>100</v>
      </c>
    </row>
    <row r="35" spans="1:8" x14ac:dyDescent="0.15">
      <c r="B35" s="2" t="s">
        <v>136</v>
      </c>
      <c r="C35" s="2">
        <f>C34</f>
        <v>1</v>
      </c>
      <c r="D35" s="2">
        <f t="shared" ref="D35:H35" si="10">D34</f>
        <v>10</v>
      </c>
      <c r="E35" s="2">
        <f t="shared" si="10"/>
        <v>30</v>
      </c>
      <c r="F35" s="2">
        <f t="shared" si="10"/>
        <v>50</v>
      </c>
      <c r="G35" s="2">
        <f t="shared" si="10"/>
        <v>70</v>
      </c>
      <c r="H35" s="2">
        <f t="shared" si="10"/>
        <v>100</v>
      </c>
    </row>
    <row r="36" spans="1:8" x14ac:dyDescent="0.15">
      <c r="A36" t="s">
        <v>114</v>
      </c>
      <c r="B36" t="s">
        <v>133</v>
      </c>
      <c r="C36" s="1" t="s">
        <v>23</v>
      </c>
      <c r="D36" s="1"/>
      <c r="E36" s="1"/>
      <c r="F36" s="1"/>
      <c r="G36" s="1"/>
      <c r="H36" s="1"/>
    </row>
    <row r="37" spans="1:8" x14ac:dyDescent="0.15">
      <c r="A37" t="s">
        <v>10</v>
      </c>
      <c r="B37" t="s">
        <v>9</v>
      </c>
      <c r="C37" t="str">
        <f>IF(
IF($A37="力士",VLOOKUP(C$34,力士基本属性,3,FALSE),IF($A37="修罗",VLOOKUP(C$34,修罗基本属性,3,FALSE),IF($A37="夜叉",VLOOKUP(C$34,夜叉基本属性,3,FALSE),IF($A37="判官",VLOOKUP(C$34,判官基本属性,3,FALSE),IF($A37="龙女",VLOOKUP(C$34,龙女基本属性,3,FALSE),0)))))-
IF($B37="力士",VLOOKUP(C$35,力士基本属性,4,FALSE),IF($B37="修罗",VLOOKUP(C$35,修罗基本属性,4,FALSE),IF($B37="夜叉",VLOOKUP(C$35,夜叉基本属性,4,FALSE),IF($B37="判官",VLOOKUP(C$35,判官基本属性,4,FALSE),IF($B37="龙女",VLOOKUP(C$35,龙女基本属性,4,FALSE),0)))))&gt;0,
ROUND(((IF($A37="力士",VLOOKUP(C$34,力士基本属性,3,FALSE),IF($A37="修罗",VLOOKUP(C$34,修罗基本属性,3,FALSE),IF($A37="夜叉",VLOOKUP(C$34,夜叉基本属性,3,FALSE),IF($A37="判官",VLOOKUP(C$34,判官基本属性,3,FALSE),IF($A37="龙女",VLOOKUP(C$34,龙女基本属性,3,FALSE),0)))))-
IF($B37="力士",VLOOKUP(C$35,力士基本属性,4,FALSE),IF($B37="修罗",VLOOKUP(C$35,修罗基本属性,4,FALSE),IF($B37="夜叉",VLOOKUP(C$35,夜叉基本属性,4,FALSE),IF($B37="判官",VLOOKUP(C$35,判官基本属性,4,FALSE),IF($B37="龙女",VLOOKUP(C$35,龙女基本属性,4,FALSE),0))))))*属性设计!$L$32+
IF($A37="力士",VLOOKUP(C$34,力士基本属性,22,FALSE),IF($A37="修罗",VLOOKUP(C$34,修罗基本属性,22,FALSE),IF($A37="夜叉",VLOOKUP(C$34,夜叉基本属性,22,FALSE),IF($A37="判官",VLOOKUP(C$34,判官基本属性,22,FALSE),IF($A37="龙女",VLOOKUP(C$34,龙女基本属性,22,FALSE),0)))))*属性设计!$L$34)/
(属性设计!$L$33+
IF($A37="力士",VLOOKUP(C$34,力士基本属性,22,FALSE),IF($A37="修罗",VLOOKUP(C$34,修罗基本属性,22,FALSE),IF($A37="夜叉",VLOOKUP(C$34,夜叉基本属性,22,FALSE),IF($A37="判官",VLOOKUP(C$34,判官基本属性,22,FALSE),IF($A37="龙女",VLOOKUP(C$34,龙女基本属性,22,FALSE),0)))))*属性设计!$L$34),2),
ROUND(
IF($A37="力士",VLOOKUP(C$34,力士基本属性,22,FALSE),IF($A37="修罗",VLOOKUP(C$34,修罗基本属性,22,FALSE),IF($A37="夜叉",VLOOKUP(C$34,夜叉基本属性,22,FALSE),IF($A37="判官",VLOOKUP(C$34,判官基本属性,22,FALSE),IF($A37="龙女",VLOOKUP(C$34,龙女基本属性,22,FALSE),0)))))*属性设计!$L$34/
(属性设计!$L$33+
IF($A37="力士",VLOOKUP(C$34,力士基本属性,22,FALSE),IF($A37="修罗",VLOOKUP(C$34,修罗基本属性,22,FALSE),IF($A37="夜叉",VLOOKUP(C$34,夜叉基本属性,22,FALSE),IF($A37="判官",VLOOKUP(C$34,判官基本属性,22,FALSE),IF($A37="龙女",VLOOKUP(C$34,龙女基本属性,22,FALSE),0)))))*属性设计!$L$34),2))
&amp;" , "&amp;
IF(
IF($B37="力士",VLOOKUP(C$35,力士基本属性,3,FALSE),IF($B37="修罗",VLOOKUP(C$35,修罗基本属性,3,FALSE),IF($B37="夜叉",VLOOKUP(C$35,夜叉基本属性,3,FALSE),IF($B37="判官",VLOOKUP(C$35,判官基本属性,3,FALSE),IF($B37="龙女",VLOOKUP(C$35,龙女基本属性,3,FALSE),0)))))-
IF($A37="力士",VLOOKUP(C$34,力士基本属性,4,FALSE),IF($A37="修罗",VLOOKUP(C$34,修罗基本属性,4,FALSE),IF($A37="夜叉",VLOOKUP(C$34,夜叉基本属性,4,FALSE),IF($A37="判官",VLOOKUP(C$34,判官基本属性,4,FALSE),IF($A37="龙女",VLOOKUP(C$34,龙女基本属性,4,FALSE),0)))))&gt;0,
ROUND(((IF($B37="力士",VLOOKUP(C$35,力士基本属性,3,FALSE),IF($B37="修罗",VLOOKUP(C$35,修罗基本属性,3,FALSE),IF($B37="夜叉",VLOOKUP(C$35,夜叉基本属性,3,FALSE),IF($B37="判官",VLOOKUP(C$35,判官基本属性,3,FALSE),IF($B37="龙女",VLOOKUP(C$35,龙女基本属性,3,FALSE),0)))))-
IF($A37="力士",VLOOKUP(C$34,力士基本属性,4,FALSE),IF($A37="修罗",VLOOKUP(C$34,修罗基本属性,4,FALSE),IF($A37="夜叉",VLOOKUP(C$34,夜叉基本属性,4,FALSE),IF($A37="判官",VLOOKUP(C$34,判官基本属性,4,FALSE),IF($A37="龙女",VLOOKUP(C$34,龙女基本属性,4,FALSE),0))))))*属性设计!$L$32+
IF($B37="力士",VLOOKUP(C$35,力士基本属性,22,FALSE),IF($B37="修罗",VLOOKUP(C$35,修罗基本属性,22,FALSE),IF($B37="夜叉",VLOOKUP(C$35,夜叉基本属性,22,FALSE),IF($B37="判官",VLOOKUP(C$35,判官基本属性,22,FALSE),IF($B37="龙女",VLOOKUP(C$35,龙女基本属性,22,FALSE),0)))))*属性设计!$L$34)/
(属性设计!$L$33+
IF($B37="力士",VLOOKUP(C$35,力士基本属性,22,FALSE),IF($B37="修罗",VLOOKUP(C$35,修罗基本属性,22,FALSE),IF($B37="夜叉",VLOOKUP(C$35,夜叉基本属性,22,FALSE),IF($B37="判官",VLOOKUP(C$35,判官基本属性,22,FALSE),IF($B37="龙女",VLOOKUP(C$35,龙女基本属性,22,FALSE),0)))))*属性设计!$L$34),2),
ROUND(
IF($B37="力士",VLOOKUP(C$35,力士基本属性,22,FALSE),IF($B37="修罗",VLOOKUP(C$35,修罗基本属性,22,FALSE),IF($B37="夜叉",VLOOKUP(C$35,夜叉基本属性,22,FALSE),IF($B37="判官",VLOOKUP(C$35,判官基本属性,22,FALSE),IF($B37="龙女",VLOOKUP(C$35,龙女基本属性,22,FALSE),0)))))*属性设计!$L$34/
(属性设计!$L$33+
IF($B37="力士",VLOOKUP(C$35,力士基本属性,22,FALSE),IF($B37="修罗",VLOOKUP(C$35,修罗基本属性,22,FALSE),IF($B37="夜叉",VLOOKUP(C$35,夜叉基本属性,22,FALSE),IF($B37="判官",VLOOKUP(C$35,判官基本属性,22,FALSE),IF($B37="龙女",VLOOKUP(C$35,龙女基本属性,22,FALSE),0)))))*属性设计!$L$34),2))</f>
        <v>0 , 0</v>
      </c>
      <c r="D37" t="str">
        <f>IF(
IF($A37="力士",VLOOKUP(D$34,力士基本属性,3,FALSE),IF($A37="修罗",VLOOKUP(D$34,修罗基本属性,3,FALSE),IF($A37="夜叉",VLOOKUP(D$34,夜叉基本属性,3,FALSE),IF($A37="判官",VLOOKUP(D$34,判官基本属性,3,FALSE),IF($A37="龙女",VLOOKUP(D$34,龙女基本属性,3,FALSE),0)))))-
IF($B37="力士",VLOOKUP(D$35,力士基本属性,4,FALSE),IF($B37="修罗",VLOOKUP(D$35,修罗基本属性,4,FALSE),IF($B37="夜叉",VLOOKUP(D$35,夜叉基本属性,4,FALSE),IF($B37="判官",VLOOKUP(D$35,判官基本属性,4,FALSE),IF($B37="龙女",VLOOKUP(D$35,龙女基本属性,4,FALSE),0)))))&gt;0,
ROUND(((IF($A37="力士",VLOOKUP(D$34,力士基本属性,3,FALSE),IF($A37="修罗",VLOOKUP(D$34,修罗基本属性,3,FALSE),IF($A37="夜叉",VLOOKUP(D$34,夜叉基本属性,3,FALSE),IF($A37="判官",VLOOKUP(D$34,判官基本属性,3,FALSE),IF($A37="龙女",VLOOKUP(D$34,龙女基本属性,3,FALSE),0)))))-
IF($B37="力士",VLOOKUP(D$35,力士基本属性,4,FALSE),IF($B37="修罗",VLOOKUP(D$35,修罗基本属性,4,FALSE),IF($B37="夜叉",VLOOKUP(D$35,夜叉基本属性,4,FALSE),IF($B37="判官",VLOOKUP(D$35,判官基本属性,4,FALSE),IF($B37="龙女",VLOOKUP(D$35,龙女基本属性,4,FALSE),0))))))*属性设计!$L$32+
IF($A37="力士",VLOOKUP(D$34,力士基本属性,22,FALSE),IF($A37="修罗",VLOOKUP(D$34,修罗基本属性,22,FALSE),IF($A37="夜叉",VLOOKUP(D$34,夜叉基本属性,22,FALSE),IF($A37="判官",VLOOKUP(D$34,判官基本属性,22,FALSE),IF($A37="龙女",VLOOKUP(D$34,龙女基本属性,22,FALSE),0)))))*属性设计!$L$34)/
(属性设计!$L$33+
IF($A37="力士",VLOOKUP(D$34,力士基本属性,22,FALSE),IF($A37="修罗",VLOOKUP(D$34,修罗基本属性,22,FALSE),IF($A37="夜叉",VLOOKUP(D$34,夜叉基本属性,22,FALSE),IF($A37="判官",VLOOKUP(D$34,判官基本属性,22,FALSE),IF($A37="龙女",VLOOKUP(D$34,龙女基本属性,22,FALSE),0)))))*属性设计!$L$34),2),
ROUND(
IF($A37="力士",VLOOKUP(D$34,力士基本属性,22,FALSE),IF($A37="修罗",VLOOKUP(D$34,修罗基本属性,22,FALSE),IF($A37="夜叉",VLOOKUP(D$34,夜叉基本属性,22,FALSE),IF($A37="判官",VLOOKUP(D$34,判官基本属性,22,FALSE),IF($A37="龙女",VLOOKUP(D$34,龙女基本属性,22,FALSE),0)))))*属性设计!$L$34/
(属性设计!$L$33+
IF($A37="力士",VLOOKUP(D$34,力士基本属性,22,FALSE),IF($A37="修罗",VLOOKUP(D$34,修罗基本属性,22,FALSE),IF($A37="夜叉",VLOOKUP(D$34,夜叉基本属性,22,FALSE),IF($A37="判官",VLOOKUP(D$34,判官基本属性,22,FALSE),IF($A37="龙女",VLOOKUP(D$34,龙女基本属性,22,FALSE),0)))))*属性设计!$L$34),2))
&amp;" , "&amp;
IF(
IF($B37="力士",VLOOKUP(D$35,力士基本属性,3,FALSE),IF($B37="修罗",VLOOKUP(D$35,修罗基本属性,3,FALSE),IF($B37="夜叉",VLOOKUP(D$35,夜叉基本属性,3,FALSE),IF($B37="判官",VLOOKUP(D$35,判官基本属性,3,FALSE),IF($B37="龙女",VLOOKUP(D$35,龙女基本属性,3,FALSE),0)))))-
IF($A37="力士",VLOOKUP(D$34,力士基本属性,4,FALSE),IF($A37="修罗",VLOOKUP(D$34,修罗基本属性,4,FALSE),IF($A37="夜叉",VLOOKUP(D$34,夜叉基本属性,4,FALSE),IF($A37="判官",VLOOKUP(D$34,判官基本属性,4,FALSE),IF($A37="龙女",VLOOKUP(D$34,龙女基本属性,4,FALSE),0)))))&gt;0,
ROUND(((IF($B37="力士",VLOOKUP(D$35,力士基本属性,3,FALSE),IF($B37="修罗",VLOOKUP(D$35,修罗基本属性,3,FALSE),IF($B37="夜叉",VLOOKUP(D$35,夜叉基本属性,3,FALSE),IF($B37="判官",VLOOKUP(D$35,判官基本属性,3,FALSE),IF($B37="龙女",VLOOKUP(D$35,龙女基本属性,3,FALSE),0)))))-
IF($A37="力士",VLOOKUP(D$34,力士基本属性,4,FALSE),IF($A37="修罗",VLOOKUP(D$34,修罗基本属性,4,FALSE),IF($A37="夜叉",VLOOKUP(D$34,夜叉基本属性,4,FALSE),IF($A37="判官",VLOOKUP(D$34,判官基本属性,4,FALSE),IF($A37="龙女",VLOOKUP(D$34,龙女基本属性,4,FALSE),0))))))*属性设计!$L$32+
IF($B37="力士",VLOOKUP(D$35,力士基本属性,22,FALSE),IF($B37="修罗",VLOOKUP(D$35,修罗基本属性,22,FALSE),IF($B37="夜叉",VLOOKUP(D$35,夜叉基本属性,22,FALSE),IF($B37="判官",VLOOKUP(D$35,判官基本属性,22,FALSE),IF($B37="龙女",VLOOKUP(D$35,龙女基本属性,22,FALSE),0)))))*属性设计!$L$34)/
(属性设计!$L$33+
IF($B37="力士",VLOOKUP(D$35,力士基本属性,22,FALSE),IF($B37="修罗",VLOOKUP(D$35,修罗基本属性,22,FALSE),IF($B37="夜叉",VLOOKUP(D$35,夜叉基本属性,22,FALSE),IF($B37="判官",VLOOKUP(D$35,判官基本属性,22,FALSE),IF($B37="龙女",VLOOKUP(D$35,龙女基本属性,22,FALSE),0)))))*属性设计!$L$34),2),
ROUND(
IF($B37="力士",VLOOKUP(D$35,力士基本属性,22,FALSE),IF($B37="修罗",VLOOKUP(D$35,修罗基本属性,22,FALSE),IF($B37="夜叉",VLOOKUP(D$35,夜叉基本属性,22,FALSE),IF($B37="判官",VLOOKUP(D$35,判官基本属性,22,FALSE),IF($B37="龙女",VLOOKUP(D$35,龙女基本属性,22,FALSE),0)))))*属性设计!$L$34/
(属性设计!$L$33+
IF($B37="力士",VLOOKUP(D$35,力士基本属性,22,FALSE),IF($B37="修罗",VLOOKUP(D$35,修罗基本属性,22,FALSE),IF($B37="夜叉",VLOOKUP(D$35,夜叉基本属性,22,FALSE),IF($B37="判官",VLOOKUP(D$35,判官基本属性,22,FALSE),IF($B37="龙女",VLOOKUP(D$35,龙女基本属性,22,FALSE),0)))))*属性设计!$L$34),2))</f>
        <v>0 , 0</v>
      </c>
      <c r="E37" t="str">
        <f>IF(
IF($A37="力士",VLOOKUP(E$34,力士基本属性,3,FALSE),IF($A37="修罗",VLOOKUP(E$34,修罗基本属性,3,FALSE),IF($A37="夜叉",VLOOKUP(E$34,夜叉基本属性,3,FALSE),IF($A37="判官",VLOOKUP(E$34,判官基本属性,3,FALSE),IF($A37="龙女",VLOOKUP(E$34,龙女基本属性,3,FALSE),0)))))-
IF($B37="力士",VLOOKUP(E$35,力士基本属性,4,FALSE),IF($B37="修罗",VLOOKUP(E$35,修罗基本属性,4,FALSE),IF($B37="夜叉",VLOOKUP(E$35,夜叉基本属性,4,FALSE),IF($B37="判官",VLOOKUP(E$35,判官基本属性,4,FALSE),IF($B37="龙女",VLOOKUP(E$35,龙女基本属性,4,FALSE),0)))))&gt;0,
ROUND(((IF($A37="力士",VLOOKUP(E$34,力士基本属性,3,FALSE),IF($A37="修罗",VLOOKUP(E$34,修罗基本属性,3,FALSE),IF($A37="夜叉",VLOOKUP(E$34,夜叉基本属性,3,FALSE),IF($A37="判官",VLOOKUP(E$34,判官基本属性,3,FALSE),IF($A37="龙女",VLOOKUP(E$34,龙女基本属性,3,FALSE),0)))))-
IF($B37="力士",VLOOKUP(E$35,力士基本属性,4,FALSE),IF($B37="修罗",VLOOKUP(E$35,修罗基本属性,4,FALSE),IF($B37="夜叉",VLOOKUP(E$35,夜叉基本属性,4,FALSE),IF($B37="判官",VLOOKUP(E$35,判官基本属性,4,FALSE),IF($B37="龙女",VLOOKUP(E$35,龙女基本属性,4,FALSE),0))))))*属性设计!$L$32+
IF($A37="力士",VLOOKUP(E$34,力士基本属性,22,FALSE),IF($A37="修罗",VLOOKUP(E$34,修罗基本属性,22,FALSE),IF($A37="夜叉",VLOOKUP(E$34,夜叉基本属性,22,FALSE),IF($A37="判官",VLOOKUP(E$34,判官基本属性,22,FALSE),IF($A37="龙女",VLOOKUP(E$34,龙女基本属性,22,FALSE),0)))))*属性设计!$L$34)/
(属性设计!$L$33+
IF($A37="力士",VLOOKUP(E$34,力士基本属性,22,FALSE),IF($A37="修罗",VLOOKUP(E$34,修罗基本属性,22,FALSE),IF($A37="夜叉",VLOOKUP(E$34,夜叉基本属性,22,FALSE),IF($A37="判官",VLOOKUP(E$34,判官基本属性,22,FALSE),IF($A37="龙女",VLOOKUP(E$34,龙女基本属性,22,FALSE),0)))))*属性设计!$L$34),2),
ROUND(
IF($A37="力士",VLOOKUP(E$34,力士基本属性,22,FALSE),IF($A37="修罗",VLOOKUP(E$34,修罗基本属性,22,FALSE),IF($A37="夜叉",VLOOKUP(E$34,夜叉基本属性,22,FALSE),IF($A37="判官",VLOOKUP(E$34,判官基本属性,22,FALSE),IF($A37="龙女",VLOOKUP(E$34,龙女基本属性,22,FALSE),0)))))*属性设计!$L$34/
(属性设计!$L$33+
IF($A37="力士",VLOOKUP(E$34,力士基本属性,22,FALSE),IF($A37="修罗",VLOOKUP(E$34,修罗基本属性,22,FALSE),IF($A37="夜叉",VLOOKUP(E$34,夜叉基本属性,22,FALSE),IF($A37="判官",VLOOKUP(E$34,判官基本属性,22,FALSE),IF($A37="龙女",VLOOKUP(E$34,龙女基本属性,22,FALSE),0)))))*属性设计!$L$34),2))
&amp;" , "&amp;
IF(
IF($B37="力士",VLOOKUP(E$35,力士基本属性,3,FALSE),IF($B37="修罗",VLOOKUP(E$35,修罗基本属性,3,FALSE),IF($B37="夜叉",VLOOKUP(E$35,夜叉基本属性,3,FALSE),IF($B37="判官",VLOOKUP(E$35,判官基本属性,3,FALSE),IF($B37="龙女",VLOOKUP(E$35,龙女基本属性,3,FALSE),0)))))-
IF($A37="力士",VLOOKUP(E$34,力士基本属性,4,FALSE),IF($A37="修罗",VLOOKUP(E$34,修罗基本属性,4,FALSE),IF($A37="夜叉",VLOOKUP(E$34,夜叉基本属性,4,FALSE),IF($A37="判官",VLOOKUP(E$34,判官基本属性,4,FALSE),IF($A37="龙女",VLOOKUP(E$34,龙女基本属性,4,FALSE),0)))))&gt;0,
ROUND(((IF($B37="力士",VLOOKUP(E$35,力士基本属性,3,FALSE),IF($B37="修罗",VLOOKUP(E$35,修罗基本属性,3,FALSE),IF($B37="夜叉",VLOOKUP(E$35,夜叉基本属性,3,FALSE),IF($B37="判官",VLOOKUP(E$35,判官基本属性,3,FALSE),IF($B37="龙女",VLOOKUP(E$35,龙女基本属性,3,FALSE),0)))))-
IF($A37="力士",VLOOKUP(E$34,力士基本属性,4,FALSE),IF($A37="修罗",VLOOKUP(E$34,修罗基本属性,4,FALSE),IF($A37="夜叉",VLOOKUP(E$34,夜叉基本属性,4,FALSE),IF($A37="判官",VLOOKUP(E$34,判官基本属性,4,FALSE),IF($A37="龙女",VLOOKUP(E$34,龙女基本属性,4,FALSE),0))))))*属性设计!$L$32+
IF($B37="力士",VLOOKUP(E$35,力士基本属性,22,FALSE),IF($B37="修罗",VLOOKUP(E$35,修罗基本属性,22,FALSE),IF($B37="夜叉",VLOOKUP(E$35,夜叉基本属性,22,FALSE),IF($B37="判官",VLOOKUP(E$35,判官基本属性,22,FALSE),IF($B37="龙女",VLOOKUP(E$35,龙女基本属性,22,FALSE),0)))))*属性设计!$L$34)/
(属性设计!$L$33+
IF($B37="力士",VLOOKUP(E$35,力士基本属性,22,FALSE),IF($B37="修罗",VLOOKUP(E$35,修罗基本属性,22,FALSE),IF($B37="夜叉",VLOOKUP(E$35,夜叉基本属性,22,FALSE),IF($B37="判官",VLOOKUP(E$35,判官基本属性,22,FALSE),IF($B37="龙女",VLOOKUP(E$35,龙女基本属性,22,FALSE),0)))))*属性设计!$L$34),2),
ROUND(
IF($B37="力士",VLOOKUP(E$35,力士基本属性,22,FALSE),IF($B37="修罗",VLOOKUP(E$35,修罗基本属性,22,FALSE),IF($B37="夜叉",VLOOKUP(E$35,夜叉基本属性,22,FALSE),IF($B37="判官",VLOOKUP(E$35,判官基本属性,22,FALSE),IF($B37="龙女",VLOOKUP(E$35,龙女基本属性,22,FALSE),0)))))*属性设计!$L$34/
(属性设计!$L$33+
IF($B37="力士",VLOOKUP(E$35,力士基本属性,22,FALSE),IF($B37="修罗",VLOOKUP(E$35,修罗基本属性,22,FALSE),IF($B37="夜叉",VLOOKUP(E$35,夜叉基本属性,22,FALSE),IF($B37="判官",VLOOKUP(E$35,判官基本属性,22,FALSE),IF($B37="龙女",VLOOKUP(E$35,龙女基本属性,22,FALSE),0)))))*属性设计!$L$34),2))</f>
        <v>0 , 0.01</v>
      </c>
      <c r="F37" t="str">
        <f>IF(
IF($A37="力士",VLOOKUP(F$34,力士基本属性,3,FALSE),IF($A37="修罗",VLOOKUP(F$34,修罗基本属性,3,FALSE),IF($A37="夜叉",VLOOKUP(F$34,夜叉基本属性,3,FALSE),IF($A37="判官",VLOOKUP(F$34,判官基本属性,3,FALSE),IF($A37="龙女",VLOOKUP(F$34,龙女基本属性,3,FALSE),0)))))-
IF($B37="力士",VLOOKUP(F$35,力士基本属性,4,FALSE),IF($B37="修罗",VLOOKUP(F$35,修罗基本属性,4,FALSE),IF($B37="夜叉",VLOOKUP(F$35,夜叉基本属性,4,FALSE),IF($B37="判官",VLOOKUP(F$35,判官基本属性,4,FALSE),IF($B37="龙女",VLOOKUP(F$35,龙女基本属性,4,FALSE),0)))))&gt;0,
ROUND(((IF($A37="力士",VLOOKUP(F$34,力士基本属性,3,FALSE),IF($A37="修罗",VLOOKUP(F$34,修罗基本属性,3,FALSE),IF($A37="夜叉",VLOOKUP(F$34,夜叉基本属性,3,FALSE),IF($A37="判官",VLOOKUP(F$34,判官基本属性,3,FALSE),IF($A37="龙女",VLOOKUP(F$34,龙女基本属性,3,FALSE),0)))))-
IF($B37="力士",VLOOKUP(F$35,力士基本属性,4,FALSE),IF($B37="修罗",VLOOKUP(F$35,修罗基本属性,4,FALSE),IF($B37="夜叉",VLOOKUP(F$35,夜叉基本属性,4,FALSE),IF($B37="判官",VLOOKUP(F$35,判官基本属性,4,FALSE),IF($B37="龙女",VLOOKUP(F$35,龙女基本属性,4,FALSE),0))))))*属性设计!$L$32+
IF($A37="力士",VLOOKUP(F$34,力士基本属性,22,FALSE),IF($A37="修罗",VLOOKUP(F$34,修罗基本属性,22,FALSE),IF($A37="夜叉",VLOOKUP(F$34,夜叉基本属性,22,FALSE),IF($A37="判官",VLOOKUP(F$34,判官基本属性,22,FALSE),IF($A37="龙女",VLOOKUP(F$34,龙女基本属性,22,FALSE),0)))))*属性设计!$L$34)/
(属性设计!$L$33+
IF($A37="力士",VLOOKUP(F$34,力士基本属性,22,FALSE),IF($A37="修罗",VLOOKUP(F$34,修罗基本属性,22,FALSE),IF($A37="夜叉",VLOOKUP(F$34,夜叉基本属性,22,FALSE),IF($A37="判官",VLOOKUP(F$34,判官基本属性,22,FALSE),IF($A37="龙女",VLOOKUP(F$34,龙女基本属性,22,FALSE),0)))))*属性设计!$L$34),2),
ROUND(
IF($A37="力士",VLOOKUP(F$34,力士基本属性,22,FALSE),IF($A37="修罗",VLOOKUP(F$34,修罗基本属性,22,FALSE),IF($A37="夜叉",VLOOKUP(F$34,夜叉基本属性,22,FALSE),IF($A37="判官",VLOOKUP(F$34,判官基本属性,22,FALSE),IF($A37="龙女",VLOOKUP(F$34,龙女基本属性,22,FALSE),0)))))*属性设计!$L$34/
(属性设计!$L$33+
IF($A37="力士",VLOOKUP(F$34,力士基本属性,22,FALSE),IF($A37="修罗",VLOOKUP(F$34,修罗基本属性,22,FALSE),IF($A37="夜叉",VLOOKUP(F$34,夜叉基本属性,22,FALSE),IF($A37="判官",VLOOKUP(F$34,判官基本属性,22,FALSE),IF($A37="龙女",VLOOKUP(F$34,龙女基本属性,22,FALSE),0)))))*属性设计!$L$34),2))
&amp;" , "&amp;
IF(
IF($B37="力士",VLOOKUP(F$35,力士基本属性,3,FALSE),IF($B37="修罗",VLOOKUP(F$35,修罗基本属性,3,FALSE),IF($B37="夜叉",VLOOKUP(F$35,夜叉基本属性,3,FALSE),IF($B37="判官",VLOOKUP(F$35,判官基本属性,3,FALSE),IF($B37="龙女",VLOOKUP(F$35,龙女基本属性,3,FALSE),0)))))-
IF($A37="力士",VLOOKUP(F$34,力士基本属性,4,FALSE),IF($A37="修罗",VLOOKUP(F$34,修罗基本属性,4,FALSE),IF($A37="夜叉",VLOOKUP(F$34,夜叉基本属性,4,FALSE),IF($A37="判官",VLOOKUP(F$34,判官基本属性,4,FALSE),IF($A37="龙女",VLOOKUP(F$34,龙女基本属性,4,FALSE),0)))))&gt;0,
ROUND(((IF($B37="力士",VLOOKUP(F$35,力士基本属性,3,FALSE),IF($B37="修罗",VLOOKUP(F$35,修罗基本属性,3,FALSE),IF($B37="夜叉",VLOOKUP(F$35,夜叉基本属性,3,FALSE),IF($B37="判官",VLOOKUP(F$35,判官基本属性,3,FALSE),IF($B37="龙女",VLOOKUP(F$35,龙女基本属性,3,FALSE),0)))))-
IF($A37="力士",VLOOKUP(F$34,力士基本属性,4,FALSE),IF($A37="修罗",VLOOKUP(F$34,修罗基本属性,4,FALSE),IF($A37="夜叉",VLOOKUP(F$34,夜叉基本属性,4,FALSE),IF($A37="判官",VLOOKUP(F$34,判官基本属性,4,FALSE),IF($A37="龙女",VLOOKUP(F$34,龙女基本属性,4,FALSE),0))))))*属性设计!$L$32+
IF($B37="力士",VLOOKUP(F$35,力士基本属性,22,FALSE),IF($B37="修罗",VLOOKUP(F$35,修罗基本属性,22,FALSE),IF($B37="夜叉",VLOOKUP(F$35,夜叉基本属性,22,FALSE),IF($B37="判官",VLOOKUP(F$35,判官基本属性,22,FALSE),IF($B37="龙女",VLOOKUP(F$35,龙女基本属性,22,FALSE),0)))))*属性设计!$L$34)/
(属性设计!$L$33+
IF($B37="力士",VLOOKUP(F$35,力士基本属性,22,FALSE),IF($B37="修罗",VLOOKUP(F$35,修罗基本属性,22,FALSE),IF($B37="夜叉",VLOOKUP(F$35,夜叉基本属性,22,FALSE),IF($B37="判官",VLOOKUP(F$35,判官基本属性,22,FALSE),IF($B37="龙女",VLOOKUP(F$35,龙女基本属性,22,FALSE),0)))))*属性设计!$L$34),2),
ROUND(
IF($B37="力士",VLOOKUP(F$35,力士基本属性,22,FALSE),IF($B37="修罗",VLOOKUP(F$35,修罗基本属性,22,FALSE),IF($B37="夜叉",VLOOKUP(F$35,夜叉基本属性,22,FALSE),IF($B37="判官",VLOOKUP(F$35,判官基本属性,22,FALSE),IF($B37="龙女",VLOOKUP(F$35,龙女基本属性,22,FALSE),0)))))*属性设计!$L$34/
(属性设计!$L$33+
IF($B37="力士",VLOOKUP(F$35,力士基本属性,22,FALSE),IF($B37="修罗",VLOOKUP(F$35,修罗基本属性,22,FALSE),IF($B37="夜叉",VLOOKUP(F$35,夜叉基本属性,22,FALSE),IF($B37="判官",VLOOKUP(F$35,判官基本属性,22,FALSE),IF($B37="龙女",VLOOKUP(F$35,龙女基本属性,22,FALSE),0)))))*属性设计!$L$34),2))</f>
        <v>0 , 0.03</v>
      </c>
      <c r="G37" t="str">
        <f>IF(
IF($A37="力士",VLOOKUP(G$34,力士基本属性,3,FALSE),IF($A37="修罗",VLOOKUP(G$34,修罗基本属性,3,FALSE),IF($A37="夜叉",VLOOKUP(G$34,夜叉基本属性,3,FALSE),IF($A37="判官",VLOOKUP(G$34,判官基本属性,3,FALSE),IF($A37="龙女",VLOOKUP(G$34,龙女基本属性,3,FALSE),0)))))-
IF($B37="力士",VLOOKUP(G$35,力士基本属性,4,FALSE),IF($B37="修罗",VLOOKUP(G$35,修罗基本属性,4,FALSE),IF($B37="夜叉",VLOOKUP(G$35,夜叉基本属性,4,FALSE),IF($B37="判官",VLOOKUP(G$35,判官基本属性,4,FALSE),IF($B37="龙女",VLOOKUP(G$35,龙女基本属性,4,FALSE),0)))))&gt;0,
ROUND(((IF($A37="力士",VLOOKUP(G$34,力士基本属性,3,FALSE),IF($A37="修罗",VLOOKUP(G$34,修罗基本属性,3,FALSE),IF($A37="夜叉",VLOOKUP(G$34,夜叉基本属性,3,FALSE),IF($A37="判官",VLOOKUP(G$34,判官基本属性,3,FALSE),IF($A37="龙女",VLOOKUP(G$34,龙女基本属性,3,FALSE),0)))))-
IF($B37="力士",VLOOKUP(G$35,力士基本属性,4,FALSE),IF($B37="修罗",VLOOKUP(G$35,修罗基本属性,4,FALSE),IF($B37="夜叉",VLOOKUP(G$35,夜叉基本属性,4,FALSE),IF($B37="判官",VLOOKUP(G$35,判官基本属性,4,FALSE),IF($B37="龙女",VLOOKUP(G$35,龙女基本属性,4,FALSE),0))))))*属性设计!$L$32+
IF($A37="力士",VLOOKUP(G$34,力士基本属性,22,FALSE),IF($A37="修罗",VLOOKUP(G$34,修罗基本属性,22,FALSE),IF($A37="夜叉",VLOOKUP(G$34,夜叉基本属性,22,FALSE),IF($A37="判官",VLOOKUP(G$34,判官基本属性,22,FALSE),IF($A37="龙女",VLOOKUP(G$34,龙女基本属性,22,FALSE),0)))))*属性设计!$L$34)/
(属性设计!$L$33+
IF($A37="力士",VLOOKUP(G$34,力士基本属性,22,FALSE),IF($A37="修罗",VLOOKUP(G$34,修罗基本属性,22,FALSE),IF($A37="夜叉",VLOOKUP(G$34,夜叉基本属性,22,FALSE),IF($A37="判官",VLOOKUP(G$34,判官基本属性,22,FALSE),IF($A37="龙女",VLOOKUP(G$34,龙女基本属性,22,FALSE),0)))))*属性设计!$L$34),2),
ROUND(
IF($A37="力士",VLOOKUP(G$34,力士基本属性,22,FALSE),IF($A37="修罗",VLOOKUP(G$34,修罗基本属性,22,FALSE),IF($A37="夜叉",VLOOKUP(G$34,夜叉基本属性,22,FALSE),IF($A37="判官",VLOOKUP(G$34,判官基本属性,22,FALSE),IF($A37="龙女",VLOOKUP(G$34,龙女基本属性,22,FALSE),0)))))*属性设计!$L$34/
(属性设计!$L$33+
IF($A37="力士",VLOOKUP(G$34,力士基本属性,22,FALSE),IF($A37="修罗",VLOOKUP(G$34,修罗基本属性,22,FALSE),IF($A37="夜叉",VLOOKUP(G$34,夜叉基本属性,22,FALSE),IF($A37="判官",VLOOKUP(G$34,判官基本属性,22,FALSE),IF($A37="龙女",VLOOKUP(G$34,龙女基本属性,22,FALSE),0)))))*属性设计!$L$34),2))
&amp;" , "&amp;
IF(
IF($B37="力士",VLOOKUP(G$35,力士基本属性,3,FALSE),IF($B37="修罗",VLOOKUP(G$35,修罗基本属性,3,FALSE),IF($B37="夜叉",VLOOKUP(G$35,夜叉基本属性,3,FALSE),IF($B37="判官",VLOOKUP(G$35,判官基本属性,3,FALSE),IF($B37="龙女",VLOOKUP(G$35,龙女基本属性,3,FALSE),0)))))-
IF($A37="力士",VLOOKUP(G$34,力士基本属性,4,FALSE),IF($A37="修罗",VLOOKUP(G$34,修罗基本属性,4,FALSE),IF($A37="夜叉",VLOOKUP(G$34,夜叉基本属性,4,FALSE),IF($A37="判官",VLOOKUP(G$34,判官基本属性,4,FALSE),IF($A37="龙女",VLOOKUP(G$34,龙女基本属性,4,FALSE),0)))))&gt;0,
ROUND(((IF($B37="力士",VLOOKUP(G$35,力士基本属性,3,FALSE),IF($B37="修罗",VLOOKUP(G$35,修罗基本属性,3,FALSE),IF($B37="夜叉",VLOOKUP(G$35,夜叉基本属性,3,FALSE),IF($B37="判官",VLOOKUP(G$35,判官基本属性,3,FALSE),IF($B37="龙女",VLOOKUP(G$35,龙女基本属性,3,FALSE),0)))))-
IF($A37="力士",VLOOKUP(G$34,力士基本属性,4,FALSE),IF($A37="修罗",VLOOKUP(G$34,修罗基本属性,4,FALSE),IF($A37="夜叉",VLOOKUP(G$34,夜叉基本属性,4,FALSE),IF($A37="判官",VLOOKUP(G$34,判官基本属性,4,FALSE),IF($A37="龙女",VLOOKUP(G$34,龙女基本属性,4,FALSE),0))))))*属性设计!$L$32+
IF($B37="力士",VLOOKUP(G$35,力士基本属性,22,FALSE),IF($B37="修罗",VLOOKUP(G$35,修罗基本属性,22,FALSE),IF($B37="夜叉",VLOOKUP(G$35,夜叉基本属性,22,FALSE),IF($B37="判官",VLOOKUP(G$35,判官基本属性,22,FALSE),IF($B37="龙女",VLOOKUP(G$35,龙女基本属性,22,FALSE),0)))))*属性设计!$L$34)/
(属性设计!$L$33+
IF($B37="力士",VLOOKUP(G$35,力士基本属性,22,FALSE),IF($B37="修罗",VLOOKUP(G$35,修罗基本属性,22,FALSE),IF($B37="夜叉",VLOOKUP(G$35,夜叉基本属性,22,FALSE),IF($B37="判官",VLOOKUP(G$35,判官基本属性,22,FALSE),IF($B37="龙女",VLOOKUP(G$35,龙女基本属性,22,FALSE),0)))))*属性设计!$L$34),2),
ROUND(
IF($B37="力士",VLOOKUP(G$35,力士基本属性,22,FALSE),IF($B37="修罗",VLOOKUP(G$35,修罗基本属性,22,FALSE),IF($B37="夜叉",VLOOKUP(G$35,夜叉基本属性,22,FALSE),IF($B37="判官",VLOOKUP(G$35,判官基本属性,22,FALSE),IF($B37="龙女",VLOOKUP(G$35,龙女基本属性,22,FALSE),0)))))*属性设计!$L$34/
(属性设计!$L$33+
IF($B37="力士",VLOOKUP(G$35,力士基本属性,22,FALSE),IF($B37="修罗",VLOOKUP(G$35,修罗基本属性,22,FALSE),IF($B37="夜叉",VLOOKUP(G$35,夜叉基本属性,22,FALSE),IF($B37="判官",VLOOKUP(G$35,判官基本属性,22,FALSE),IF($B37="龙女",VLOOKUP(G$35,龙女基本属性,22,FALSE),0)))))*属性设计!$L$34),2))</f>
        <v>0 , 0.06</v>
      </c>
      <c r="H37" t="str">
        <f>IF(
IF($A37="力士",VLOOKUP(H$34,力士基本属性,3,FALSE),IF($A37="修罗",VLOOKUP(H$34,修罗基本属性,3,FALSE),IF($A37="夜叉",VLOOKUP(H$34,夜叉基本属性,3,FALSE),IF($A37="判官",VLOOKUP(H$34,判官基本属性,3,FALSE),IF($A37="龙女",VLOOKUP(H$34,龙女基本属性,3,FALSE),0)))))-
IF($B37="力士",VLOOKUP(H$35,力士基本属性,4,FALSE),IF($B37="修罗",VLOOKUP(H$35,修罗基本属性,4,FALSE),IF($B37="夜叉",VLOOKUP(H$35,夜叉基本属性,4,FALSE),IF($B37="判官",VLOOKUP(H$35,判官基本属性,4,FALSE),IF($B37="龙女",VLOOKUP(H$35,龙女基本属性,4,FALSE),0)))))&gt;0,
ROUND(((IF($A37="力士",VLOOKUP(H$34,力士基本属性,3,FALSE),IF($A37="修罗",VLOOKUP(H$34,修罗基本属性,3,FALSE),IF($A37="夜叉",VLOOKUP(H$34,夜叉基本属性,3,FALSE),IF($A37="判官",VLOOKUP(H$34,判官基本属性,3,FALSE),IF($A37="龙女",VLOOKUP(H$34,龙女基本属性,3,FALSE),0)))))-
IF($B37="力士",VLOOKUP(H$35,力士基本属性,4,FALSE),IF($B37="修罗",VLOOKUP(H$35,修罗基本属性,4,FALSE),IF($B37="夜叉",VLOOKUP(H$35,夜叉基本属性,4,FALSE),IF($B37="判官",VLOOKUP(H$35,判官基本属性,4,FALSE),IF($B37="龙女",VLOOKUP(H$35,龙女基本属性,4,FALSE),0))))))*属性设计!$L$32+
IF($A37="力士",VLOOKUP(H$34,力士基本属性,22,FALSE),IF($A37="修罗",VLOOKUP(H$34,修罗基本属性,22,FALSE),IF($A37="夜叉",VLOOKUP(H$34,夜叉基本属性,22,FALSE),IF($A37="判官",VLOOKUP(H$34,判官基本属性,22,FALSE),IF($A37="龙女",VLOOKUP(H$34,龙女基本属性,22,FALSE),0)))))*属性设计!$L$34)/
(属性设计!$L$33+
IF($A37="力士",VLOOKUP(H$34,力士基本属性,22,FALSE),IF($A37="修罗",VLOOKUP(H$34,修罗基本属性,22,FALSE),IF($A37="夜叉",VLOOKUP(H$34,夜叉基本属性,22,FALSE),IF($A37="判官",VLOOKUP(H$34,判官基本属性,22,FALSE),IF($A37="龙女",VLOOKUP(H$34,龙女基本属性,22,FALSE),0)))))*属性设计!$L$34),2),
ROUND(
IF($A37="力士",VLOOKUP(H$34,力士基本属性,22,FALSE),IF($A37="修罗",VLOOKUP(H$34,修罗基本属性,22,FALSE),IF($A37="夜叉",VLOOKUP(H$34,夜叉基本属性,22,FALSE),IF($A37="判官",VLOOKUP(H$34,判官基本属性,22,FALSE),IF($A37="龙女",VLOOKUP(H$34,龙女基本属性,22,FALSE),0)))))*属性设计!$L$34/
(属性设计!$L$33+
IF($A37="力士",VLOOKUP(H$34,力士基本属性,22,FALSE),IF($A37="修罗",VLOOKUP(H$34,修罗基本属性,22,FALSE),IF($A37="夜叉",VLOOKUP(H$34,夜叉基本属性,22,FALSE),IF($A37="判官",VLOOKUP(H$34,判官基本属性,22,FALSE),IF($A37="龙女",VLOOKUP(H$34,龙女基本属性,22,FALSE),0)))))*属性设计!$L$34),2))
&amp;" , "&amp;
IF(
IF($B37="力士",VLOOKUP(H$35,力士基本属性,3,FALSE),IF($B37="修罗",VLOOKUP(H$35,修罗基本属性,3,FALSE),IF($B37="夜叉",VLOOKUP(H$35,夜叉基本属性,3,FALSE),IF($B37="判官",VLOOKUP(H$35,判官基本属性,3,FALSE),IF($B37="龙女",VLOOKUP(H$35,龙女基本属性,3,FALSE),0)))))-
IF($A37="力士",VLOOKUP(H$34,力士基本属性,4,FALSE),IF($A37="修罗",VLOOKUP(H$34,修罗基本属性,4,FALSE),IF($A37="夜叉",VLOOKUP(H$34,夜叉基本属性,4,FALSE),IF($A37="判官",VLOOKUP(H$34,判官基本属性,4,FALSE),IF($A37="龙女",VLOOKUP(H$34,龙女基本属性,4,FALSE),0)))))&gt;0,
ROUND(((IF($B37="力士",VLOOKUP(H$35,力士基本属性,3,FALSE),IF($B37="修罗",VLOOKUP(H$35,修罗基本属性,3,FALSE),IF($B37="夜叉",VLOOKUP(H$35,夜叉基本属性,3,FALSE),IF($B37="判官",VLOOKUP(H$35,判官基本属性,3,FALSE),IF($B37="龙女",VLOOKUP(H$35,龙女基本属性,3,FALSE),0)))))-
IF($A37="力士",VLOOKUP(H$34,力士基本属性,4,FALSE),IF($A37="修罗",VLOOKUP(H$34,修罗基本属性,4,FALSE),IF($A37="夜叉",VLOOKUP(H$34,夜叉基本属性,4,FALSE),IF($A37="判官",VLOOKUP(H$34,判官基本属性,4,FALSE),IF($A37="龙女",VLOOKUP(H$34,龙女基本属性,4,FALSE),0))))))*属性设计!$L$32+
IF($B37="力士",VLOOKUP(H$35,力士基本属性,22,FALSE),IF($B37="修罗",VLOOKUP(H$35,修罗基本属性,22,FALSE),IF($B37="夜叉",VLOOKUP(H$35,夜叉基本属性,22,FALSE),IF($B37="判官",VLOOKUP(H$35,判官基本属性,22,FALSE),IF($B37="龙女",VLOOKUP(H$35,龙女基本属性,22,FALSE),0)))))*属性设计!$L$34)/
(属性设计!$L$33+
IF($B37="力士",VLOOKUP(H$35,力士基本属性,22,FALSE),IF($B37="修罗",VLOOKUP(H$35,修罗基本属性,22,FALSE),IF($B37="夜叉",VLOOKUP(H$35,夜叉基本属性,22,FALSE),IF($B37="判官",VLOOKUP(H$35,判官基本属性,22,FALSE),IF($B37="龙女",VLOOKUP(H$35,龙女基本属性,22,FALSE),0)))))*属性设计!$L$34),2),
ROUND(
IF($B37="力士",VLOOKUP(H$35,力士基本属性,22,FALSE),IF($B37="修罗",VLOOKUP(H$35,修罗基本属性,22,FALSE),IF($B37="夜叉",VLOOKUP(H$35,夜叉基本属性,22,FALSE),IF($B37="判官",VLOOKUP(H$35,判官基本属性,22,FALSE),IF($B37="龙女",VLOOKUP(H$35,龙女基本属性,22,FALSE),0)))))*属性设计!$L$34/
(属性设计!$L$33+
IF($B37="力士",VLOOKUP(H$35,力士基本属性,22,FALSE),IF($B37="修罗",VLOOKUP(H$35,修罗基本属性,22,FALSE),IF($B37="夜叉",VLOOKUP(H$35,夜叉基本属性,22,FALSE),IF($B37="判官",VLOOKUP(H$35,判官基本属性,22,FALSE),IF($B37="龙女",VLOOKUP(H$35,龙女基本属性,22,FALSE),0)))))*属性设计!$L$34),2))</f>
        <v>0 , 0.11</v>
      </c>
    </row>
    <row r="38" spans="1:8" x14ac:dyDescent="0.15">
      <c r="A38" t="s">
        <v>9</v>
      </c>
      <c r="B38" t="s">
        <v>4</v>
      </c>
      <c r="C38" t="str">
        <f>IF(
IF($A38="力士",VLOOKUP(C$34,力士基本属性,3,FALSE),IF($A38="修罗",VLOOKUP(C$34,修罗基本属性,3,FALSE),IF($A38="夜叉",VLOOKUP(C$34,夜叉基本属性,3,FALSE),IF($A38="判官",VLOOKUP(C$34,判官基本属性,3,FALSE),IF($A38="龙女",VLOOKUP(C$34,龙女基本属性,3,FALSE),0)))))-
IF($B38="力士",VLOOKUP(C$35,力士基本属性,4,FALSE),IF($B38="修罗",VLOOKUP(C$35,修罗基本属性,4,FALSE),IF($B38="夜叉",VLOOKUP(C$35,夜叉基本属性,4,FALSE),IF($B38="判官",VLOOKUP(C$35,判官基本属性,4,FALSE),IF($B38="龙女",VLOOKUP(C$35,龙女基本属性,4,FALSE),0)))))&gt;0,
ROUND(((IF($A38="力士",VLOOKUP(C$34,力士基本属性,3,FALSE),IF($A38="修罗",VLOOKUP(C$34,修罗基本属性,3,FALSE),IF($A38="夜叉",VLOOKUP(C$34,夜叉基本属性,3,FALSE),IF($A38="判官",VLOOKUP(C$34,判官基本属性,3,FALSE),IF($A38="龙女",VLOOKUP(C$34,龙女基本属性,3,FALSE),0)))))-
IF($B38="力士",VLOOKUP(C$35,力士基本属性,4,FALSE),IF($B38="修罗",VLOOKUP(C$35,修罗基本属性,4,FALSE),IF($B38="夜叉",VLOOKUP(C$35,夜叉基本属性,4,FALSE),IF($B38="判官",VLOOKUP(C$35,判官基本属性,4,FALSE),IF($B38="龙女",VLOOKUP(C$35,龙女基本属性,4,FALSE),0))))))*属性设计!$L$32+
IF($A38="力士",VLOOKUP(C$34,力士基本属性,22,FALSE),IF($A38="修罗",VLOOKUP(C$34,修罗基本属性,22,FALSE),IF($A38="夜叉",VLOOKUP(C$34,夜叉基本属性,22,FALSE),IF($A38="判官",VLOOKUP(C$34,判官基本属性,22,FALSE),IF($A38="龙女",VLOOKUP(C$34,龙女基本属性,22,FALSE),0)))))*属性设计!$L$34)/
(属性设计!$L$33+
IF($A38="力士",VLOOKUP(C$34,力士基本属性,22,FALSE),IF($A38="修罗",VLOOKUP(C$34,修罗基本属性,22,FALSE),IF($A38="夜叉",VLOOKUP(C$34,夜叉基本属性,22,FALSE),IF($A38="判官",VLOOKUP(C$34,判官基本属性,22,FALSE),IF($A38="龙女",VLOOKUP(C$34,龙女基本属性,22,FALSE),0)))))*属性设计!$L$34),2),
ROUND(
IF($A38="力士",VLOOKUP(C$34,力士基本属性,22,FALSE),IF($A38="修罗",VLOOKUP(C$34,修罗基本属性,22,FALSE),IF($A38="夜叉",VLOOKUP(C$34,夜叉基本属性,22,FALSE),IF($A38="判官",VLOOKUP(C$34,判官基本属性,22,FALSE),IF($A38="龙女",VLOOKUP(C$34,龙女基本属性,22,FALSE),0)))))*属性设计!$L$34/
(属性设计!$L$33+
IF($A38="力士",VLOOKUP(C$34,力士基本属性,22,FALSE),IF($A38="修罗",VLOOKUP(C$34,修罗基本属性,22,FALSE),IF($A38="夜叉",VLOOKUP(C$34,夜叉基本属性,22,FALSE),IF($A38="判官",VLOOKUP(C$34,判官基本属性,22,FALSE),IF($A38="龙女",VLOOKUP(C$34,龙女基本属性,22,FALSE),0)))))*属性设计!$L$34),2))
&amp;" , "&amp;
IF(
IF($B38="力士",VLOOKUP(C$35,力士基本属性,3,FALSE),IF($B38="修罗",VLOOKUP(C$35,修罗基本属性,3,FALSE),IF($B38="夜叉",VLOOKUP(C$35,夜叉基本属性,3,FALSE),IF($B38="判官",VLOOKUP(C$35,判官基本属性,3,FALSE),IF($B38="龙女",VLOOKUP(C$35,龙女基本属性,3,FALSE),0)))))-
IF($A38="力士",VLOOKUP(C$34,力士基本属性,4,FALSE),IF($A38="修罗",VLOOKUP(C$34,修罗基本属性,4,FALSE),IF($A38="夜叉",VLOOKUP(C$34,夜叉基本属性,4,FALSE),IF($A38="判官",VLOOKUP(C$34,判官基本属性,4,FALSE),IF($A38="龙女",VLOOKUP(C$34,龙女基本属性,4,FALSE),0)))))&gt;0,
ROUND(((IF($B38="力士",VLOOKUP(C$35,力士基本属性,3,FALSE),IF($B38="修罗",VLOOKUP(C$35,修罗基本属性,3,FALSE),IF($B38="夜叉",VLOOKUP(C$35,夜叉基本属性,3,FALSE),IF($B38="判官",VLOOKUP(C$35,判官基本属性,3,FALSE),IF($B38="龙女",VLOOKUP(C$35,龙女基本属性,3,FALSE),0)))))-
IF($A38="力士",VLOOKUP(C$34,力士基本属性,4,FALSE),IF($A38="修罗",VLOOKUP(C$34,修罗基本属性,4,FALSE),IF($A38="夜叉",VLOOKUP(C$34,夜叉基本属性,4,FALSE),IF($A38="判官",VLOOKUP(C$34,判官基本属性,4,FALSE),IF($A38="龙女",VLOOKUP(C$34,龙女基本属性,4,FALSE),0))))))*属性设计!$L$32+
IF($B38="力士",VLOOKUP(C$35,力士基本属性,22,FALSE),IF($B38="修罗",VLOOKUP(C$35,修罗基本属性,22,FALSE),IF($B38="夜叉",VLOOKUP(C$35,夜叉基本属性,22,FALSE),IF($B38="判官",VLOOKUP(C$35,判官基本属性,22,FALSE),IF($B38="龙女",VLOOKUP(C$35,龙女基本属性,22,FALSE),0)))))*属性设计!$L$34)/
(属性设计!$L$33+
IF($B38="力士",VLOOKUP(C$35,力士基本属性,22,FALSE),IF($B38="修罗",VLOOKUP(C$35,修罗基本属性,22,FALSE),IF($B38="夜叉",VLOOKUP(C$35,夜叉基本属性,22,FALSE),IF($B38="判官",VLOOKUP(C$35,判官基本属性,22,FALSE),IF($B38="龙女",VLOOKUP(C$35,龙女基本属性,22,FALSE),0)))))*属性设计!$L$34),2),
ROUND(
IF($B38="力士",VLOOKUP(C$35,力士基本属性,22,FALSE),IF($B38="修罗",VLOOKUP(C$35,修罗基本属性,22,FALSE),IF($B38="夜叉",VLOOKUP(C$35,夜叉基本属性,22,FALSE),IF($B38="判官",VLOOKUP(C$35,判官基本属性,22,FALSE),IF($B38="龙女",VLOOKUP(C$35,龙女基本属性,22,FALSE),0)))))*属性设计!$L$34/
(属性设计!$L$33+
IF($B38="力士",VLOOKUP(C$35,力士基本属性,22,FALSE),IF($B38="修罗",VLOOKUP(C$35,修罗基本属性,22,FALSE),IF($B38="夜叉",VLOOKUP(C$35,夜叉基本属性,22,FALSE),IF($B38="判官",VLOOKUP(C$35,判官基本属性,22,FALSE),IF($B38="龙女",VLOOKUP(C$35,龙女基本属性,22,FALSE),0)))))*属性设计!$L$34),2))</f>
        <v>0 , 0</v>
      </c>
      <c r="D38" t="str">
        <f>IF(
IF($A38="力士",VLOOKUP(D$34,力士基本属性,3,FALSE),IF($A38="修罗",VLOOKUP(D$34,修罗基本属性,3,FALSE),IF($A38="夜叉",VLOOKUP(D$34,夜叉基本属性,3,FALSE),IF($A38="判官",VLOOKUP(D$34,判官基本属性,3,FALSE),IF($A38="龙女",VLOOKUP(D$34,龙女基本属性,3,FALSE),0)))))-
IF($B38="力士",VLOOKUP(D$35,力士基本属性,4,FALSE),IF($B38="修罗",VLOOKUP(D$35,修罗基本属性,4,FALSE),IF($B38="夜叉",VLOOKUP(D$35,夜叉基本属性,4,FALSE),IF($B38="判官",VLOOKUP(D$35,判官基本属性,4,FALSE),IF($B38="龙女",VLOOKUP(D$35,龙女基本属性,4,FALSE),0)))))&gt;0,
ROUND(((IF($A38="力士",VLOOKUP(D$34,力士基本属性,3,FALSE),IF($A38="修罗",VLOOKUP(D$34,修罗基本属性,3,FALSE),IF($A38="夜叉",VLOOKUP(D$34,夜叉基本属性,3,FALSE),IF($A38="判官",VLOOKUP(D$34,判官基本属性,3,FALSE),IF($A38="龙女",VLOOKUP(D$34,龙女基本属性,3,FALSE),0)))))-
IF($B38="力士",VLOOKUP(D$35,力士基本属性,4,FALSE),IF($B38="修罗",VLOOKUP(D$35,修罗基本属性,4,FALSE),IF($B38="夜叉",VLOOKUP(D$35,夜叉基本属性,4,FALSE),IF($B38="判官",VLOOKUP(D$35,判官基本属性,4,FALSE),IF($B38="龙女",VLOOKUP(D$35,龙女基本属性,4,FALSE),0))))))*属性设计!$L$32+
IF($A38="力士",VLOOKUP(D$34,力士基本属性,22,FALSE),IF($A38="修罗",VLOOKUP(D$34,修罗基本属性,22,FALSE),IF($A38="夜叉",VLOOKUP(D$34,夜叉基本属性,22,FALSE),IF($A38="判官",VLOOKUP(D$34,判官基本属性,22,FALSE),IF($A38="龙女",VLOOKUP(D$34,龙女基本属性,22,FALSE),0)))))*属性设计!$L$34)/
(属性设计!$L$33+
IF($A38="力士",VLOOKUP(D$34,力士基本属性,22,FALSE),IF($A38="修罗",VLOOKUP(D$34,修罗基本属性,22,FALSE),IF($A38="夜叉",VLOOKUP(D$34,夜叉基本属性,22,FALSE),IF($A38="判官",VLOOKUP(D$34,判官基本属性,22,FALSE),IF($A38="龙女",VLOOKUP(D$34,龙女基本属性,22,FALSE),0)))))*属性设计!$L$34),2),
ROUND(
IF($A38="力士",VLOOKUP(D$34,力士基本属性,22,FALSE),IF($A38="修罗",VLOOKUP(D$34,修罗基本属性,22,FALSE),IF($A38="夜叉",VLOOKUP(D$34,夜叉基本属性,22,FALSE),IF($A38="判官",VLOOKUP(D$34,判官基本属性,22,FALSE),IF($A38="龙女",VLOOKUP(D$34,龙女基本属性,22,FALSE),0)))))*属性设计!$L$34/
(属性设计!$L$33+
IF($A38="力士",VLOOKUP(D$34,力士基本属性,22,FALSE),IF($A38="修罗",VLOOKUP(D$34,修罗基本属性,22,FALSE),IF($A38="夜叉",VLOOKUP(D$34,夜叉基本属性,22,FALSE),IF($A38="判官",VLOOKUP(D$34,判官基本属性,22,FALSE),IF($A38="龙女",VLOOKUP(D$34,龙女基本属性,22,FALSE),0)))))*属性设计!$L$34),2))
&amp;" , "&amp;
IF(
IF($B38="力士",VLOOKUP(D$35,力士基本属性,3,FALSE),IF($B38="修罗",VLOOKUP(D$35,修罗基本属性,3,FALSE),IF($B38="夜叉",VLOOKUP(D$35,夜叉基本属性,3,FALSE),IF($B38="判官",VLOOKUP(D$35,判官基本属性,3,FALSE),IF($B38="龙女",VLOOKUP(D$35,龙女基本属性,3,FALSE),0)))))-
IF($A38="力士",VLOOKUP(D$34,力士基本属性,4,FALSE),IF($A38="修罗",VLOOKUP(D$34,修罗基本属性,4,FALSE),IF($A38="夜叉",VLOOKUP(D$34,夜叉基本属性,4,FALSE),IF($A38="判官",VLOOKUP(D$34,判官基本属性,4,FALSE),IF($A38="龙女",VLOOKUP(D$34,龙女基本属性,4,FALSE),0)))))&gt;0,
ROUND(((IF($B38="力士",VLOOKUP(D$35,力士基本属性,3,FALSE),IF($B38="修罗",VLOOKUP(D$35,修罗基本属性,3,FALSE),IF($B38="夜叉",VLOOKUP(D$35,夜叉基本属性,3,FALSE),IF($B38="判官",VLOOKUP(D$35,判官基本属性,3,FALSE),IF($B38="龙女",VLOOKUP(D$35,龙女基本属性,3,FALSE),0)))))-
IF($A38="力士",VLOOKUP(D$34,力士基本属性,4,FALSE),IF($A38="修罗",VLOOKUP(D$34,修罗基本属性,4,FALSE),IF($A38="夜叉",VLOOKUP(D$34,夜叉基本属性,4,FALSE),IF($A38="判官",VLOOKUP(D$34,判官基本属性,4,FALSE),IF($A38="龙女",VLOOKUP(D$34,龙女基本属性,4,FALSE),0))))))*属性设计!$L$32+
IF($B38="力士",VLOOKUP(D$35,力士基本属性,22,FALSE),IF($B38="修罗",VLOOKUP(D$35,修罗基本属性,22,FALSE),IF($B38="夜叉",VLOOKUP(D$35,夜叉基本属性,22,FALSE),IF($B38="判官",VLOOKUP(D$35,判官基本属性,22,FALSE),IF($B38="龙女",VLOOKUP(D$35,龙女基本属性,22,FALSE),0)))))*属性设计!$L$34)/
(属性设计!$L$33+
IF($B38="力士",VLOOKUP(D$35,力士基本属性,22,FALSE),IF($B38="修罗",VLOOKUP(D$35,修罗基本属性,22,FALSE),IF($B38="夜叉",VLOOKUP(D$35,夜叉基本属性,22,FALSE),IF($B38="判官",VLOOKUP(D$35,判官基本属性,22,FALSE),IF($B38="龙女",VLOOKUP(D$35,龙女基本属性,22,FALSE),0)))))*属性设计!$L$34),2),
ROUND(
IF($B38="力士",VLOOKUP(D$35,力士基本属性,22,FALSE),IF($B38="修罗",VLOOKUP(D$35,修罗基本属性,22,FALSE),IF($B38="夜叉",VLOOKUP(D$35,夜叉基本属性,22,FALSE),IF($B38="判官",VLOOKUP(D$35,判官基本属性,22,FALSE),IF($B38="龙女",VLOOKUP(D$35,龙女基本属性,22,FALSE),0)))))*属性设计!$L$34/
(属性设计!$L$33+
IF($B38="力士",VLOOKUP(D$35,力士基本属性,22,FALSE),IF($B38="修罗",VLOOKUP(D$35,修罗基本属性,22,FALSE),IF($B38="夜叉",VLOOKUP(D$35,夜叉基本属性,22,FALSE),IF($B38="判官",VLOOKUP(D$35,判官基本属性,22,FALSE),IF($B38="龙女",VLOOKUP(D$35,龙女基本属性,22,FALSE),0)))))*属性设计!$L$34),2))</f>
        <v>0 , 0</v>
      </c>
      <c r="E38" t="str">
        <f>IF(
IF($A38="力士",VLOOKUP(E$34,力士基本属性,3,FALSE),IF($A38="修罗",VLOOKUP(E$34,修罗基本属性,3,FALSE),IF($A38="夜叉",VLOOKUP(E$34,夜叉基本属性,3,FALSE),IF($A38="判官",VLOOKUP(E$34,判官基本属性,3,FALSE),IF($A38="龙女",VLOOKUP(E$34,龙女基本属性,3,FALSE),0)))))-
IF($B38="力士",VLOOKUP(E$35,力士基本属性,4,FALSE),IF($B38="修罗",VLOOKUP(E$35,修罗基本属性,4,FALSE),IF($B38="夜叉",VLOOKUP(E$35,夜叉基本属性,4,FALSE),IF($B38="判官",VLOOKUP(E$35,判官基本属性,4,FALSE),IF($B38="龙女",VLOOKUP(E$35,龙女基本属性,4,FALSE),0)))))&gt;0,
ROUND(((IF($A38="力士",VLOOKUP(E$34,力士基本属性,3,FALSE),IF($A38="修罗",VLOOKUP(E$34,修罗基本属性,3,FALSE),IF($A38="夜叉",VLOOKUP(E$34,夜叉基本属性,3,FALSE),IF($A38="判官",VLOOKUP(E$34,判官基本属性,3,FALSE),IF($A38="龙女",VLOOKUP(E$34,龙女基本属性,3,FALSE),0)))))-
IF($B38="力士",VLOOKUP(E$35,力士基本属性,4,FALSE),IF($B38="修罗",VLOOKUP(E$35,修罗基本属性,4,FALSE),IF($B38="夜叉",VLOOKUP(E$35,夜叉基本属性,4,FALSE),IF($B38="判官",VLOOKUP(E$35,判官基本属性,4,FALSE),IF($B38="龙女",VLOOKUP(E$35,龙女基本属性,4,FALSE),0))))))*属性设计!$L$32+
IF($A38="力士",VLOOKUP(E$34,力士基本属性,22,FALSE),IF($A38="修罗",VLOOKUP(E$34,修罗基本属性,22,FALSE),IF($A38="夜叉",VLOOKUP(E$34,夜叉基本属性,22,FALSE),IF($A38="判官",VLOOKUP(E$34,判官基本属性,22,FALSE),IF($A38="龙女",VLOOKUP(E$34,龙女基本属性,22,FALSE),0)))))*属性设计!$L$34)/
(属性设计!$L$33+
IF($A38="力士",VLOOKUP(E$34,力士基本属性,22,FALSE),IF($A38="修罗",VLOOKUP(E$34,修罗基本属性,22,FALSE),IF($A38="夜叉",VLOOKUP(E$34,夜叉基本属性,22,FALSE),IF($A38="判官",VLOOKUP(E$34,判官基本属性,22,FALSE),IF($A38="龙女",VLOOKUP(E$34,龙女基本属性,22,FALSE),0)))))*属性设计!$L$34),2),
ROUND(
IF($A38="力士",VLOOKUP(E$34,力士基本属性,22,FALSE),IF($A38="修罗",VLOOKUP(E$34,修罗基本属性,22,FALSE),IF($A38="夜叉",VLOOKUP(E$34,夜叉基本属性,22,FALSE),IF($A38="判官",VLOOKUP(E$34,判官基本属性,22,FALSE),IF($A38="龙女",VLOOKUP(E$34,龙女基本属性,22,FALSE),0)))))*属性设计!$L$34/
(属性设计!$L$33+
IF($A38="力士",VLOOKUP(E$34,力士基本属性,22,FALSE),IF($A38="修罗",VLOOKUP(E$34,修罗基本属性,22,FALSE),IF($A38="夜叉",VLOOKUP(E$34,夜叉基本属性,22,FALSE),IF($A38="判官",VLOOKUP(E$34,判官基本属性,22,FALSE),IF($A38="龙女",VLOOKUP(E$34,龙女基本属性,22,FALSE),0)))))*属性设计!$L$34),2))
&amp;" , "&amp;
IF(
IF($B38="力士",VLOOKUP(E$35,力士基本属性,3,FALSE),IF($B38="修罗",VLOOKUP(E$35,修罗基本属性,3,FALSE),IF($B38="夜叉",VLOOKUP(E$35,夜叉基本属性,3,FALSE),IF($B38="判官",VLOOKUP(E$35,判官基本属性,3,FALSE),IF($B38="龙女",VLOOKUP(E$35,龙女基本属性,3,FALSE),0)))))-
IF($A38="力士",VLOOKUP(E$34,力士基本属性,4,FALSE),IF($A38="修罗",VLOOKUP(E$34,修罗基本属性,4,FALSE),IF($A38="夜叉",VLOOKUP(E$34,夜叉基本属性,4,FALSE),IF($A38="判官",VLOOKUP(E$34,判官基本属性,4,FALSE),IF($A38="龙女",VLOOKUP(E$34,龙女基本属性,4,FALSE),0)))))&gt;0,
ROUND(((IF($B38="力士",VLOOKUP(E$35,力士基本属性,3,FALSE),IF($B38="修罗",VLOOKUP(E$35,修罗基本属性,3,FALSE),IF($B38="夜叉",VLOOKUP(E$35,夜叉基本属性,3,FALSE),IF($B38="判官",VLOOKUP(E$35,判官基本属性,3,FALSE),IF($B38="龙女",VLOOKUP(E$35,龙女基本属性,3,FALSE),0)))))-
IF($A38="力士",VLOOKUP(E$34,力士基本属性,4,FALSE),IF($A38="修罗",VLOOKUP(E$34,修罗基本属性,4,FALSE),IF($A38="夜叉",VLOOKUP(E$34,夜叉基本属性,4,FALSE),IF($A38="判官",VLOOKUP(E$34,判官基本属性,4,FALSE),IF($A38="龙女",VLOOKUP(E$34,龙女基本属性,4,FALSE),0))))))*属性设计!$L$32+
IF($B38="力士",VLOOKUP(E$35,力士基本属性,22,FALSE),IF($B38="修罗",VLOOKUP(E$35,修罗基本属性,22,FALSE),IF($B38="夜叉",VLOOKUP(E$35,夜叉基本属性,22,FALSE),IF($B38="判官",VLOOKUP(E$35,判官基本属性,22,FALSE),IF($B38="龙女",VLOOKUP(E$35,龙女基本属性,22,FALSE),0)))))*属性设计!$L$34)/
(属性设计!$L$33+
IF($B38="力士",VLOOKUP(E$35,力士基本属性,22,FALSE),IF($B38="修罗",VLOOKUP(E$35,修罗基本属性,22,FALSE),IF($B38="夜叉",VLOOKUP(E$35,夜叉基本属性,22,FALSE),IF($B38="判官",VLOOKUP(E$35,判官基本属性,22,FALSE),IF($B38="龙女",VLOOKUP(E$35,龙女基本属性,22,FALSE),0)))))*属性设计!$L$34),2),
ROUND(
IF($B38="力士",VLOOKUP(E$35,力士基本属性,22,FALSE),IF($B38="修罗",VLOOKUP(E$35,修罗基本属性,22,FALSE),IF($B38="夜叉",VLOOKUP(E$35,夜叉基本属性,22,FALSE),IF($B38="判官",VLOOKUP(E$35,判官基本属性,22,FALSE),IF($B38="龙女",VLOOKUP(E$35,龙女基本属性,22,FALSE),0)))))*属性设计!$L$34/
(属性设计!$L$33+
IF($B38="力士",VLOOKUP(E$35,力士基本属性,22,FALSE),IF($B38="修罗",VLOOKUP(E$35,修罗基本属性,22,FALSE),IF($B38="夜叉",VLOOKUP(E$35,夜叉基本属性,22,FALSE),IF($B38="判官",VLOOKUP(E$35,判官基本属性,22,FALSE),IF($B38="龙女",VLOOKUP(E$35,龙女基本属性,22,FALSE),0)))))*属性设计!$L$34),2))</f>
        <v>0.01 , 0.02</v>
      </c>
      <c r="F38" t="str">
        <f>IF(
IF($A38="力士",VLOOKUP(F$34,力士基本属性,3,FALSE),IF($A38="修罗",VLOOKUP(F$34,修罗基本属性,3,FALSE),IF($A38="夜叉",VLOOKUP(F$34,夜叉基本属性,3,FALSE),IF($A38="判官",VLOOKUP(F$34,判官基本属性,3,FALSE),IF($A38="龙女",VLOOKUP(F$34,龙女基本属性,3,FALSE),0)))))-
IF($B38="力士",VLOOKUP(F$35,力士基本属性,4,FALSE),IF($B38="修罗",VLOOKUP(F$35,修罗基本属性,4,FALSE),IF($B38="夜叉",VLOOKUP(F$35,夜叉基本属性,4,FALSE),IF($B38="判官",VLOOKUP(F$35,判官基本属性,4,FALSE),IF($B38="龙女",VLOOKUP(F$35,龙女基本属性,4,FALSE),0)))))&gt;0,
ROUND(((IF($A38="力士",VLOOKUP(F$34,力士基本属性,3,FALSE),IF($A38="修罗",VLOOKUP(F$34,修罗基本属性,3,FALSE),IF($A38="夜叉",VLOOKUP(F$34,夜叉基本属性,3,FALSE),IF($A38="判官",VLOOKUP(F$34,判官基本属性,3,FALSE),IF($A38="龙女",VLOOKUP(F$34,龙女基本属性,3,FALSE),0)))))-
IF($B38="力士",VLOOKUP(F$35,力士基本属性,4,FALSE),IF($B38="修罗",VLOOKUP(F$35,修罗基本属性,4,FALSE),IF($B38="夜叉",VLOOKUP(F$35,夜叉基本属性,4,FALSE),IF($B38="判官",VLOOKUP(F$35,判官基本属性,4,FALSE),IF($B38="龙女",VLOOKUP(F$35,龙女基本属性,4,FALSE),0))))))*属性设计!$L$32+
IF($A38="力士",VLOOKUP(F$34,力士基本属性,22,FALSE),IF($A38="修罗",VLOOKUP(F$34,修罗基本属性,22,FALSE),IF($A38="夜叉",VLOOKUP(F$34,夜叉基本属性,22,FALSE),IF($A38="判官",VLOOKUP(F$34,判官基本属性,22,FALSE),IF($A38="龙女",VLOOKUP(F$34,龙女基本属性,22,FALSE),0)))))*属性设计!$L$34)/
(属性设计!$L$33+
IF($A38="力士",VLOOKUP(F$34,力士基本属性,22,FALSE),IF($A38="修罗",VLOOKUP(F$34,修罗基本属性,22,FALSE),IF($A38="夜叉",VLOOKUP(F$34,夜叉基本属性,22,FALSE),IF($A38="判官",VLOOKUP(F$34,判官基本属性,22,FALSE),IF($A38="龙女",VLOOKUP(F$34,龙女基本属性,22,FALSE),0)))))*属性设计!$L$34),2),
ROUND(
IF($A38="力士",VLOOKUP(F$34,力士基本属性,22,FALSE),IF($A38="修罗",VLOOKUP(F$34,修罗基本属性,22,FALSE),IF($A38="夜叉",VLOOKUP(F$34,夜叉基本属性,22,FALSE),IF($A38="判官",VLOOKUP(F$34,判官基本属性,22,FALSE),IF($A38="龙女",VLOOKUP(F$34,龙女基本属性,22,FALSE),0)))))*属性设计!$L$34/
(属性设计!$L$33+
IF($A38="力士",VLOOKUP(F$34,力士基本属性,22,FALSE),IF($A38="修罗",VLOOKUP(F$34,修罗基本属性,22,FALSE),IF($A38="夜叉",VLOOKUP(F$34,夜叉基本属性,22,FALSE),IF($A38="判官",VLOOKUP(F$34,判官基本属性,22,FALSE),IF($A38="龙女",VLOOKUP(F$34,龙女基本属性,22,FALSE),0)))))*属性设计!$L$34),2))
&amp;" , "&amp;
IF(
IF($B38="力士",VLOOKUP(F$35,力士基本属性,3,FALSE),IF($B38="修罗",VLOOKUP(F$35,修罗基本属性,3,FALSE),IF($B38="夜叉",VLOOKUP(F$35,夜叉基本属性,3,FALSE),IF($B38="判官",VLOOKUP(F$35,判官基本属性,3,FALSE),IF($B38="龙女",VLOOKUP(F$35,龙女基本属性,3,FALSE),0)))))-
IF($A38="力士",VLOOKUP(F$34,力士基本属性,4,FALSE),IF($A38="修罗",VLOOKUP(F$34,修罗基本属性,4,FALSE),IF($A38="夜叉",VLOOKUP(F$34,夜叉基本属性,4,FALSE),IF($A38="判官",VLOOKUP(F$34,判官基本属性,4,FALSE),IF($A38="龙女",VLOOKUP(F$34,龙女基本属性,4,FALSE),0)))))&gt;0,
ROUND(((IF($B38="力士",VLOOKUP(F$35,力士基本属性,3,FALSE),IF($B38="修罗",VLOOKUP(F$35,修罗基本属性,3,FALSE),IF($B38="夜叉",VLOOKUP(F$35,夜叉基本属性,3,FALSE),IF($B38="判官",VLOOKUP(F$35,判官基本属性,3,FALSE),IF($B38="龙女",VLOOKUP(F$35,龙女基本属性,3,FALSE),0)))))-
IF($A38="力士",VLOOKUP(F$34,力士基本属性,4,FALSE),IF($A38="修罗",VLOOKUP(F$34,修罗基本属性,4,FALSE),IF($A38="夜叉",VLOOKUP(F$34,夜叉基本属性,4,FALSE),IF($A38="判官",VLOOKUP(F$34,判官基本属性,4,FALSE),IF($A38="龙女",VLOOKUP(F$34,龙女基本属性,4,FALSE),0))))))*属性设计!$L$32+
IF($B38="力士",VLOOKUP(F$35,力士基本属性,22,FALSE),IF($B38="修罗",VLOOKUP(F$35,修罗基本属性,22,FALSE),IF($B38="夜叉",VLOOKUP(F$35,夜叉基本属性,22,FALSE),IF($B38="判官",VLOOKUP(F$35,判官基本属性,22,FALSE),IF($B38="龙女",VLOOKUP(F$35,龙女基本属性,22,FALSE),0)))))*属性设计!$L$34)/
(属性设计!$L$33+
IF($B38="力士",VLOOKUP(F$35,力士基本属性,22,FALSE),IF($B38="修罗",VLOOKUP(F$35,修罗基本属性,22,FALSE),IF($B38="夜叉",VLOOKUP(F$35,夜叉基本属性,22,FALSE),IF($B38="判官",VLOOKUP(F$35,判官基本属性,22,FALSE),IF($B38="龙女",VLOOKUP(F$35,龙女基本属性,22,FALSE),0)))))*属性设计!$L$34),2),
ROUND(
IF($B38="力士",VLOOKUP(F$35,力士基本属性,22,FALSE),IF($B38="修罗",VLOOKUP(F$35,修罗基本属性,22,FALSE),IF($B38="夜叉",VLOOKUP(F$35,夜叉基本属性,22,FALSE),IF($B38="判官",VLOOKUP(F$35,判官基本属性,22,FALSE),IF($B38="龙女",VLOOKUP(F$35,龙女基本属性,22,FALSE),0)))))*属性设计!$L$34/
(属性设计!$L$33+
IF($B38="力士",VLOOKUP(F$35,力士基本属性,22,FALSE),IF($B38="修罗",VLOOKUP(F$35,修罗基本属性,22,FALSE),IF($B38="夜叉",VLOOKUP(F$35,夜叉基本属性,22,FALSE),IF($B38="判官",VLOOKUP(F$35,判官基本属性,22,FALSE),IF($B38="龙女",VLOOKUP(F$35,龙女基本属性,22,FALSE),0)))))*属性设计!$L$34),2))</f>
        <v>0.03 , 0.06</v>
      </c>
      <c r="G38" t="str">
        <f>IF(
IF($A38="力士",VLOOKUP(G$34,力士基本属性,3,FALSE),IF($A38="修罗",VLOOKUP(G$34,修罗基本属性,3,FALSE),IF($A38="夜叉",VLOOKUP(G$34,夜叉基本属性,3,FALSE),IF($A38="判官",VLOOKUP(G$34,判官基本属性,3,FALSE),IF($A38="龙女",VLOOKUP(G$34,龙女基本属性,3,FALSE),0)))))-
IF($B38="力士",VLOOKUP(G$35,力士基本属性,4,FALSE),IF($B38="修罗",VLOOKUP(G$35,修罗基本属性,4,FALSE),IF($B38="夜叉",VLOOKUP(G$35,夜叉基本属性,4,FALSE),IF($B38="判官",VLOOKUP(G$35,判官基本属性,4,FALSE),IF($B38="龙女",VLOOKUP(G$35,龙女基本属性,4,FALSE),0)))))&gt;0,
ROUND(((IF($A38="力士",VLOOKUP(G$34,力士基本属性,3,FALSE),IF($A38="修罗",VLOOKUP(G$34,修罗基本属性,3,FALSE),IF($A38="夜叉",VLOOKUP(G$34,夜叉基本属性,3,FALSE),IF($A38="判官",VLOOKUP(G$34,判官基本属性,3,FALSE),IF($A38="龙女",VLOOKUP(G$34,龙女基本属性,3,FALSE),0)))))-
IF($B38="力士",VLOOKUP(G$35,力士基本属性,4,FALSE),IF($B38="修罗",VLOOKUP(G$35,修罗基本属性,4,FALSE),IF($B38="夜叉",VLOOKUP(G$35,夜叉基本属性,4,FALSE),IF($B38="判官",VLOOKUP(G$35,判官基本属性,4,FALSE),IF($B38="龙女",VLOOKUP(G$35,龙女基本属性,4,FALSE),0))))))*属性设计!$L$32+
IF($A38="力士",VLOOKUP(G$34,力士基本属性,22,FALSE),IF($A38="修罗",VLOOKUP(G$34,修罗基本属性,22,FALSE),IF($A38="夜叉",VLOOKUP(G$34,夜叉基本属性,22,FALSE),IF($A38="判官",VLOOKUP(G$34,判官基本属性,22,FALSE),IF($A38="龙女",VLOOKUP(G$34,龙女基本属性,22,FALSE),0)))))*属性设计!$L$34)/
(属性设计!$L$33+
IF($A38="力士",VLOOKUP(G$34,力士基本属性,22,FALSE),IF($A38="修罗",VLOOKUP(G$34,修罗基本属性,22,FALSE),IF($A38="夜叉",VLOOKUP(G$34,夜叉基本属性,22,FALSE),IF($A38="判官",VLOOKUP(G$34,判官基本属性,22,FALSE),IF($A38="龙女",VLOOKUP(G$34,龙女基本属性,22,FALSE),0)))))*属性设计!$L$34),2),
ROUND(
IF($A38="力士",VLOOKUP(G$34,力士基本属性,22,FALSE),IF($A38="修罗",VLOOKUP(G$34,修罗基本属性,22,FALSE),IF($A38="夜叉",VLOOKUP(G$34,夜叉基本属性,22,FALSE),IF($A38="判官",VLOOKUP(G$34,判官基本属性,22,FALSE),IF($A38="龙女",VLOOKUP(G$34,龙女基本属性,22,FALSE),0)))))*属性设计!$L$34/
(属性设计!$L$33+
IF($A38="力士",VLOOKUP(G$34,力士基本属性,22,FALSE),IF($A38="修罗",VLOOKUP(G$34,修罗基本属性,22,FALSE),IF($A38="夜叉",VLOOKUP(G$34,夜叉基本属性,22,FALSE),IF($A38="判官",VLOOKUP(G$34,判官基本属性,22,FALSE),IF($A38="龙女",VLOOKUP(G$34,龙女基本属性,22,FALSE),0)))))*属性设计!$L$34),2))
&amp;" , "&amp;
IF(
IF($B38="力士",VLOOKUP(G$35,力士基本属性,3,FALSE),IF($B38="修罗",VLOOKUP(G$35,修罗基本属性,3,FALSE),IF($B38="夜叉",VLOOKUP(G$35,夜叉基本属性,3,FALSE),IF($B38="判官",VLOOKUP(G$35,判官基本属性,3,FALSE),IF($B38="龙女",VLOOKUP(G$35,龙女基本属性,3,FALSE),0)))))-
IF($A38="力士",VLOOKUP(G$34,力士基本属性,4,FALSE),IF($A38="修罗",VLOOKUP(G$34,修罗基本属性,4,FALSE),IF($A38="夜叉",VLOOKUP(G$34,夜叉基本属性,4,FALSE),IF($A38="判官",VLOOKUP(G$34,判官基本属性,4,FALSE),IF($A38="龙女",VLOOKUP(G$34,龙女基本属性,4,FALSE),0)))))&gt;0,
ROUND(((IF($B38="力士",VLOOKUP(G$35,力士基本属性,3,FALSE),IF($B38="修罗",VLOOKUP(G$35,修罗基本属性,3,FALSE),IF($B38="夜叉",VLOOKUP(G$35,夜叉基本属性,3,FALSE),IF($B38="判官",VLOOKUP(G$35,判官基本属性,3,FALSE),IF($B38="龙女",VLOOKUP(G$35,龙女基本属性,3,FALSE),0)))))-
IF($A38="力士",VLOOKUP(G$34,力士基本属性,4,FALSE),IF($A38="修罗",VLOOKUP(G$34,修罗基本属性,4,FALSE),IF($A38="夜叉",VLOOKUP(G$34,夜叉基本属性,4,FALSE),IF($A38="判官",VLOOKUP(G$34,判官基本属性,4,FALSE),IF($A38="龙女",VLOOKUP(G$34,龙女基本属性,4,FALSE),0))))))*属性设计!$L$32+
IF($B38="力士",VLOOKUP(G$35,力士基本属性,22,FALSE),IF($B38="修罗",VLOOKUP(G$35,修罗基本属性,22,FALSE),IF($B38="夜叉",VLOOKUP(G$35,夜叉基本属性,22,FALSE),IF($B38="判官",VLOOKUP(G$35,判官基本属性,22,FALSE),IF($B38="龙女",VLOOKUP(G$35,龙女基本属性,22,FALSE),0)))))*属性设计!$L$34)/
(属性设计!$L$33+
IF($B38="力士",VLOOKUP(G$35,力士基本属性,22,FALSE),IF($B38="修罗",VLOOKUP(G$35,修罗基本属性,22,FALSE),IF($B38="夜叉",VLOOKUP(G$35,夜叉基本属性,22,FALSE),IF($B38="判官",VLOOKUP(G$35,判官基本属性,22,FALSE),IF($B38="龙女",VLOOKUP(G$35,龙女基本属性,22,FALSE),0)))))*属性设计!$L$34),2),
ROUND(
IF($B38="力士",VLOOKUP(G$35,力士基本属性,22,FALSE),IF($B38="修罗",VLOOKUP(G$35,修罗基本属性,22,FALSE),IF($B38="夜叉",VLOOKUP(G$35,夜叉基本属性,22,FALSE),IF($B38="判官",VLOOKUP(G$35,判官基本属性,22,FALSE),IF($B38="龙女",VLOOKUP(G$35,龙女基本属性,22,FALSE),0)))))*属性设计!$L$34/
(属性设计!$L$33+
IF($B38="力士",VLOOKUP(G$35,力士基本属性,22,FALSE),IF($B38="修罗",VLOOKUP(G$35,修罗基本属性,22,FALSE),IF($B38="夜叉",VLOOKUP(G$35,夜叉基本属性,22,FALSE),IF($B38="判官",VLOOKUP(G$35,判官基本属性,22,FALSE),IF($B38="龙女",VLOOKUP(G$35,龙女基本属性,22,FALSE),0)))))*属性设计!$L$34),2))</f>
        <v>0.05 , 0.11</v>
      </c>
      <c r="H38" t="str">
        <f>IF(
IF($A38="力士",VLOOKUP(H$34,力士基本属性,3,FALSE),IF($A38="修罗",VLOOKUP(H$34,修罗基本属性,3,FALSE),IF($A38="夜叉",VLOOKUP(H$34,夜叉基本属性,3,FALSE),IF($A38="判官",VLOOKUP(H$34,判官基本属性,3,FALSE),IF($A38="龙女",VLOOKUP(H$34,龙女基本属性,3,FALSE),0)))))-
IF($B38="力士",VLOOKUP(H$35,力士基本属性,4,FALSE),IF($B38="修罗",VLOOKUP(H$35,修罗基本属性,4,FALSE),IF($B38="夜叉",VLOOKUP(H$35,夜叉基本属性,4,FALSE),IF($B38="判官",VLOOKUP(H$35,判官基本属性,4,FALSE),IF($B38="龙女",VLOOKUP(H$35,龙女基本属性,4,FALSE),0)))))&gt;0,
ROUND(((IF($A38="力士",VLOOKUP(H$34,力士基本属性,3,FALSE),IF($A38="修罗",VLOOKUP(H$34,修罗基本属性,3,FALSE),IF($A38="夜叉",VLOOKUP(H$34,夜叉基本属性,3,FALSE),IF($A38="判官",VLOOKUP(H$34,判官基本属性,3,FALSE),IF($A38="龙女",VLOOKUP(H$34,龙女基本属性,3,FALSE),0)))))-
IF($B38="力士",VLOOKUP(H$35,力士基本属性,4,FALSE),IF($B38="修罗",VLOOKUP(H$35,修罗基本属性,4,FALSE),IF($B38="夜叉",VLOOKUP(H$35,夜叉基本属性,4,FALSE),IF($B38="判官",VLOOKUP(H$35,判官基本属性,4,FALSE),IF($B38="龙女",VLOOKUP(H$35,龙女基本属性,4,FALSE),0))))))*属性设计!$L$32+
IF($A38="力士",VLOOKUP(H$34,力士基本属性,22,FALSE),IF($A38="修罗",VLOOKUP(H$34,修罗基本属性,22,FALSE),IF($A38="夜叉",VLOOKUP(H$34,夜叉基本属性,22,FALSE),IF($A38="判官",VLOOKUP(H$34,判官基本属性,22,FALSE),IF($A38="龙女",VLOOKUP(H$34,龙女基本属性,22,FALSE),0)))))*属性设计!$L$34)/
(属性设计!$L$33+
IF($A38="力士",VLOOKUP(H$34,力士基本属性,22,FALSE),IF($A38="修罗",VLOOKUP(H$34,修罗基本属性,22,FALSE),IF($A38="夜叉",VLOOKUP(H$34,夜叉基本属性,22,FALSE),IF($A38="判官",VLOOKUP(H$34,判官基本属性,22,FALSE),IF($A38="龙女",VLOOKUP(H$34,龙女基本属性,22,FALSE),0)))))*属性设计!$L$34),2),
ROUND(
IF($A38="力士",VLOOKUP(H$34,力士基本属性,22,FALSE),IF($A38="修罗",VLOOKUP(H$34,修罗基本属性,22,FALSE),IF($A38="夜叉",VLOOKUP(H$34,夜叉基本属性,22,FALSE),IF($A38="判官",VLOOKUP(H$34,判官基本属性,22,FALSE),IF($A38="龙女",VLOOKUP(H$34,龙女基本属性,22,FALSE),0)))))*属性设计!$L$34/
(属性设计!$L$33+
IF($A38="力士",VLOOKUP(H$34,力士基本属性,22,FALSE),IF($A38="修罗",VLOOKUP(H$34,修罗基本属性,22,FALSE),IF($A38="夜叉",VLOOKUP(H$34,夜叉基本属性,22,FALSE),IF($A38="判官",VLOOKUP(H$34,判官基本属性,22,FALSE),IF($A38="龙女",VLOOKUP(H$34,龙女基本属性,22,FALSE),0)))))*属性设计!$L$34),2))
&amp;" , "&amp;
IF(
IF($B38="力士",VLOOKUP(H$35,力士基本属性,3,FALSE),IF($B38="修罗",VLOOKUP(H$35,修罗基本属性,3,FALSE),IF($B38="夜叉",VLOOKUP(H$35,夜叉基本属性,3,FALSE),IF($B38="判官",VLOOKUP(H$35,判官基本属性,3,FALSE),IF($B38="龙女",VLOOKUP(H$35,龙女基本属性,3,FALSE),0)))))-
IF($A38="力士",VLOOKUP(H$34,力士基本属性,4,FALSE),IF($A38="修罗",VLOOKUP(H$34,修罗基本属性,4,FALSE),IF($A38="夜叉",VLOOKUP(H$34,夜叉基本属性,4,FALSE),IF($A38="判官",VLOOKUP(H$34,判官基本属性,4,FALSE),IF($A38="龙女",VLOOKUP(H$34,龙女基本属性,4,FALSE),0)))))&gt;0,
ROUND(((IF($B38="力士",VLOOKUP(H$35,力士基本属性,3,FALSE),IF($B38="修罗",VLOOKUP(H$35,修罗基本属性,3,FALSE),IF($B38="夜叉",VLOOKUP(H$35,夜叉基本属性,3,FALSE),IF($B38="判官",VLOOKUP(H$35,判官基本属性,3,FALSE),IF($B38="龙女",VLOOKUP(H$35,龙女基本属性,3,FALSE),0)))))-
IF($A38="力士",VLOOKUP(H$34,力士基本属性,4,FALSE),IF($A38="修罗",VLOOKUP(H$34,修罗基本属性,4,FALSE),IF($A38="夜叉",VLOOKUP(H$34,夜叉基本属性,4,FALSE),IF($A38="判官",VLOOKUP(H$34,判官基本属性,4,FALSE),IF($A38="龙女",VLOOKUP(H$34,龙女基本属性,4,FALSE),0))))))*属性设计!$L$32+
IF($B38="力士",VLOOKUP(H$35,力士基本属性,22,FALSE),IF($B38="修罗",VLOOKUP(H$35,修罗基本属性,22,FALSE),IF($B38="夜叉",VLOOKUP(H$35,夜叉基本属性,22,FALSE),IF($B38="判官",VLOOKUP(H$35,判官基本属性,22,FALSE),IF($B38="龙女",VLOOKUP(H$35,龙女基本属性,22,FALSE),0)))))*属性设计!$L$34)/
(属性设计!$L$33+
IF($B38="力士",VLOOKUP(H$35,力士基本属性,22,FALSE),IF($B38="修罗",VLOOKUP(H$35,修罗基本属性,22,FALSE),IF($B38="夜叉",VLOOKUP(H$35,夜叉基本属性,22,FALSE),IF($B38="判官",VLOOKUP(H$35,判官基本属性,22,FALSE),IF($B38="龙女",VLOOKUP(H$35,龙女基本属性,22,FALSE),0)))))*属性设计!$L$34),2),
ROUND(
IF($B38="力士",VLOOKUP(H$35,力士基本属性,22,FALSE),IF($B38="修罗",VLOOKUP(H$35,修罗基本属性,22,FALSE),IF($B38="夜叉",VLOOKUP(H$35,夜叉基本属性,22,FALSE),IF($B38="判官",VLOOKUP(H$35,判官基本属性,22,FALSE),IF($B38="龙女",VLOOKUP(H$35,龙女基本属性,22,FALSE),0)))))*属性设计!$L$34/
(属性设计!$L$33+
IF($B38="力士",VLOOKUP(H$35,力士基本属性,22,FALSE),IF($B38="修罗",VLOOKUP(H$35,修罗基本属性,22,FALSE),IF($B38="夜叉",VLOOKUP(H$35,夜叉基本属性,22,FALSE),IF($B38="判官",VLOOKUP(H$35,判官基本属性,22,FALSE),IF($B38="龙女",VLOOKUP(H$35,龙女基本属性,22,FALSE),0)))))*属性设计!$L$34),2))</f>
        <v>0.11 , 0.21</v>
      </c>
    </row>
    <row r="39" spans="1:8" x14ac:dyDescent="0.15">
      <c r="A39" t="s">
        <v>10</v>
      </c>
      <c r="B39" t="s">
        <v>4</v>
      </c>
      <c r="C39" t="str">
        <f>IF(
IF($A39="力士",VLOOKUP(C$34,力士基本属性,3,FALSE),IF($A39="修罗",VLOOKUP(C$34,修罗基本属性,3,FALSE),IF($A39="夜叉",VLOOKUP(C$34,夜叉基本属性,3,FALSE),IF($A39="判官",VLOOKUP(C$34,判官基本属性,3,FALSE),IF($A39="龙女",VLOOKUP(C$34,龙女基本属性,3,FALSE),0)))))-
IF($B39="力士",VLOOKUP(C$35,力士基本属性,4,FALSE),IF($B39="修罗",VLOOKUP(C$35,修罗基本属性,4,FALSE),IF($B39="夜叉",VLOOKUP(C$35,夜叉基本属性,4,FALSE),IF($B39="判官",VLOOKUP(C$35,判官基本属性,4,FALSE),IF($B39="龙女",VLOOKUP(C$35,龙女基本属性,4,FALSE),0)))))&gt;0,
ROUND(((IF($A39="力士",VLOOKUP(C$34,力士基本属性,3,FALSE),IF($A39="修罗",VLOOKUP(C$34,修罗基本属性,3,FALSE),IF($A39="夜叉",VLOOKUP(C$34,夜叉基本属性,3,FALSE),IF($A39="判官",VLOOKUP(C$34,判官基本属性,3,FALSE),IF($A39="龙女",VLOOKUP(C$34,龙女基本属性,3,FALSE),0)))))-
IF($B39="力士",VLOOKUP(C$35,力士基本属性,4,FALSE),IF($B39="修罗",VLOOKUP(C$35,修罗基本属性,4,FALSE),IF($B39="夜叉",VLOOKUP(C$35,夜叉基本属性,4,FALSE),IF($B39="判官",VLOOKUP(C$35,判官基本属性,4,FALSE),IF($B39="龙女",VLOOKUP(C$35,龙女基本属性,4,FALSE),0))))))*属性设计!$L$32+
IF($A39="力士",VLOOKUP(C$34,力士基本属性,22,FALSE),IF($A39="修罗",VLOOKUP(C$34,修罗基本属性,22,FALSE),IF($A39="夜叉",VLOOKUP(C$34,夜叉基本属性,22,FALSE),IF($A39="判官",VLOOKUP(C$34,判官基本属性,22,FALSE),IF($A39="龙女",VLOOKUP(C$34,龙女基本属性,22,FALSE),0)))))*属性设计!$L$34)/
(属性设计!$L$33+
IF($A39="力士",VLOOKUP(C$34,力士基本属性,22,FALSE),IF($A39="修罗",VLOOKUP(C$34,修罗基本属性,22,FALSE),IF($A39="夜叉",VLOOKUP(C$34,夜叉基本属性,22,FALSE),IF($A39="判官",VLOOKUP(C$34,判官基本属性,22,FALSE),IF($A39="龙女",VLOOKUP(C$34,龙女基本属性,22,FALSE),0)))))*属性设计!$L$34),2),
ROUND(
IF($A39="力士",VLOOKUP(C$34,力士基本属性,22,FALSE),IF($A39="修罗",VLOOKUP(C$34,修罗基本属性,22,FALSE),IF($A39="夜叉",VLOOKUP(C$34,夜叉基本属性,22,FALSE),IF($A39="判官",VLOOKUP(C$34,判官基本属性,22,FALSE),IF($A39="龙女",VLOOKUP(C$34,龙女基本属性,22,FALSE),0)))))*属性设计!$L$34/
(属性设计!$L$33+
IF($A39="力士",VLOOKUP(C$34,力士基本属性,22,FALSE),IF($A39="修罗",VLOOKUP(C$34,修罗基本属性,22,FALSE),IF($A39="夜叉",VLOOKUP(C$34,夜叉基本属性,22,FALSE),IF($A39="判官",VLOOKUP(C$34,判官基本属性,22,FALSE),IF($A39="龙女",VLOOKUP(C$34,龙女基本属性,22,FALSE),0)))))*属性设计!$L$34),2))
&amp;" , "&amp;
IF(
IF($B39="力士",VLOOKUP(C$35,力士基本属性,3,FALSE),IF($B39="修罗",VLOOKUP(C$35,修罗基本属性,3,FALSE),IF($B39="夜叉",VLOOKUP(C$35,夜叉基本属性,3,FALSE),IF($B39="判官",VLOOKUP(C$35,判官基本属性,3,FALSE),IF($B39="龙女",VLOOKUP(C$35,龙女基本属性,3,FALSE),0)))))-
IF($A39="力士",VLOOKUP(C$34,力士基本属性,4,FALSE),IF($A39="修罗",VLOOKUP(C$34,修罗基本属性,4,FALSE),IF($A39="夜叉",VLOOKUP(C$34,夜叉基本属性,4,FALSE),IF($A39="判官",VLOOKUP(C$34,判官基本属性,4,FALSE),IF($A39="龙女",VLOOKUP(C$34,龙女基本属性,4,FALSE),0)))))&gt;0,
ROUND(((IF($B39="力士",VLOOKUP(C$35,力士基本属性,3,FALSE),IF($B39="修罗",VLOOKUP(C$35,修罗基本属性,3,FALSE),IF($B39="夜叉",VLOOKUP(C$35,夜叉基本属性,3,FALSE),IF($B39="判官",VLOOKUP(C$35,判官基本属性,3,FALSE),IF($B39="龙女",VLOOKUP(C$35,龙女基本属性,3,FALSE),0)))))-
IF($A39="力士",VLOOKUP(C$34,力士基本属性,4,FALSE),IF($A39="修罗",VLOOKUP(C$34,修罗基本属性,4,FALSE),IF($A39="夜叉",VLOOKUP(C$34,夜叉基本属性,4,FALSE),IF($A39="判官",VLOOKUP(C$34,判官基本属性,4,FALSE),IF($A39="龙女",VLOOKUP(C$34,龙女基本属性,4,FALSE),0))))))*属性设计!$L$32+
IF($B39="力士",VLOOKUP(C$35,力士基本属性,22,FALSE),IF($B39="修罗",VLOOKUP(C$35,修罗基本属性,22,FALSE),IF($B39="夜叉",VLOOKUP(C$35,夜叉基本属性,22,FALSE),IF($B39="判官",VLOOKUP(C$35,判官基本属性,22,FALSE),IF($B39="龙女",VLOOKUP(C$35,龙女基本属性,22,FALSE),0)))))*属性设计!$L$34)/
(属性设计!$L$33+
IF($B39="力士",VLOOKUP(C$35,力士基本属性,22,FALSE),IF($B39="修罗",VLOOKUP(C$35,修罗基本属性,22,FALSE),IF($B39="夜叉",VLOOKUP(C$35,夜叉基本属性,22,FALSE),IF($B39="判官",VLOOKUP(C$35,判官基本属性,22,FALSE),IF($B39="龙女",VLOOKUP(C$35,龙女基本属性,22,FALSE),0)))))*属性设计!$L$34),2),
ROUND(
IF($B39="力士",VLOOKUP(C$35,力士基本属性,22,FALSE),IF($B39="修罗",VLOOKUP(C$35,修罗基本属性,22,FALSE),IF($B39="夜叉",VLOOKUP(C$35,夜叉基本属性,22,FALSE),IF($B39="判官",VLOOKUP(C$35,判官基本属性,22,FALSE),IF($B39="龙女",VLOOKUP(C$35,龙女基本属性,22,FALSE),0)))))*属性设计!$L$34/
(属性设计!$L$33+
IF($B39="力士",VLOOKUP(C$35,力士基本属性,22,FALSE),IF($B39="修罗",VLOOKUP(C$35,修罗基本属性,22,FALSE),IF($B39="夜叉",VLOOKUP(C$35,夜叉基本属性,22,FALSE),IF($B39="判官",VLOOKUP(C$35,判官基本属性,22,FALSE),IF($B39="龙女",VLOOKUP(C$35,龙女基本属性,22,FALSE),0)))))*属性设计!$L$34),2))</f>
        <v>0 , 0</v>
      </c>
      <c r="D39" t="str">
        <f>IF(
IF($A39="力士",VLOOKUP(D$34,力士基本属性,3,FALSE),IF($A39="修罗",VLOOKUP(D$34,修罗基本属性,3,FALSE),IF($A39="夜叉",VLOOKUP(D$34,夜叉基本属性,3,FALSE),IF($A39="判官",VLOOKUP(D$34,判官基本属性,3,FALSE),IF($A39="龙女",VLOOKUP(D$34,龙女基本属性,3,FALSE),0)))))-
IF($B39="力士",VLOOKUP(D$35,力士基本属性,4,FALSE),IF($B39="修罗",VLOOKUP(D$35,修罗基本属性,4,FALSE),IF($B39="夜叉",VLOOKUP(D$35,夜叉基本属性,4,FALSE),IF($B39="判官",VLOOKUP(D$35,判官基本属性,4,FALSE),IF($B39="龙女",VLOOKUP(D$35,龙女基本属性,4,FALSE),0)))))&gt;0,
ROUND(((IF($A39="力士",VLOOKUP(D$34,力士基本属性,3,FALSE),IF($A39="修罗",VLOOKUP(D$34,修罗基本属性,3,FALSE),IF($A39="夜叉",VLOOKUP(D$34,夜叉基本属性,3,FALSE),IF($A39="判官",VLOOKUP(D$34,判官基本属性,3,FALSE),IF($A39="龙女",VLOOKUP(D$34,龙女基本属性,3,FALSE),0)))))-
IF($B39="力士",VLOOKUP(D$35,力士基本属性,4,FALSE),IF($B39="修罗",VLOOKUP(D$35,修罗基本属性,4,FALSE),IF($B39="夜叉",VLOOKUP(D$35,夜叉基本属性,4,FALSE),IF($B39="判官",VLOOKUP(D$35,判官基本属性,4,FALSE),IF($B39="龙女",VLOOKUP(D$35,龙女基本属性,4,FALSE),0))))))*属性设计!$L$32+
IF($A39="力士",VLOOKUP(D$34,力士基本属性,22,FALSE),IF($A39="修罗",VLOOKUP(D$34,修罗基本属性,22,FALSE),IF($A39="夜叉",VLOOKUP(D$34,夜叉基本属性,22,FALSE),IF($A39="判官",VLOOKUP(D$34,判官基本属性,22,FALSE),IF($A39="龙女",VLOOKUP(D$34,龙女基本属性,22,FALSE),0)))))*属性设计!$L$34)/
(属性设计!$L$33+
IF($A39="力士",VLOOKUP(D$34,力士基本属性,22,FALSE),IF($A39="修罗",VLOOKUP(D$34,修罗基本属性,22,FALSE),IF($A39="夜叉",VLOOKUP(D$34,夜叉基本属性,22,FALSE),IF($A39="判官",VLOOKUP(D$34,判官基本属性,22,FALSE),IF($A39="龙女",VLOOKUP(D$34,龙女基本属性,22,FALSE),0)))))*属性设计!$L$34),2),
ROUND(
IF($A39="力士",VLOOKUP(D$34,力士基本属性,22,FALSE),IF($A39="修罗",VLOOKUP(D$34,修罗基本属性,22,FALSE),IF($A39="夜叉",VLOOKUP(D$34,夜叉基本属性,22,FALSE),IF($A39="判官",VLOOKUP(D$34,判官基本属性,22,FALSE),IF($A39="龙女",VLOOKUP(D$34,龙女基本属性,22,FALSE),0)))))*属性设计!$L$34/
(属性设计!$L$33+
IF($A39="力士",VLOOKUP(D$34,力士基本属性,22,FALSE),IF($A39="修罗",VLOOKUP(D$34,修罗基本属性,22,FALSE),IF($A39="夜叉",VLOOKUP(D$34,夜叉基本属性,22,FALSE),IF($A39="判官",VLOOKUP(D$34,判官基本属性,22,FALSE),IF($A39="龙女",VLOOKUP(D$34,龙女基本属性,22,FALSE),0)))))*属性设计!$L$34),2))
&amp;" , "&amp;
IF(
IF($B39="力士",VLOOKUP(D$35,力士基本属性,3,FALSE),IF($B39="修罗",VLOOKUP(D$35,修罗基本属性,3,FALSE),IF($B39="夜叉",VLOOKUP(D$35,夜叉基本属性,3,FALSE),IF($B39="判官",VLOOKUP(D$35,判官基本属性,3,FALSE),IF($B39="龙女",VLOOKUP(D$35,龙女基本属性,3,FALSE),0)))))-
IF($A39="力士",VLOOKUP(D$34,力士基本属性,4,FALSE),IF($A39="修罗",VLOOKUP(D$34,修罗基本属性,4,FALSE),IF($A39="夜叉",VLOOKUP(D$34,夜叉基本属性,4,FALSE),IF($A39="判官",VLOOKUP(D$34,判官基本属性,4,FALSE),IF($A39="龙女",VLOOKUP(D$34,龙女基本属性,4,FALSE),0)))))&gt;0,
ROUND(((IF($B39="力士",VLOOKUP(D$35,力士基本属性,3,FALSE),IF($B39="修罗",VLOOKUP(D$35,修罗基本属性,3,FALSE),IF($B39="夜叉",VLOOKUP(D$35,夜叉基本属性,3,FALSE),IF($B39="判官",VLOOKUP(D$35,判官基本属性,3,FALSE),IF($B39="龙女",VLOOKUP(D$35,龙女基本属性,3,FALSE),0)))))-
IF($A39="力士",VLOOKUP(D$34,力士基本属性,4,FALSE),IF($A39="修罗",VLOOKUP(D$34,修罗基本属性,4,FALSE),IF($A39="夜叉",VLOOKUP(D$34,夜叉基本属性,4,FALSE),IF($A39="判官",VLOOKUP(D$34,判官基本属性,4,FALSE),IF($A39="龙女",VLOOKUP(D$34,龙女基本属性,4,FALSE),0))))))*属性设计!$L$32+
IF($B39="力士",VLOOKUP(D$35,力士基本属性,22,FALSE),IF($B39="修罗",VLOOKUP(D$35,修罗基本属性,22,FALSE),IF($B39="夜叉",VLOOKUP(D$35,夜叉基本属性,22,FALSE),IF($B39="判官",VLOOKUP(D$35,判官基本属性,22,FALSE),IF($B39="龙女",VLOOKUP(D$35,龙女基本属性,22,FALSE),0)))))*属性设计!$L$34)/
(属性设计!$L$33+
IF($B39="力士",VLOOKUP(D$35,力士基本属性,22,FALSE),IF($B39="修罗",VLOOKUP(D$35,修罗基本属性,22,FALSE),IF($B39="夜叉",VLOOKUP(D$35,夜叉基本属性,22,FALSE),IF($B39="判官",VLOOKUP(D$35,判官基本属性,22,FALSE),IF($B39="龙女",VLOOKUP(D$35,龙女基本属性,22,FALSE),0)))))*属性设计!$L$34),2),
ROUND(
IF($B39="力士",VLOOKUP(D$35,力士基本属性,22,FALSE),IF($B39="修罗",VLOOKUP(D$35,修罗基本属性,22,FALSE),IF($B39="夜叉",VLOOKUP(D$35,夜叉基本属性,22,FALSE),IF($B39="判官",VLOOKUP(D$35,判官基本属性,22,FALSE),IF($B39="龙女",VLOOKUP(D$35,龙女基本属性,22,FALSE),0)))))*属性设计!$L$34/
(属性设计!$L$33+
IF($B39="力士",VLOOKUP(D$35,力士基本属性,22,FALSE),IF($B39="修罗",VLOOKUP(D$35,修罗基本属性,22,FALSE),IF($B39="夜叉",VLOOKUP(D$35,夜叉基本属性,22,FALSE),IF($B39="判官",VLOOKUP(D$35,判官基本属性,22,FALSE),IF($B39="龙女",VLOOKUP(D$35,龙女基本属性,22,FALSE),0)))))*属性设计!$L$34),2))</f>
        <v>0 , 0</v>
      </c>
      <c r="E39" t="str">
        <f>IF(
IF($A39="力士",VLOOKUP(E$34,力士基本属性,3,FALSE),IF($A39="修罗",VLOOKUP(E$34,修罗基本属性,3,FALSE),IF($A39="夜叉",VLOOKUP(E$34,夜叉基本属性,3,FALSE),IF($A39="判官",VLOOKUP(E$34,判官基本属性,3,FALSE),IF($A39="龙女",VLOOKUP(E$34,龙女基本属性,3,FALSE),0)))))-
IF($B39="力士",VLOOKUP(E$35,力士基本属性,4,FALSE),IF($B39="修罗",VLOOKUP(E$35,修罗基本属性,4,FALSE),IF($B39="夜叉",VLOOKUP(E$35,夜叉基本属性,4,FALSE),IF($B39="判官",VLOOKUP(E$35,判官基本属性,4,FALSE),IF($B39="龙女",VLOOKUP(E$35,龙女基本属性,4,FALSE),0)))))&gt;0,
ROUND(((IF($A39="力士",VLOOKUP(E$34,力士基本属性,3,FALSE),IF($A39="修罗",VLOOKUP(E$34,修罗基本属性,3,FALSE),IF($A39="夜叉",VLOOKUP(E$34,夜叉基本属性,3,FALSE),IF($A39="判官",VLOOKUP(E$34,判官基本属性,3,FALSE),IF($A39="龙女",VLOOKUP(E$34,龙女基本属性,3,FALSE),0)))))-
IF($B39="力士",VLOOKUP(E$35,力士基本属性,4,FALSE),IF($B39="修罗",VLOOKUP(E$35,修罗基本属性,4,FALSE),IF($B39="夜叉",VLOOKUP(E$35,夜叉基本属性,4,FALSE),IF($B39="判官",VLOOKUP(E$35,判官基本属性,4,FALSE),IF($B39="龙女",VLOOKUP(E$35,龙女基本属性,4,FALSE),0))))))*属性设计!$L$32+
IF($A39="力士",VLOOKUP(E$34,力士基本属性,22,FALSE),IF($A39="修罗",VLOOKUP(E$34,修罗基本属性,22,FALSE),IF($A39="夜叉",VLOOKUP(E$34,夜叉基本属性,22,FALSE),IF($A39="判官",VLOOKUP(E$34,判官基本属性,22,FALSE),IF($A39="龙女",VLOOKUP(E$34,龙女基本属性,22,FALSE),0)))))*属性设计!$L$34)/
(属性设计!$L$33+
IF($A39="力士",VLOOKUP(E$34,力士基本属性,22,FALSE),IF($A39="修罗",VLOOKUP(E$34,修罗基本属性,22,FALSE),IF($A39="夜叉",VLOOKUP(E$34,夜叉基本属性,22,FALSE),IF($A39="判官",VLOOKUP(E$34,判官基本属性,22,FALSE),IF($A39="龙女",VLOOKUP(E$34,龙女基本属性,22,FALSE),0)))))*属性设计!$L$34),2),
ROUND(
IF($A39="力士",VLOOKUP(E$34,力士基本属性,22,FALSE),IF($A39="修罗",VLOOKUP(E$34,修罗基本属性,22,FALSE),IF($A39="夜叉",VLOOKUP(E$34,夜叉基本属性,22,FALSE),IF($A39="判官",VLOOKUP(E$34,判官基本属性,22,FALSE),IF($A39="龙女",VLOOKUP(E$34,龙女基本属性,22,FALSE),0)))))*属性设计!$L$34/
(属性设计!$L$33+
IF($A39="力士",VLOOKUP(E$34,力士基本属性,22,FALSE),IF($A39="修罗",VLOOKUP(E$34,修罗基本属性,22,FALSE),IF($A39="夜叉",VLOOKUP(E$34,夜叉基本属性,22,FALSE),IF($A39="判官",VLOOKUP(E$34,判官基本属性,22,FALSE),IF($A39="龙女",VLOOKUP(E$34,龙女基本属性,22,FALSE),0)))))*属性设计!$L$34),2))
&amp;" , "&amp;
IF(
IF($B39="力士",VLOOKUP(E$35,力士基本属性,3,FALSE),IF($B39="修罗",VLOOKUP(E$35,修罗基本属性,3,FALSE),IF($B39="夜叉",VLOOKUP(E$35,夜叉基本属性,3,FALSE),IF($B39="判官",VLOOKUP(E$35,判官基本属性,3,FALSE),IF($B39="龙女",VLOOKUP(E$35,龙女基本属性,3,FALSE),0)))))-
IF($A39="力士",VLOOKUP(E$34,力士基本属性,4,FALSE),IF($A39="修罗",VLOOKUP(E$34,修罗基本属性,4,FALSE),IF($A39="夜叉",VLOOKUP(E$34,夜叉基本属性,4,FALSE),IF($A39="判官",VLOOKUP(E$34,判官基本属性,4,FALSE),IF($A39="龙女",VLOOKUP(E$34,龙女基本属性,4,FALSE),0)))))&gt;0,
ROUND(((IF($B39="力士",VLOOKUP(E$35,力士基本属性,3,FALSE),IF($B39="修罗",VLOOKUP(E$35,修罗基本属性,3,FALSE),IF($B39="夜叉",VLOOKUP(E$35,夜叉基本属性,3,FALSE),IF($B39="判官",VLOOKUP(E$35,判官基本属性,3,FALSE),IF($B39="龙女",VLOOKUP(E$35,龙女基本属性,3,FALSE),0)))))-
IF($A39="力士",VLOOKUP(E$34,力士基本属性,4,FALSE),IF($A39="修罗",VLOOKUP(E$34,修罗基本属性,4,FALSE),IF($A39="夜叉",VLOOKUP(E$34,夜叉基本属性,4,FALSE),IF($A39="判官",VLOOKUP(E$34,判官基本属性,4,FALSE),IF($A39="龙女",VLOOKUP(E$34,龙女基本属性,4,FALSE),0))))))*属性设计!$L$32+
IF($B39="力士",VLOOKUP(E$35,力士基本属性,22,FALSE),IF($B39="修罗",VLOOKUP(E$35,修罗基本属性,22,FALSE),IF($B39="夜叉",VLOOKUP(E$35,夜叉基本属性,22,FALSE),IF($B39="判官",VLOOKUP(E$35,判官基本属性,22,FALSE),IF($B39="龙女",VLOOKUP(E$35,龙女基本属性,22,FALSE),0)))))*属性设计!$L$34)/
(属性设计!$L$33+
IF($B39="力士",VLOOKUP(E$35,力士基本属性,22,FALSE),IF($B39="修罗",VLOOKUP(E$35,修罗基本属性,22,FALSE),IF($B39="夜叉",VLOOKUP(E$35,夜叉基本属性,22,FALSE),IF($B39="判官",VLOOKUP(E$35,判官基本属性,22,FALSE),IF($B39="龙女",VLOOKUP(E$35,龙女基本属性,22,FALSE),0)))))*属性设计!$L$34),2),
ROUND(
IF($B39="力士",VLOOKUP(E$35,力士基本属性,22,FALSE),IF($B39="修罗",VLOOKUP(E$35,修罗基本属性,22,FALSE),IF($B39="夜叉",VLOOKUP(E$35,夜叉基本属性,22,FALSE),IF($B39="判官",VLOOKUP(E$35,判官基本属性,22,FALSE),IF($B39="龙女",VLOOKUP(E$35,龙女基本属性,22,FALSE),0)))))*属性设计!$L$34/
(属性设计!$L$33+
IF($B39="力士",VLOOKUP(E$35,力士基本属性,22,FALSE),IF($B39="修罗",VLOOKUP(E$35,修罗基本属性,22,FALSE),IF($B39="夜叉",VLOOKUP(E$35,夜叉基本属性,22,FALSE),IF($B39="判官",VLOOKUP(E$35,判官基本属性,22,FALSE),IF($B39="龙女",VLOOKUP(E$35,龙女基本属性,22,FALSE),0)))))*属性设计!$L$34),2))</f>
        <v>0 , 0.02</v>
      </c>
      <c r="F39" t="str">
        <f>IF(
IF($A39="力士",VLOOKUP(F$34,力士基本属性,3,FALSE),IF($A39="修罗",VLOOKUP(F$34,修罗基本属性,3,FALSE),IF($A39="夜叉",VLOOKUP(F$34,夜叉基本属性,3,FALSE),IF($A39="判官",VLOOKUP(F$34,判官基本属性,3,FALSE),IF($A39="龙女",VLOOKUP(F$34,龙女基本属性,3,FALSE),0)))))-
IF($B39="力士",VLOOKUP(F$35,力士基本属性,4,FALSE),IF($B39="修罗",VLOOKUP(F$35,修罗基本属性,4,FALSE),IF($B39="夜叉",VLOOKUP(F$35,夜叉基本属性,4,FALSE),IF($B39="判官",VLOOKUP(F$35,判官基本属性,4,FALSE),IF($B39="龙女",VLOOKUP(F$35,龙女基本属性,4,FALSE),0)))))&gt;0,
ROUND(((IF($A39="力士",VLOOKUP(F$34,力士基本属性,3,FALSE),IF($A39="修罗",VLOOKUP(F$34,修罗基本属性,3,FALSE),IF($A39="夜叉",VLOOKUP(F$34,夜叉基本属性,3,FALSE),IF($A39="判官",VLOOKUP(F$34,判官基本属性,3,FALSE),IF($A39="龙女",VLOOKUP(F$34,龙女基本属性,3,FALSE),0)))))-
IF($B39="力士",VLOOKUP(F$35,力士基本属性,4,FALSE),IF($B39="修罗",VLOOKUP(F$35,修罗基本属性,4,FALSE),IF($B39="夜叉",VLOOKUP(F$35,夜叉基本属性,4,FALSE),IF($B39="判官",VLOOKUP(F$35,判官基本属性,4,FALSE),IF($B39="龙女",VLOOKUP(F$35,龙女基本属性,4,FALSE),0))))))*属性设计!$L$32+
IF($A39="力士",VLOOKUP(F$34,力士基本属性,22,FALSE),IF($A39="修罗",VLOOKUP(F$34,修罗基本属性,22,FALSE),IF($A39="夜叉",VLOOKUP(F$34,夜叉基本属性,22,FALSE),IF($A39="判官",VLOOKUP(F$34,判官基本属性,22,FALSE),IF($A39="龙女",VLOOKUP(F$34,龙女基本属性,22,FALSE),0)))))*属性设计!$L$34)/
(属性设计!$L$33+
IF($A39="力士",VLOOKUP(F$34,力士基本属性,22,FALSE),IF($A39="修罗",VLOOKUP(F$34,修罗基本属性,22,FALSE),IF($A39="夜叉",VLOOKUP(F$34,夜叉基本属性,22,FALSE),IF($A39="判官",VLOOKUP(F$34,判官基本属性,22,FALSE),IF($A39="龙女",VLOOKUP(F$34,龙女基本属性,22,FALSE),0)))))*属性设计!$L$34),2),
ROUND(
IF($A39="力士",VLOOKUP(F$34,力士基本属性,22,FALSE),IF($A39="修罗",VLOOKUP(F$34,修罗基本属性,22,FALSE),IF($A39="夜叉",VLOOKUP(F$34,夜叉基本属性,22,FALSE),IF($A39="判官",VLOOKUP(F$34,判官基本属性,22,FALSE),IF($A39="龙女",VLOOKUP(F$34,龙女基本属性,22,FALSE),0)))))*属性设计!$L$34/
(属性设计!$L$33+
IF($A39="力士",VLOOKUP(F$34,力士基本属性,22,FALSE),IF($A39="修罗",VLOOKUP(F$34,修罗基本属性,22,FALSE),IF($A39="夜叉",VLOOKUP(F$34,夜叉基本属性,22,FALSE),IF($A39="判官",VLOOKUP(F$34,判官基本属性,22,FALSE),IF($A39="龙女",VLOOKUP(F$34,龙女基本属性,22,FALSE),0)))))*属性设计!$L$34),2))
&amp;" , "&amp;
IF(
IF($B39="力士",VLOOKUP(F$35,力士基本属性,3,FALSE),IF($B39="修罗",VLOOKUP(F$35,修罗基本属性,3,FALSE),IF($B39="夜叉",VLOOKUP(F$35,夜叉基本属性,3,FALSE),IF($B39="判官",VLOOKUP(F$35,判官基本属性,3,FALSE),IF($B39="龙女",VLOOKUP(F$35,龙女基本属性,3,FALSE),0)))))-
IF($A39="力士",VLOOKUP(F$34,力士基本属性,4,FALSE),IF($A39="修罗",VLOOKUP(F$34,修罗基本属性,4,FALSE),IF($A39="夜叉",VLOOKUP(F$34,夜叉基本属性,4,FALSE),IF($A39="判官",VLOOKUP(F$34,判官基本属性,4,FALSE),IF($A39="龙女",VLOOKUP(F$34,龙女基本属性,4,FALSE),0)))))&gt;0,
ROUND(((IF($B39="力士",VLOOKUP(F$35,力士基本属性,3,FALSE),IF($B39="修罗",VLOOKUP(F$35,修罗基本属性,3,FALSE),IF($B39="夜叉",VLOOKUP(F$35,夜叉基本属性,3,FALSE),IF($B39="判官",VLOOKUP(F$35,判官基本属性,3,FALSE),IF($B39="龙女",VLOOKUP(F$35,龙女基本属性,3,FALSE),0)))))-
IF($A39="力士",VLOOKUP(F$34,力士基本属性,4,FALSE),IF($A39="修罗",VLOOKUP(F$34,修罗基本属性,4,FALSE),IF($A39="夜叉",VLOOKUP(F$34,夜叉基本属性,4,FALSE),IF($A39="判官",VLOOKUP(F$34,判官基本属性,4,FALSE),IF($A39="龙女",VLOOKUP(F$34,龙女基本属性,4,FALSE),0))))))*属性设计!$L$32+
IF($B39="力士",VLOOKUP(F$35,力士基本属性,22,FALSE),IF($B39="修罗",VLOOKUP(F$35,修罗基本属性,22,FALSE),IF($B39="夜叉",VLOOKUP(F$35,夜叉基本属性,22,FALSE),IF($B39="判官",VLOOKUP(F$35,判官基本属性,22,FALSE),IF($B39="龙女",VLOOKUP(F$35,龙女基本属性,22,FALSE),0)))))*属性设计!$L$34)/
(属性设计!$L$33+
IF($B39="力士",VLOOKUP(F$35,力士基本属性,22,FALSE),IF($B39="修罗",VLOOKUP(F$35,修罗基本属性,22,FALSE),IF($B39="夜叉",VLOOKUP(F$35,夜叉基本属性,22,FALSE),IF($B39="判官",VLOOKUP(F$35,判官基本属性,22,FALSE),IF($B39="龙女",VLOOKUP(F$35,龙女基本属性,22,FALSE),0)))))*属性设计!$L$34),2),
ROUND(
IF($B39="力士",VLOOKUP(F$35,力士基本属性,22,FALSE),IF($B39="修罗",VLOOKUP(F$35,修罗基本属性,22,FALSE),IF($B39="夜叉",VLOOKUP(F$35,夜叉基本属性,22,FALSE),IF($B39="判官",VLOOKUP(F$35,判官基本属性,22,FALSE),IF($B39="龙女",VLOOKUP(F$35,龙女基本属性,22,FALSE),0)))))*属性设计!$L$34/
(属性设计!$L$33+
IF($B39="力士",VLOOKUP(F$35,力士基本属性,22,FALSE),IF($B39="修罗",VLOOKUP(F$35,修罗基本属性,22,FALSE),IF($B39="夜叉",VLOOKUP(F$35,夜叉基本属性,22,FALSE),IF($B39="判官",VLOOKUP(F$35,判官基本属性,22,FALSE),IF($B39="龙女",VLOOKUP(F$35,龙女基本属性,22,FALSE),0)))))*属性设计!$L$34),2))</f>
        <v>0 , 0.06</v>
      </c>
      <c r="G39" t="str">
        <f>IF(
IF($A39="力士",VLOOKUP(G$34,力士基本属性,3,FALSE),IF($A39="修罗",VLOOKUP(G$34,修罗基本属性,3,FALSE),IF($A39="夜叉",VLOOKUP(G$34,夜叉基本属性,3,FALSE),IF($A39="判官",VLOOKUP(G$34,判官基本属性,3,FALSE),IF($A39="龙女",VLOOKUP(G$34,龙女基本属性,3,FALSE),0)))))-
IF($B39="力士",VLOOKUP(G$35,力士基本属性,4,FALSE),IF($B39="修罗",VLOOKUP(G$35,修罗基本属性,4,FALSE),IF($B39="夜叉",VLOOKUP(G$35,夜叉基本属性,4,FALSE),IF($B39="判官",VLOOKUP(G$35,判官基本属性,4,FALSE),IF($B39="龙女",VLOOKUP(G$35,龙女基本属性,4,FALSE),0)))))&gt;0,
ROUND(((IF($A39="力士",VLOOKUP(G$34,力士基本属性,3,FALSE),IF($A39="修罗",VLOOKUP(G$34,修罗基本属性,3,FALSE),IF($A39="夜叉",VLOOKUP(G$34,夜叉基本属性,3,FALSE),IF($A39="判官",VLOOKUP(G$34,判官基本属性,3,FALSE),IF($A39="龙女",VLOOKUP(G$34,龙女基本属性,3,FALSE),0)))))-
IF($B39="力士",VLOOKUP(G$35,力士基本属性,4,FALSE),IF($B39="修罗",VLOOKUP(G$35,修罗基本属性,4,FALSE),IF($B39="夜叉",VLOOKUP(G$35,夜叉基本属性,4,FALSE),IF($B39="判官",VLOOKUP(G$35,判官基本属性,4,FALSE),IF($B39="龙女",VLOOKUP(G$35,龙女基本属性,4,FALSE),0))))))*属性设计!$L$32+
IF($A39="力士",VLOOKUP(G$34,力士基本属性,22,FALSE),IF($A39="修罗",VLOOKUP(G$34,修罗基本属性,22,FALSE),IF($A39="夜叉",VLOOKUP(G$34,夜叉基本属性,22,FALSE),IF($A39="判官",VLOOKUP(G$34,判官基本属性,22,FALSE),IF($A39="龙女",VLOOKUP(G$34,龙女基本属性,22,FALSE),0)))))*属性设计!$L$34)/
(属性设计!$L$33+
IF($A39="力士",VLOOKUP(G$34,力士基本属性,22,FALSE),IF($A39="修罗",VLOOKUP(G$34,修罗基本属性,22,FALSE),IF($A39="夜叉",VLOOKUP(G$34,夜叉基本属性,22,FALSE),IF($A39="判官",VLOOKUP(G$34,判官基本属性,22,FALSE),IF($A39="龙女",VLOOKUP(G$34,龙女基本属性,22,FALSE),0)))))*属性设计!$L$34),2),
ROUND(
IF($A39="力士",VLOOKUP(G$34,力士基本属性,22,FALSE),IF($A39="修罗",VLOOKUP(G$34,修罗基本属性,22,FALSE),IF($A39="夜叉",VLOOKUP(G$34,夜叉基本属性,22,FALSE),IF($A39="判官",VLOOKUP(G$34,判官基本属性,22,FALSE),IF($A39="龙女",VLOOKUP(G$34,龙女基本属性,22,FALSE),0)))))*属性设计!$L$34/
(属性设计!$L$33+
IF($A39="力士",VLOOKUP(G$34,力士基本属性,22,FALSE),IF($A39="修罗",VLOOKUP(G$34,修罗基本属性,22,FALSE),IF($A39="夜叉",VLOOKUP(G$34,夜叉基本属性,22,FALSE),IF($A39="判官",VLOOKUP(G$34,判官基本属性,22,FALSE),IF($A39="龙女",VLOOKUP(G$34,龙女基本属性,22,FALSE),0)))))*属性设计!$L$34),2))
&amp;" , "&amp;
IF(
IF($B39="力士",VLOOKUP(G$35,力士基本属性,3,FALSE),IF($B39="修罗",VLOOKUP(G$35,修罗基本属性,3,FALSE),IF($B39="夜叉",VLOOKUP(G$35,夜叉基本属性,3,FALSE),IF($B39="判官",VLOOKUP(G$35,判官基本属性,3,FALSE),IF($B39="龙女",VLOOKUP(G$35,龙女基本属性,3,FALSE),0)))))-
IF($A39="力士",VLOOKUP(G$34,力士基本属性,4,FALSE),IF($A39="修罗",VLOOKUP(G$34,修罗基本属性,4,FALSE),IF($A39="夜叉",VLOOKUP(G$34,夜叉基本属性,4,FALSE),IF($A39="判官",VLOOKUP(G$34,判官基本属性,4,FALSE),IF($A39="龙女",VLOOKUP(G$34,龙女基本属性,4,FALSE),0)))))&gt;0,
ROUND(((IF($B39="力士",VLOOKUP(G$35,力士基本属性,3,FALSE),IF($B39="修罗",VLOOKUP(G$35,修罗基本属性,3,FALSE),IF($B39="夜叉",VLOOKUP(G$35,夜叉基本属性,3,FALSE),IF($B39="判官",VLOOKUP(G$35,判官基本属性,3,FALSE),IF($B39="龙女",VLOOKUP(G$35,龙女基本属性,3,FALSE),0)))))-
IF($A39="力士",VLOOKUP(G$34,力士基本属性,4,FALSE),IF($A39="修罗",VLOOKUP(G$34,修罗基本属性,4,FALSE),IF($A39="夜叉",VLOOKUP(G$34,夜叉基本属性,4,FALSE),IF($A39="判官",VLOOKUP(G$34,判官基本属性,4,FALSE),IF($A39="龙女",VLOOKUP(G$34,龙女基本属性,4,FALSE),0))))))*属性设计!$L$32+
IF($B39="力士",VLOOKUP(G$35,力士基本属性,22,FALSE),IF($B39="修罗",VLOOKUP(G$35,修罗基本属性,22,FALSE),IF($B39="夜叉",VLOOKUP(G$35,夜叉基本属性,22,FALSE),IF($B39="判官",VLOOKUP(G$35,判官基本属性,22,FALSE),IF($B39="龙女",VLOOKUP(G$35,龙女基本属性,22,FALSE),0)))))*属性设计!$L$34)/
(属性设计!$L$33+
IF($B39="力士",VLOOKUP(G$35,力士基本属性,22,FALSE),IF($B39="修罗",VLOOKUP(G$35,修罗基本属性,22,FALSE),IF($B39="夜叉",VLOOKUP(G$35,夜叉基本属性,22,FALSE),IF($B39="判官",VLOOKUP(G$35,判官基本属性,22,FALSE),IF($B39="龙女",VLOOKUP(G$35,龙女基本属性,22,FALSE),0)))))*属性设计!$L$34),2),
ROUND(
IF($B39="力士",VLOOKUP(G$35,力士基本属性,22,FALSE),IF($B39="修罗",VLOOKUP(G$35,修罗基本属性,22,FALSE),IF($B39="夜叉",VLOOKUP(G$35,夜叉基本属性,22,FALSE),IF($B39="判官",VLOOKUP(G$35,判官基本属性,22,FALSE),IF($B39="龙女",VLOOKUP(G$35,龙女基本属性,22,FALSE),0)))))*属性设计!$L$34/
(属性设计!$L$33+
IF($B39="力士",VLOOKUP(G$35,力士基本属性,22,FALSE),IF($B39="修罗",VLOOKUP(G$35,修罗基本属性,22,FALSE),IF($B39="夜叉",VLOOKUP(G$35,夜叉基本属性,22,FALSE),IF($B39="判官",VLOOKUP(G$35,判官基本属性,22,FALSE),IF($B39="龙女",VLOOKUP(G$35,龙女基本属性,22,FALSE),0)))))*属性设计!$L$34),2))</f>
        <v>0 , 0.11</v>
      </c>
      <c r="H39" t="str">
        <f>IF(
IF($A39="力士",VLOOKUP(H$34,力士基本属性,3,FALSE),IF($A39="修罗",VLOOKUP(H$34,修罗基本属性,3,FALSE),IF($A39="夜叉",VLOOKUP(H$34,夜叉基本属性,3,FALSE),IF($A39="判官",VLOOKUP(H$34,判官基本属性,3,FALSE),IF($A39="龙女",VLOOKUP(H$34,龙女基本属性,3,FALSE),0)))))-
IF($B39="力士",VLOOKUP(H$35,力士基本属性,4,FALSE),IF($B39="修罗",VLOOKUP(H$35,修罗基本属性,4,FALSE),IF($B39="夜叉",VLOOKUP(H$35,夜叉基本属性,4,FALSE),IF($B39="判官",VLOOKUP(H$35,判官基本属性,4,FALSE),IF($B39="龙女",VLOOKUP(H$35,龙女基本属性,4,FALSE),0)))))&gt;0,
ROUND(((IF($A39="力士",VLOOKUP(H$34,力士基本属性,3,FALSE),IF($A39="修罗",VLOOKUP(H$34,修罗基本属性,3,FALSE),IF($A39="夜叉",VLOOKUP(H$34,夜叉基本属性,3,FALSE),IF($A39="判官",VLOOKUP(H$34,判官基本属性,3,FALSE),IF($A39="龙女",VLOOKUP(H$34,龙女基本属性,3,FALSE),0)))))-
IF($B39="力士",VLOOKUP(H$35,力士基本属性,4,FALSE),IF($B39="修罗",VLOOKUP(H$35,修罗基本属性,4,FALSE),IF($B39="夜叉",VLOOKUP(H$35,夜叉基本属性,4,FALSE),IF($B39="判官",VLOOKUP(H$35,判官基本属性,4,FALSE),IF($B39="龙女",VLOOKUP(H$35,龙女基本属性,4,FALSE),0))))))*属性设计!$L$32+
IF($A39="力士",VLOOKUP(H$34,力士基本属性,22,FALSE),IF($A39="修罗",VLOOKUP(H$34,修罗基本属性,22,FALSE),IF($A39="夜叉",VLOOKUP(H$34,夜叉基本属性,22,FALSE),IF($A39="判官",VLOOKUP(H$34,判官基本属性,22,FALSE),IF($A39="龙女",VLOOKUP(H$34,龙女基本属性,22,FALSE),0)))))*属性设计!$L$34)/
(属性设计!$L$33+
IF($A39="力士",VLOOKUP(H$34,力士基本属性,22,FALSE),IF($A39="修罗",VLOOKUP(H$34,修罗基本属性,22,FALSE),IF($A39="夜叉",VLOOKUP(H$34,夜叉基本属性,22,FALSE),IF($A39="判官",VLOOKUP(H$34,判官基本属性,22,FALSE),IF($A39="龙女",VLOOKUP(H$34,龙女基本属性,22,FALSE),0)))))*属性设计!$L$34),2),
ROUND(
IF($A39="力士",VLOOKUP(H$34,力士基本属性,22,FALSE),IF($A39="修罗",VLOOKUP(H$34,修罗基本属性,22,FALSE),IF($A39="夜叉",VLOOKUP(H$34,夜叉基本属性,22,FALSE),IF($A39="判官",VLOOKUP(H$34,判官基本属性,22,FALSE),IF($A39="龙女",VLOOKUP(H$34,龙女基本属性,22,FALSE),0)))))*属性设计!$L$34/
(属性设计!$L$33+
IF($A39="力士",VLOOKUP(H$34,力士基本属性,22,FALSE),IF($A39="修罗",VLOOKUP(H$34,修罗基本属性,22,FALSE),IF($A39="夜叉",VLOOKUP(H$34,夜叉基本属性,22,FALSE),IF($A39="判官",VLOOKUP(H$34,判官基本属性,22,FALSE),IF($A39="龙女",VLOOKUP(H$34,龙女基本属性,22,FALSE),0)))))*属性设计!$L$34),2))
&amp;" , "&amp;
IF(
IF($B39="力士",VLOOKUP(H$35,力士基本属性,3,FALSE),IF($B39="修罗",VLOOKUP(H$35,修罗基本属性,3,FALSE),IF($B39="夜叉",VLOOKUP(H$35,夜叉基本属性,3,FALSE),IF($B39="判官",VLOOKUP(H$35,判官基本属性,3,FALSE),IF($B39="龙女",VLOOKUP(H$35,龙女基本属性,3,FALSE),0)))))-
IF($A39="力士",VLOOKUP(H$34,力士基本属性,4,FALSE),IF($A39="修罗",VLOOKUP(H$34,修罗基本属性,4,FALSE),IF($A39="夜叉",VLOOKUP(H$34,夜叉基本属性,4,FALSE),IF($A39="判官",VLOOKUP(H$34,判官基本属性,4,FALSE),IF($A39="龙女",VLOOKUP(H$34,龙女基本属性,4,FALSE),0)))))&gt;0,
ROUND(((IF($B39="力士",VLOOKUP(H$35,力士基本属性,3,FALSE),IF($B39="修罗",VLOOKUP(H$35,修罗基本属性,3,FALSE),IF($B39="夜叉",VLOOKUP(H$35,夜叉基本属性,3,FALSE),IF($B39="判官",VLOOKUP(H$35,判官基本属性,3,FALSE),IF($B39="龙女",VLOOKUP(H$35,龙女基本属性,3,FALSE),0)))))-
IF($A39="力士",VLOOKUP(H$34,力士基本属性,4,FALSE),IF($A39="修罗",VLOOKUP(H$34,修罗基本属性,4,FALSE),IF($A39="夜叉",VLOOKUP(H$34,夜叉基本属性,4,FALSE),IF($A39="判官",VLOOKUP(H$34,判官基本属性,4,FALSE),IF($A39="龙女",VLOOKUP(H$34,龙女基本属性,4,FALSE),0))))))*属性设计!$L$32+
IF($B39="力士",VLOOKUP(H$35,力士基本属性,22,FALSE),IF($B39="修罗",VLOOKUP(H$35,修罗基本属性,22,FALSE),IF($B39="夜叉",VLOOKUP(H$35,夜叉基本属性,22,FALSE),IF($B39="判官",VLOOKUP(H$35,判官基本属性,22,FALSE),IF($B39="龙女",VLOOKUP(H$35,龙女基本属性,22,FALSE),0)))))*属性设计!$L$34)/
(属性设计!$L$33+
IF($B39="力士",VLOOKUP(H$35,力士基本属性,22,FALSE),IF($B39="修罗",VLOOKUP(H$35,修罗基本属性,22,FALSE),IF($B39="夜叉",VLOOKUP(H$35,夜叉基本属性,22,FALSE),IF($B39="判官",VLOOKUP(H$35,判官基本属性,22,FALSE),IF($B39="龙女",VLOOKUP(H$35,龙女基本属性,22,FALSE),0)))))*属性设计!$L$34),2),
ROUND(
IF($B39="力士",VLOOKUP(H$35,力士基本属性,22,FALSE),IF($B39="修罗",VLOOKUP(H$35,修罗基本属性,22,FALSE),IF($B39="夜叉",VLOOKUP(H$35,夜叉基本属性,22,FALSE),IF($B39="判官",VLOOKUP(H$35,判官基本属性,22,FALSE),IF($B39="龙女",VLOOKUP(H$35,龙女基本属性,22,FALSE),0)))))*属性设计!$L$34/
(属性设计!$L$33+
IF($B39="力士",VLOOKUP(H$35,力士基本属性,22,FALSE),IF($B39="修罗",VLOOKUP(H$35,修罗基本属性,22,FALSE),IF($B39="夜叉",VLOOKUP(H$35,夜叉基本属性,22,FALSE),IF($B39="判官",VLOOKUP(H$35,判官基本属性,22,FALSE),IF($B39="龙女",VLOOKUP(H$35,龙女基本属性,22,FALSE),0)))))*属性设计!$L$34),2))</f>
        <v>0 , 0.21</v>
      </c>
    </row>
    <row r="40" spans="1:8" x14ac:dyDescent="0.15">
      <c r="A40" t="s">
        <v>4</v>
      </c>
      <c r="B40" t="s">
        <v>7</v>
      </c>
      <c r="C40" t="str">
        <f>IF(
IF($A40="力士",VLOOKUP(C$34,力士基本属性,3,FALSE),IF($A40="修罗",VLOOKUP(C$34,修罗基本属性,3,FALSE),IF($A40="夜叉",VLOOKUP(C$34,夜叉基本属性,3,FALSE),IF($A40="判官",VLOOKUP(C$34,判官基本属性,3,FALSE),IF($A40="龙女",VLOOKUP(C$34,龙女基本属性,3,FALSE),0)))))-
IF($B40="力士",VLOOKUP(C$35,力士基本属性,4,FALSE),IF($B40="修罗",VLOOKUP(C$35,修罗基本属性,4,FALSE),IF($B40="夜叉",VLOOKUP(C$35,夜叉基本属性,4,FALSE),IF($B40="判官",VLOOKUP(C$35,判官基本属性,4,FALSE),IF($B40="龙女",VLOOKUP(C$35,龙女基本属性,4,FALSE),0)))))&gt;0,
ROUND(((IF($A40="力士",VLOOKUP(C$34,力士基本属性,3,FALSE),IF($A40="修罗",VLOOKUP(C$34,修罗基本属性,3,FALSE),IF($A40="夜叉",VLOOKUP(C$34,夜叉基本属性,3,FALSE),IF($A40="判官",VLOOKUP(C$34,判官基本属性,3,FALSE),IF($A40="龙女",VLOOKUP(C$34,龙女基本属性,3,FALSE),0)))))-
IF($B40="力士",VLOOKUP(C$35,力士基本属性,4,FALSE),IF($B40="修罗",VLOOKUP(C$35,修罗基本属性,4,FALSE),IF($B40="夜叉",VLOOKUP(C$35,夜叉基本属性,4,FALSE),IF($B40="判官",VLOOKUP(C$35,判官基本属性,4,FALSE),IF($B40="龙女",VLOOKUP(C$35,龙女基本属性,4,FALSE),0))))))*属性设计!$L$32+
IF($A40="力士",VLOOKUP(C$34,力士基本属性,22,FALSE),IF($A40="修罗",VLOOKUP(C$34,修罗基本属性,22,FALSE),IF($A40="夜叉",VLOOKUP(C$34,夜叉基本属性,22,FALSE),IF($A40="判官",VLOOKUP(C$34,判官基本属性,22,FALSE),IF($A40="龙女",VLOOKUP(C$34,龙女基本属性,22,FALSE),0)))))*属性设计!$L$34)/
(属性设计!$L$33+
IF($A40="力士",VLOOKUP(C$34,力士基本属性,22,FALSE),IF($A40="修罗",VLOOKUP(C$34,修罗基本属性,22,FALSE),IF($A40="夜叉",VLOOKUP(C$34,夜叉基本属性,22,FALSE),IF($A40="判官",VLOOKUP(C$34,判官基本属性,22,FALSE),IF($A40="龙女",VLOOKUP(C$34,龙女基本属性,22,FALSE),0)))))*属性设计!$L$34),2),
ROUND(
IF($A40="力士",VLOOKUP(C$34,力士基本属性,22,FALSE),IF($A40="修罗",VLOOKUP(C$34,修罗基本属性,22,FALSE),IF($A40="夜叉",VLOOKUP(C$34,夜叉基本属性,22,FALSE),IF($A40="判官",VLOOKUP(C$34,判官基本属性,22,FALSE),IF($A40="龙女",VLOOKUP(C$34,龙女基本属性,22,FALSE),0)))))*属性设计!$L$34/
(属性设计!$L$33+
IF($A40="力士",VLOOKUP(C$34,力士基本属性,22,FALSE),IF($A40="修罗",VLOOKUP(C$34,修罗基本属性,22,FALSE),IF($A40="夜叉",VLOOKUP(C$34,夜叉基本属性,22,FALSE),IF($A40="判官",VLOOKUP(C$34,判官基本属性,22,FALSE),IF($A40="龙女",VLOOKUP(C$34,龙女基本属性,22,FALSE),0)))))*属性设计!$L$34),2))
&amp;" , "&amp;
IF(
IF($B40="力士",VLOOKUP(C$35,力士基本属性,3,FALSE),IF($B40="修罗",VLOOKUP(C$35,修罗基本属性,3,FALSE),IF($B40="夜叉",VLOOKUP(C$35,夜叉基本属性,3,FALSE),IF($B40="判官",VLOOKUP(C$35,判官基本属性,3,FALSE),IF($B40="龙女",VLOOKUP(C$35,龙女基本属性,3,FALSE),0)))))-
IF($A40="力士",VLOOKUP(C$34,力士基本属性,4,FALSE),IF($A40="修罗",VLOOKUP(C$34,修罗基本属性,4,FALSE),IF($A40="夜叉",VLOOKUP(C$34,夜叉基本属性,4,FALSE),IF($A40="判官",VLOOKUP(C$34,判官基本属性,4,FALSE),IF($A40="龙女",VLOOKUP(C$34,龙女基本属性,4,FALSE),0)))))&gt;0,
ROUND(((IF($B40="力士",VLOOKUP(C$35,力士基本属性,3,FALSE),IF($B40="修罗",VLOOKUP(C$35,修罗基本属性,3,FALSE),IF($B40="夜叉",VLOOKUP(C$35,夜叉基本属性,3,FALSE),IF($B40="判官",VLOOKUP(C$35,判官基本属性,3,FALSE),IF($B40="龙女",VLOOKUP(C$35,龙女基本属性,3,FALSE),0)))))-
IF($A40="力士",VLOOKUP(C$34,力士基本属性,4,FALSE),IF($A40="修罗",VLOOKUP(C$34,修罗基本属性,4,FALSE),IF($A40="夜叉",VLOOKUP(C$34,夜叉基本属性,4,FALSE),IF($A40="判官",VLOOKUP(C$34,判官基本属性,4,FALSE),IF($A40="龙女",VLOOKUP(C$34,龙女基本属性,4,FALSE),0))))))*属性设计!$L$32+
IF($B40="力士",VLOOKUP(C$35,力士基本属性,22,FALSE),IF($B40="修罗",VLOOKUP(C$35,修罗基本属性,22,FALSE),IF($B40="夜叉",VLOOKUP(C$35,夜叉基本属性,22,FALSE),IF($B40="判官",VLOOKUP(C$35,判官基本属性,22,FALSE),IF($B40="龙女",VLOOKUP(C$35,龙女基本属性,22,FALSE),0)))))*属性设计!$L$34)/
(属性设计!$L$33+
IF($B40="力士",VLOOKUP(C$35,力士基本属性,22,FALSE),IF($B40="修罗",VLOOKUP(C$35,修罗基本属性,22,FALSE),IF($B40="夜叉",VLOOKUP(C$35,夜叉基本属性,22,FALSE),IF($B40="判官",VLOOKUP(C$35,判官基本属性,22,FALSE),IF($B40="龙女",VLOOKUP(C$35,龙女基本属性,22,FALSE),0)))))*属性设计!$L$34),2),
ROUND(
IF($B40="力士",VLOOKUP(C$35,力士基本属性,22,FALSE),IF($B40="修罗",VLOOKUP(C$35,修罗基本属性,22,FALSE),IF($B40="夜叉",VLOOKUP(C$35,夜叉基本属性,22,FALSE),IF($B40="判官",VLOOKUP(C$35,判官基本属性,22,FALSE),IF($B40="龙女",VLOOKUP(C$35,龙女基本属性,22,FALSE),0)))))*属性设计!$L$34/
(属性设计!$L$33+
IF($B40="力士",VLOOKUP(C$35,力士基本属性,22,FALSE),IF($B40="修罗",VLOOKUP(C$35,修罗基本属性,22,FALSE),IF($B40="夜叉",VLOOKUP(C$35,夜叉基本属性,22,FALSE),IF($B40="判官",VLOOKUP(C$35,判官基本属性,22,FALSE),IF($B40="龙女",VLOOKUP(C$35,龙女基本属性,22,FALSE),0)))))*属性设计!$L$34),2))</f>
        <v>0 , 0</v>
      </c>
      <c r="D40" t="str">
        <f>IF(
IF($A40="力士",VLOOKUP(D$34,力士基本属性,3,FALSE),IF($A40="修罗",VLOOKUP(D$34,修罗基本属性,3,FALSE),IF($A40="夜叉",VLOOKUP(D$34,夜叉基本属性,3,FALSE),IF($A40="判官",VLOOKUP(D$34,判官基本属性,3,FALSE),IF($A40="龙女",VLOOKUP(D$34,龙女基本属性,3,FALSE),0)))))-
IF($B40="力士",VLOOKUP(D$35,力士基本属性,4,FALSE),IF($B40="修罗",VLOOKUP(D$35,修罗基本属性,4,FALSE),IF($B40="夜叉",VLOOKUP(D$35,夜叉基本属性,4,FALSE),IF($B40="判官",VLOOKUP(D$35,判官基本属性,4,FALSE),IF($B40="龙女",VLOOKUP(D$35,龙女基本属性,4,FALSE),0)))))&gt;0,
ROUND(((IF($A40="力士",VLOOKUP(D$34,力士基本属性,3,FALSE),IF($A40="修罗",VLOOKUP(D$34,修罗基本属性,3,FALSE),IF($A40="夜叉",VLOOKUP(D$34,夜叉基本属性,3,FALSE),IF($A40="判官",VLOOKUP(D$34,判官基本属性,3,FALSE),IF($A40="龙女",VLOOKUP(D$34,龙女基本属性,3,FALSE),0)))))-
IF($B40="力士",VLOOKUP(D$35,力士基本属性,4,FALSE),IF($B40="修罗",VLOOKUP(D$35,修罗基本属性,4,FALSE),IF($B40="夜叉",VLOOKUP(D$35,夜叉基本属性,4,FALSE),IF($B40="判官",VLOOKUP(D$35,判官基本属性,4,FALSE),IF($B40="龙女",VLOOKUP(D$35,龙女基本属性,4,FALSE),0))))))*属性设计!$L$32+
IF($A40="力士",VLOOKUP(D$34,力士基本属性,22,FALSE),IF($A40="修罗",VLOOKUP(D$34,修罗基本属性,22,FALSE),IF($A40="夜叉",VLOOKUP(D$34,夜叉基本属性,22,FALSE),IF($A40="判官",VLOOKUP(D$34,判官基本属性,22,FALSE),IF($A40="龙女",VLOOKUP(D$34,龙女基本属性,22,FALSE),0)))))*属性设计!$L$34)/
(属性设计!$L$33+
IF($A40="力士",VLOOKUP(D$34,力士基本属性,22,FALSE),IF($A40="修罗",VLOOKUP(D$34,修罗基本属性,22,FALSE),IF($A40="夜叉",VLOOKUP(D$34,夜叉基本属性,22,FALSE),IF($A40="判官",VLOOKUP(D$34,判官基本属性,22,FALSE),IF($A40="龙女",VLOOKUP(D$34,龙女基本属性,22,FALSE),0)))))*属性设计!$L$34),2),
ROUND(
IF($A40="力士",VLOOKUP(D$34,力士基本属性,22,FALSE),IF($A40="修罗",VLOOKUP(D$34,修罗基本属性,22,FALSE),IF($A40="夜叉",VLOOKUP(D$34,夜叉基本属性,22,FALSE),IF($A40="判官",VLOOKUP(D$34,判官基本属性,22,FALSE),IF($A40="龙女",VLOOKUP(D$34,龙女基本属性,22,FALSE),0)))))*属性设计!$L$34/
(属性设计!$L$33+
IF($A40="力士",VLOOKUP(D$34,力士基本属性,22,FALSE),IF($A40="修罗",VLOOKUP(D$34,修罗基本属性,22,FALSE),IF($A40="夜叉",VLOOKUP(D$34,夜叉基本属性,22,FALSE),IF($A40="判官",VLOOKUP(D$34,判官基本属性,22,FALSE),IF($A40="龙女",VLOOKUP(D$34,龙女基本属性,22,FALSE),0)))))*属性设计!$L$34),2))
&amp;" , "&amp;
IF(
IF($B40="力士",VLOOKUP(D$35,力士基本属性,3,FALSE),IF($B40="修罗",VLOOKUP(D$35,修罗基本属性,3,FALSE),IF($B40="夜叉",VLOOKUP(D$35,夜叉基本属性,3,FALSE),IF($B40="判官",VLOOKUP(D$35,判官基本属性,3,FALSE),IF($B40="龙女",VLOOKUP(D$35,龙女基本属性,3,FALSE),0)))))-
IF($A40="力士",VLOOKUP(D$34,力士基本属性,4,FALSE),IF($A40="修罗",VLOOKUP(D$34,修罗基本属性,4,FALSE),IF($A40="夜叉",VLOOKUP(D$34,夜叉基本属性,4,FALSE),IF($A40="判官",VLOOKUP(D$34,判官基本属性,4,FALSE),IF($A40="龙女",VLOOKUP(D$34,龙女基本属性,4,FALSE),0)))))&gt;0,
ROUND(((IF($B40="力士",VLOOKUP(D$35,力士基本属性,3,FALSE),IF($B40="修罗",VLOOKUP(D$35,修罗基本属性,3,FALSE),IF($B40="夜叉",VLOOKUP(D$35,夜叉基本属性,3,FALSE),IF($B40="判官",VLOOKUP(D$35,判官基本属性,3,FALSE),IF($B40="龙女",VLOOKUP(D$35,龙女基本属性,3,FALSE),0)))))-
IF($A40="力士",VLOOKUP(D$34,力士基本属性,4,FALSE),IF($A40="修罗",VLOOKUP(D$34,修罗基本属性,4,FALSE),IF($A40="夜叉",VLOOKUP(D$34,夜叉基本属性,4,FALSE),IF($A40="判官",VLOOKUP(D$34,判官基本属性,4,FALSE),IF($A40="龙女",VLOOKUP(D$34,龙女基本属性,4,FALSE),0))))))*属性设计!$L$32+
IF($B40="力士",VLOOKUP(D$35,力士基本属性,22,FALSE),IF($B40="修罗",VLOOKUP(D$35,修罗基本属性,22,FALSE),IF($B40="夜叉",VLOOKUP(D$35,夜叉基本属性,22,FALSE),IF($B40="判官",VLOOKUP(D$35,判官基本属性,22,FALSE),IF($B40="龙女",VLOOKUP(D$35,龙女基本属性,22,FALSE),0)))))*属性设计!$L$34)/
(属性设计!$L$33+
IF($B40="力士",VLOOKUP(D$35,力士基本属性,22,FALSE),IF($B40="修罗",VLOOKUP(D$35,修罗基本属性,22,FALSE),IF($B40="夜叉",VLOOKUP(D$35,夜叉基本属性,22,FALSE),IF($B40="判官",VLOOKUP(D$35,判官基本属性,22,FALSE),IF($B40="龙女",VLOOKUP(D$35,龙女基本属性,22,FALSE),0)))))*属性设计!$L$34),2),
ROUND(
IF($B40="力士",VLOOKUP(D$35,力士基本属性,22,FALSE),IF($B40="修罗",VLOOKUP(D$35,修罗基本属性,22,FALSE),IF($B40="夜叉",VLOOKUP(D$35,夜叉基本属性,22,FALSE),IF($B40="判官",VLOOKUP(D$35,判官基本属性,22,FALSE),IF($B40="龙女",VLOOKUP(D$35,龙女基本属性,22,FALSE),0)))))*属性设计!$L$34/
(属性设计!$L$33+
IF($B40="力士",VLOOKUP(D$35,力士基本属性,22,FALSE),IF($B40="修罗",VLOOKUP(D$35,修罗基本属性,22,FALSE),IF($B40="夜叉",VLOOKUP(D$35,夜叉基本属性,22,FALSE),IF($B40="判官",VLOOKUP(D$35,判官基本属性,22,FALSE),IF($B40="龙女",VLOOKUP(D$35,龙女基本属性,22,FALSE),0)))))*属性设计!$L$34),2))</f>
        <v>0 , 0</v>
      </c>
      <c r="E40" t="str">
        <f>IF(
IF($A40="力士",VLOOKUP(E$34,力士基本属性,3,FALSE),IF($A40="修罗",VLOOKUP(E$34,修罗基本属性,3,FALSE),IF($A40="夜叉",VLOOKUP(E$34,夜叉基本属性,3,FALSE),IF($A40="判官",VLOOKUP(E$34,判官基本属性,3,FALSE),IF($A40="龙女",VLOOKUP(E$34,龙女基本属性,3,FALSE),0)))))-
IF($B40="力士",VLOOKUP(E$35,力士基本属性,4,FALSE),IF($B40="修罗",VLOOKUP(E$35,修罗基本属性,4,FALSE),IF($B40="夜叉",VLOOKUP(E$35,夜叉基本属性,4,FALSE),IF($B40="判官",VLOOKUP(E$35,判官基本属性,4,FALSE),IF($B40="龙女",VLOOKUP(E$35,龙女基本属性,4,FALSE),0)))))&gt;0,
ROUND(((IF($A40="力士",VLOOKUP(E$34,力士基本属性,3,FALSE),IF($A40="修罗",VLOOKUP(E$34,修罗基本属性,3,FALSE),IF($A40="夜叉",VLOOKUP(E$34,夜叉基本属性,3,FALSE),IF($A40="判官",VLOOKUP(E$34,判官基本属性,3,FALSE),IF($A40="龙女",VLOOKUP(E$34,龙女基本属性,3,FALSE),0)))))-
IF($B40="力士",VLOOKUP(E$35,力士基本属性,4,FALSE),IF($B40="修罗",VLOOKUP(E$35,修罗基本属性,4,FALSE),IF($B40="夜叉",VLOOKUP(E$35,夜叉基本属性,4,FALSE),IF($B40="判官",VLOOKUP(E$35,判官基本属性,4,FALSE),IF($B40="龙女",VLOOKUP(E$35,龙女基本属性,4,FALSE),0))))))*属性设计!$L$32+
IF($A40="力士",VLOOKUP(E$34,力士基本属性,22,FALSE),IF($A40="修罗",VLOOKUP(E$34,修罗基本属性,22,FALSE),IF($A40="夜叉",VLOOKUP(E$34,夜叉基本属性,22,FALSE),IF($A40="判官",VLOOKUP(E$34,判官基本属性,22,FALSE),IF($A40="龙女",VLOOKUP(E$34,龙女基本属性,22,FALSE),0)))))*属性设计!$L$34)/
(属性设计!$L$33+
IF($A40="力士",VLOOKUP(E$34,力士基本属性,22,FALSE),IF($A40="修罗",VLOOKUP(E$34,修罗基本属性,22,FALSE),IF($A40="夜叉",VLOOKUP(E$34,夜叉基本属性,22,FALSE),IF($A40="判官",VLOOKUP(E$34,判官基本属性,22,FALSE),IF($A40="龙女",VLOOKUP(E$34,龙女基本属性,22,FALSE),0)))))*属性设计!$L$34),2),
ROUND(
IF($A40="力士",VLOOKUP(E$34,力士基本属性,22,FALSE),IF($A40="修罗",VLOOKUP(E$34,修罗基本属性,22,FALSE),IF($A40="夜叉",VLOOKUP(E$34,夜叉基本属性,22,FALSE),IF($A40="判官",VLOOKUP(E$34,判官基本属性,22,FALSE),IF($A40="龙女",VLOOKUP(E$34,龙女基本属性,22,FALSE),0)))))*属性设计!$L$34/
(属性设计!$L$33+
IF($A40="力士",VLOOKUP(E$34,力士基本属性,22,FALSE),IF($A40="修罗",VLOOKUP(E$34,修罗基本属性,22,FALSE),IF($A40="夜叉",VLOOKUP(E$34,夜叉基本属性,22,FALSE),IF($A40="判官",VLOOKUP(E$34,判官基本属性,22,FALSE),IF($A40="龙女",VLOOKUP(E$34,龙女基本属性,22,FALSE),0)))))*属性设计!$L$34),2))
&amp;" , "&amp;
IF(
IF($B40="力士",VLOOKUP(E$35,力士基本属性,3,FALSE),IF($B40="修罗",VLOOKUP(E$35,修罗基本属性,3,FALSE),IF($B40="夜叉",VLOOKUP(E$35,夜叉基本属性,3,FALSE),IF($B40="判官",VLOOKUP(E$35,判官基本属性,3,FALSE),IF($B40="龙女",VLOOKUP(E$35,龙女基本属性,3,FALSE),0)))))-
IF($A40="力士",VLOOKUP(E$34,力士基本属性,4,FALSE),IF($A40="修罗",VLOOKUP(E$34,修罗基本属性,4,FALSE),IF($A40="夜叉",VLOOKUP(E$34,夜叉基本属性,4,FALSE),IF($A40="判官",VLOOKUP(E$34,判官基本属性,4,FALSE),IF($A40="龙女",VLOOKUP(E$34,龙女基本属性,4,FALSE),0)))))&gt;0,
ROUND(((IF($B40="力士",VLOOKUP(E$35,力士基本属性,3,FALSE),IF($B40="修罗",VLOOKUP(E$35,修罗基本属性,3,FALSE),IF($B40="夜叉",VLOOKUP(E$35,夜叉基本属性,3,FALSE),IF($B40="判官",VLOOKUP(E$35,判官基本属性,3,FALSE),IF($B40="龙女",VLOOKUP(E$35,龙女基本属性,3,FALSE),0)))))-
IF($A40="力士",VLOOKUP(E$34,力士基本属性,4,FALSE),IF($A40="修罗",VLOOKUP(E$34,修罗基本属性,4,FALSE),IF($A40="夜叉",VLOOKUP(E$34,夜叉基本属性,4,FALSE),IF($A40="判官",VLOOKUP(E$34,判官基本属性,4,FALSE),IF($A40="龙女",VLOOKUP(E$34,龙女基本属性,4,FALSE),0))))))*属性设计!$L$32+
IF($B40="力士",VLOOKUP(E$35,力士基本属性,22,FALSE),IF($B40="修罗",VLOOKUP(E$35,修罗基本属性,22,FALSE),IF($B40="夜叉",VLOOKUP(E$35,夜叉基本属性,22,FALSE),IF($B40="判官",VLOOKUP(E$35,判官基本属性,22,FALSE),IF($B40="龙女",VLOOKUP(E$35,龙女基本属性,22,FALSE),0)))))*属性设计!$L$34)/
(属性设计!$L$33+
IF($B40="力士",VLOOKUP(E$35,力士基本属性,22,FALSE),IF($B40="修罗",VLOOKUP(E$35,修罗基本属性,22,FALSE),IF($B40="夜叉",VLOOKUP(E$35,夜叉基本属性,22,FALSE),IF($B40="判官",VLOOKUP(E$35,判官基本属性,22,FALSE),IF($B40="龙女",VLOOKUP(E$35,龙女基本属性,22,FALSE),0)))))*属性设计!$L$34),2),
ROUND(
IF($B40="力士",VLOOKUP(E$35,力士基本属性,22,FALSE),IF($B40="修罗",VLOOKUP(E$35,修罗基本属性,22,FALSE),IF($B40="夜叉",VLOOKUP(E$35,夜叉基本属性,22,FALSE),IF($B40="判官",VLOOKUP(E$35,判官基本属性,22,FALSE),IF($B40="龙女",VLOOKUP(E$35,龙女基本属性,22,FALSE),0)))))*属性设计!$L$34/
(属性设计!$L$33+
IF($B40="力士",VLOOKUP(E$35,力士基本属性,22,FALSE),IF($B40="修罗",VLOOKUP(E$35,修罗基本属性,22,FALSE),IF($B40="夜叉",VLOOKUP(E$35,夜叉基本属性,22,FALSE),IF($B40="判官",VLOOKUP(E$35,判官基本属性,22,FALSE),IF($B40="龙女",VLOOKUP(E$35,龙女基本属性,22,FALSE),0)))))*属性设计!$L$34),2))</f>
        <v>0.02 , 0.01</v>
      </c>
      <c r="F40" t="str">
        <f>IF(
IF($A40="力士",VLOOKUP(F$34,力士基本属性,3,FALSE),IF($A40="修罗",VLOOKUP(F$34,修罗基本属性,3,FALSE),IF($A40="夜叉",VLOOKUP(F$34,夜叉基本属性,3,FALSE),IF($A40="判官",VLOOKUP(F$34,判官基本属性,3,FALSE),IF($A40="龙女",VLOOKUP(F$34,龙女基本属性,3,FALSE),0)))))-
IF($B40="力士",VLOOKUP(F$35,力士基本属性,4,FALSE),IF($B40="修罗",VLOOKUP(F$35,修罗基本属性,4,FALSE),IF($B40="夜叉",VLOOKUP(F$35,夜叉基本属性,4,FALSE),IF($B40="判官",VLOOKUP(F$35,判官基本属性,4,FALSE),IF($B40="龙女",VLOOKUP(F$35,龙女基本属性,4,FALSE),0)))))&gt;0,
ROUND(((IF($A40="力士",VLOOKUP(F$34,力士基本属性,3,FALSE),IF($A40="修罗",VLOOKUP(F$34,修罗基本属性,3,FALSE),IF($A40="夜叉",VLOOKUP(F$34,夜叉基本属性,3,FALSE),IF($A40="判官",VLOOKUP(F$34,判官基本属性,3,FALSE),IF($A40="龙女",VLOOKUP(F$34,龙女基本属性,3,FALSE),0)))))-
IF($B40="力士",VLOOKUP(F$35,力士基本属性,4,FALSE),IF($B40="修罗",VLOOKUP(F$35,修罗基本属性,4,FALSE),IF($B40="夜叉",VLOOKUP(F$35,夜叉基本属性,4,FALSE),IF($B40="判官",VLOOKUP(F$35,判官基本属性,4,FALSE),IF($B40="龙女",VLOOKUP(F$35,龙女基本属性,4,FALSE),0))))))*属性设计!$L$32+
IF($A40="力士",VLOOKUP(F$34,力士基本属性,22,FALSE),IF($A40="修罗",VLOOKUP(F$34,修罗基本属性,22,FALSE),IF($A40="夜叉",VLOOKUP(F$34,夜叉基本属性,22,FALSE),IF($A40="判官",VLOOKUP(F$34,判官基本属性,22,FALSE),IF($A40="龙女",VLOOKUP(F$34,龙女基本属性,22,FALSE),0)))))*属性设计!$L$34)/
(属性设计!$L$33+
IF($A40="力士",VLOOKUP(F$34,力士基本属性,22,FALSE),IF($A40="修罗",VLOOKUP(F$34,修罗基本属性,22,FALSE),IF($A40="夜叉",VLOOKUP(F$34,夜叉基本属性,22,FALSE),IF($A40="判官",VLOOKUP(F$34,判官基本属性,22,FALSE),IF($A40="龙女",VLOOKUP(F$34,龙女基本属性,22,FALSE),0)))))*属性设计!$L$34),2),
ROUND(
IF($A40="力士",VLOOKUP(F$34,力士基本属性,22,FALSE),IF($A40="修罗",VLOOKUP(F$34,修罗基本属性,22,FALSE),IF($A40="夜叉",VLOOKUP(F$34,夜叉基本属性,22,FALSE),IF($A40="判官",VLOOKUP(F$34,判官基本属性,22,FALSE),IF($A40="龙女",VLOOKUP(F$34,龙女基本属性,22,FALSE),0)))))*属性设计!$L$34/
(属性设计!$L$33+
IF($A40="力士",VLOOKUP(F$34,力士基本属性,22,FALSE),IF($A40="修罗",VLOOKUP(F$34,修罗基本属性,22,FALSE),IF($A40="夜叉",VLOOKUP(F$34,夜叉基本属性,22,FALSE),IF($A40="判官",VLOOKUP(F$34,判官基本属性,22,FALSE),IF($A40="龙女",VLOOKUP(F$34,龙女基本属性,22,FALSE),0)))))*属性设计!$L$34),2))
&amp;" , "&amp;
IF(
IF($B40="力士",VLOOKUP(F$35,力士基本属性,3,FALSE),IF($B40="修罗",VLOOKUP(F$35,修罗基本属性,3,FALSE),IF($B40="夜叉",VLOOKUP(F$35,夜叉基本属性,3,FALSE),IF($B40="判官",VLOOKUP(F$35,判官基本属性,3,FALSE),IF($B40="龙女",VLOOKUP(F$35,龙女基本属性,3,FALSE),0)))))-
IF($A40="力士",VLOOKUP(F$34,力士基本属性,4,FALSE),IF($A40="修罗",VLOOKUP(F$34,修罗基本属性,4,FALSE),IF($A40="夜叉",VLOOKUP(F$34,夜叉基本属性,4,FALSE),IF($A40="判官",VLOOKUP(F$34,判官基本属性,4,FALSE),IF($A40="龙女",VLOOKUP(F$34,龙女基本属性,4,FALSE),0)))))&gt;0,
ROUND(((IF($B40="力士",VLOOKUP(F$35,力士基本属性,3,FALSE),IF($B40="修罗",VLOOKUP(F$35,修罗基本属性,3,FALSE),IF($B40="夜叉",VLOOKUP(F$35,夜叉基本属性,3,FALSE),IF($B40="判官",VLOOKUP(F$35,判官基本属性,3,FALSE),IF($B40="龙女",VLOOKUP(F$35,龙女基本属性,3,FALSE),0)))))-
IF($A40="力士",VLOOKUP(F$34,力士基本属性,4,FALSE),IF($A40="修罗",VLOOKUP(F$34,修罗基本属性,4,FALSE),IF($A40="夜叉",VLOOKUP(F$34,夜叉基本属性,4,FALSE),IF($A40="判官",VLOOKUP(F$34,判官基本属性,4,FALSE),IF($A40="龙女",VLOOKUP(F$34,龙女基本属性,4,FALSE),0))))))*属性设计!$L$32+
IF($B40="力士",VLOOKUP(F$35,力士基本属性,22,FALSE),IF($B40="修罗",VLOOKUP(F$35,修罗基本属性,22,FALSE),IF($B40="夜叉",VLOOKUP(F$35,夜叉基本属性,22,FALSE),IF($B40="判官",VLOOKUP(F$35,判官基本属性,22,FALSE),IF($B40="龙女",VLOOKUP(F$35,龙女基本属性,22,FALSE),0)))))*属性设计!$L$34)/
(属性设计!$L$33+
IF($B40="力士",VLOOKUP(F$35,力士基本属性,22,FALSE),IF($B40="修罗",VLOOKUP(F$35,修罗基本属性,22,FALSE),IF($B40="夜叉",VLOOKUP(F$35,夜叉基本属性,22,FALSE),IF($B40="判官",VLOOKUP(F$35,判官基本属性,22,FALSE),IF($B40="龙女",VLOOKUP(F$35,龙女基本属性,22,FALSE),0)))))*属性设计!$L$34),2),
ROUND(
IF($B40="力士",VLOOKUP(F$35,力士基本属性,22,FALSE),IF($B40="修罗",VLOOKUP(F$35,修罗基本属性,22,FALSE),IF($B40="夜叉",VLOOKUP(F$35,夜叉基本属性,22,FALSE),IF($B40="判官",VLOOKUP(F$35,判官基本属性,22,FALSE),IF($B40="龙女",VLOOKUP(F$35,龙女基本属性,22,FALSE),0)))))*属性设计!$L$34/
(属性设计!$L$33+
IF($B40="力士",VLOOKUP(F$35,力士基本属性,22,FALSE),IF($B40="修罗",VLOOKUP(F$35,修罗基本属性,22,FALSE),IF($B40="夜叉",VLOOKUP(F$35,夜叉基本属性,22,FALSE),IF($B40="判官",VLOOKUP(F$35,判官基本属性,22,FALSE),IF($B40="龙女",VLOOKUP(F$35,龙女基本属性,22,FALSE),0)))))*属性设计!$L$34),2))</f>
        <v>0.05 , 0.13</v>
      </c>
      <c r="G40" t="str">
        <f>IF(
IF($A40="力士",VLOOKUP(G$34,力士基本属性,3,FALSE),IF($A40="修罗",VLOOKUP(G$34,修罗基本属性,3,FALSE),IF($A40="夜叉",VLOOKUP(G$34,夜叉基本属性,3,FALSE),IF($A40="判官",VLOOKUP(G$34,判官基本属性,3,FALSE),IF($A40="龙女",VLOOKUP(G$34,龙女基本属性,3,FALSE),0)))))-
IF($B40="力士",VLOOKUP(G$35,力士基本属性,4,FALSE),IF($B40="修罗",VLOOKUP(G$35,修罗基本属性,4,FALSE),IF($B40="夜叉",VLOOKUP(G$35,夜叉基本属性,4,FALSE),IF($B40="判官",VLOOKUP(G$35,判官基本属性,4,FALSE),IF($B40="龙女",VLOOKUP(G$35,龙女基本属性,4,FALSE),0)))))&gt;0,
ROUND(((IF($A40="力士",VLOOKUP(G$34,力士基本属性,3,FALSE),IF($A40="修罗",VLOOKUP(G$34,修罗基本属性,3,FALSE),IF($A40="夜叉",VLOOKUP(G$34,夜叉基本属性,3,FALSE),IF($A40="判官",VLOOKUP(G$34,判官基本属性,3,FALSE),IF($A40="龙女",VLOOKUP(G$34,龙女基本属性,3,FALSE),0)))))-
IF($B40="力士",VLOOKUP(G$35,力士基本属性,4,FALSE),IF($B40="修罗",VLOOKUP(G$35,修罗基本属性,4,FALSE),IF($B40="夜叉",VLOOKUP(G$35,夜叉基本属性,4,FALSE),IF($B40="判官",VLOOKUP(G$35,判官基本属性,4,FALSE),IF($B40="龙女",VLOOKUP(G$35,龙女基本属性,4,FALSE),0))))))*属性设计!$L$32+
IF($A40="力士",VLOOKUP(G$34,力士基本属性,22,FALSE),IF($A40="修罗",VLOOKUP(G$34,修罗基本属性,22,FALSE),IF($A40="夜叉",VLOOKUP(G$34,夜叉基本属性,22,FALSE),IF($A40="判官",VLOOKUP(G$34,判官基本属性,22,FALSE),IF($A40="龙女",VLOOKUP(G$34,龙女基本属性,22,FALSE),0)))))*属性设计!$L$34)/
(属性设计!$L$33+
IF($A40="力士",VLOOKUP(G$34,力士基本属性,22,FALSE),IF($A40="修罗",VLOOKUP(G$34,修罗基本属性,22,FALSE),IF($A40="夜叉",VLOOKUP(G$34,夜叉基本属性,22,FALSE),IF($A40="判官",VLOOKUP(G$34,判官基本属性,22,FALSE),IF($A40="龙女",VLOOKUP(G$34,龙女基本属性,22,FALSE),0)))))*属性设计!$L$34),2),
ROUND(
IF($A40="力士",VLOOKUP(G$34,力士基本属性,22,FALSE),IF($A40="修罗",VLOOKUP(G$34,修罗基本属性,22,FALSE),IF($A40="夜叉",VLOOKUP(G$34,夜叉基本属性,22,FALSE),IF($A40="判官",VLOOKUP(G$34,判官基本属性,22,FALSE),IF($A40="龙女",VLOOKUP(G$34,龙女基本属性,22,FALSE),0)))))*属性设计!$L$34/
(属性设计!$L$33+
IF($A40="力士",VLOOKUP(G$34,力士基本属性,22,FALSE),IF($A40="修罗",VLOOKUP(G$34,修罗基本属性,22,FALSE),IF($A40="夜叉",VLOOKUP(G$34,夜叉基本属性,22,FALSE),IF($A40="判官",VLOOKUP(G$34,判官基本属性,22,FALSE),IF($A40="龙女",VLOOKUP(G$34,龙女基本属性,22,FALSE),0)))))*属性设计!$L$34),2))
&amp;" , "&amp;
IF(
IF($B40="力士",VLOOKUP(G$35,力士基本属性,3,FALSE),IF($B40="修罗",VLOOKUP(G$35,修罗基本属性,3,FALSE),IF($B40="夜叉",VLOOKUP(G$35,夜叉基本属性,3,FALSE),IF($B40="判官",VLOOKUP(G$35,判官基本属性,3,FALSE),IF($B40="龙女",VLOOKUP(G$35,龙女基本属性,3,FALSE),0)))))-
IF($A40="力士",VLOOKUP(G$34,力士基本属性,4,FALSE),IF($A40="修罗",VLOOKUP(G$34,修罗基本属性,4,FALSE),IF($A40="夜叉",VLOOKUP(G$34,夜叉基本属性,4,FALSE),IF($A40="判官",VLOOKUP(G$34,判官基本属性,4,FALSE),IF($A40="龙女",VLOOKUP(G$34,龙女基本属性,4,FALSE),0)))))&gt;0,
ROUND(((IF($B40="力士",VLOOKUP(G$35,力士基本属性,3,FALSE),IF($B40="修罗",VLOOKUP(G$35,修罗基本属性,3,FALSE),IF($B40="夜叉",VLOOKUP(G$35,夜叉基本属性,3,FALSE),IF($B40="判官",VLOOKUP(G$35,判官基本属性,3,FALSE),IF($B40="龙女",VLOOKUP(G$35,龙女基本属性,3,FALSE),0)))))-
IF($A40="力士",VLOOKUP(G$34,力士基本属性,4,FALSE),IF($A40="修罗",VLOOKUP(G$34,修罗基本属性,4,FALSE),IF($A40="夜叉",VLOOKUP(G$34,夜叉基本属性,4,FALSE),IF($A40="判官",VLOOKUP(G$34,判官基本属性,4,FALSE),IF($A40="龙女",VLOOKUP(G$34,龙女基本属性,4,FALSE),0))))))*属性设计!$L$32+
IF($B40="力士",VLOOKUP(G$35,力士基本属性,22,FALSE),IF($B40="修罗",VLOOKUP(G$35,修罗基本属性,22,FALSE),IF($B40="夜叉",VLOOKUP(G$35,夜叉基本属性,22,FALSE),IF($B40="判官",VLOOKUP(G$35,判官基本属性,22,FALSE),IF($B40="龙女",VLOOKUP(G$35,龙女基本属性,22,FALSE),0)))))*属性设计!$L$34)/
(属性设计!$L$33+
IF($B40="力士",VLOOKUP(G$35,力士基本属性,22,FALSE),IF($B40="修罗",VLOOKUP(G$35,修罗基本属性,22,FALSE),IF($B40="夜叉",VLOOKUP(G$35,夜叉基本属性,22,FALSE),IF($B40="判官",VLOOKUP(G$35,判官基本属性,22,FALSE),IF($B40="龙女",VLOOKUP(G$35,龙女基本属性,22,FALSE),0)))))*属性设计!$L$34),2),
ROUND(
IF($B40="力士",VLOOKUP(G$35,力士基本属性,22,FALSE),IF($B40="修罗",VLOOKUP(G$35,修罗基本属性,22,FALSE),IF($B40="夜叉",VLOOKUP(G$35,夜叉基本属性,22,FALSE),IF($B40="判官",VLOOKUP(G$35,判官基本属性,22,FALSE),IF($B40="龙女",VLOOKUP(G$35,龙女基本属性,22,FALSE),0)))))*属性设计!$L$34/
(属性设计!$L$33+
IF($B40="力士",VLOOKUP(G$35,力士基本属性,22,FALSE),IF($B40="修罗",VLOOKUP(G$35,修罗基本属性,22,FALSE),IF($B40="夜叉",VLOOKUP(G$35,夜叉基本属性,22,FALSE),IF($B40="判官",VLOOKUP(G$35,判官基本属性,22,FALSE),IF($B40="龙女",VLOOKUP(G$35,龙女基本属性,22,FALSE),0)))))*属性设计!$L$34),2))</f>
        <v>0.09 , 0.23</v>
      </c>
      <c r="H40" t="str">
        <f>IF(
IF($A40="力士",VLOOKUP(H$34,力士基本属性,3,FALSE),IF($A40="修罗",VLOOKUP(H$34,修罗基本属性,3,FALSE),IF($A40="夜叉",VLOOKUP(H$34,夜叉基本属性,3,FALSE),IF($A40="判官",VLOOKUP(H$34,判官基本属性,3,FALSE),IF($A40="龙女",VLOOKUP(H$34,龙女基本属性,3,FALSE),0)))))-
IF($B40="力士",VLOOKUP(H$35,力士基本属性,4,FALSE),IF($B40="修罗",VLOOKUP(H$35,修罗基本属性,4,FALSE),IF($B40="夜叉",VLOOKUP(H$35,夜叉基本属性,4,FALSE),IF($B40="判官",VLOOKUP(H$35,判官基本属性,4,FALSE),IF($B40="龙女",VLOOKUP(H$35,龙女基本属性,4,FALSE),0)))))&gt;0,
ROUND(((IF($A40="力士",VLOOKUP(H$34,力士基本属性,3,FALSE),IF($A40="修罗",VLOOKUP(H$34,修罗基本属性,3,FALSE),IF($A40="夜叉",VLOOKUP(H$34,夜叉基本属性,3,FALSE),IF($A40="判官",VLOOKUP(H$34,判官基本属性,3,FALSE),IF($A40="龙女",VLOOKUP(H$34,龙女基本属性,3,FALSE),0)))))-
IF($B40="力士",VLOOKUP(H$35,力士基本属性,4,FALSE),IF($B40="修罗",VLOOKUP(H$35,修罗基本属性,4,FALSE),IF($B40="夜叉",VLOOKUP(H$35,夜叉基本属性,4,FALSE),IF($B40="判官",VLOOKUP(H$35,判官基本属性,4,FALSE),IF($B40="龙女",VLOOKUP(H$35,龙女基本属性,4,FALSE),0))))))*属性设计!$L$32+
IF($A40="力士",VLOOKUP(H$34,力士基本属性,22,FALSE),IF($A40="修罗",VLOOKUP(H$34,修罗基本属性,22,FALSE),IF($A40="夜叉",VLOOKUP(H$34,夜叉基本属性,22,FALSE),IF($A40="判官",VLOOKUP(H$34,判官基本属性,22,FALSE),IF($A40="龙女",VLOOKUP(H$34,龙女基本属性,22,FALSE),0)))))*属性设计!$L$34)/
(属性设计!$L$33+
IF($A40="力士",VLOOKUP(H$34,力士基本属性,22,FALSE),IF($A40="修罗",VLOOKUP(H$34,修罗基本属性,22,FALSE),IF($A40="夜叉",VLOOKUP(H$34,夜叉基本属性,22,FALSE),IF($A40="判官",VLOOKUP(H$34,判官基本属性,22,FALSE),IF($A40="龙女",VLOOKUP(H$34,龙女基本属性,22,FALSE),0)))))*属性设计!$L$34),2),
ROUND(
IF($A40="力士",VLOOKUP(H$34,力士基本属性,22,FALSE),IF($A40="修罗",VLOOKUP(H$34,修罗基本属性,22,FALSE),IF($A40="夜叉",VLOOKUP(H$34,夜叉基本属性,22,FALSE),IF($A40="判官",VLOOKUP(H$34,判官基本属性,22,FALSE),IF($A40="龙女",VLOOKUP(H$34,龙女基本属性,22,FALSE),0)))))*属性设计!$L$34/
(属性设计!$L$33+
IF($A40="力士",VLOOKUP(H$34,力士基本属性,22,FALSE),IF($A40="修罗",VLOOKUP(H$34,修罗基本属性,22,FALSE),IF($A40="夜叉",VLOOKUP(H$34,夜叉基本属性,22,FALSE),IF($A40="判官",VLOOKUP(H$34,判官基本属性,22,FALSE),IF($A40="龙女",VLOOKUP(H$34,龙女基本属性,22,FALSE),0)))))*属性设计!$L$34),2))
&amp;" , "&amp;
IF(
IF($B40="力士",VLOOKUP(H$35,力士基本属性,3,FALSE),IF($B40="修罗",VLOOKUP(H$35,修罗基本属性,3,FALSE),IF($B40="夜叉",VLOOKUP(H$35,夜叉基本属性,3,FALSE),IF($B40="判官",VLOOKUP(H$35,判官基本属性,3,FALSE),IF($B40="龙女",VLOOKUP(H$35,龙女基本属性,3,FALSE),0)))))-
IF($A40="力士",VLOOKUP(H$34,力士基本属性,4,FALSE),IF($A40="修罗",VLOOKUP(H$34,修罗基本属性,4,FALSE),IF($A40="夜叉",VLOOKUP(H$34,夜叉基本属性,4,FALSE),IF($A40="判官",VLOOKUP(H$34,判官基本属性,4,FALSE),IF($A40="龙女",VLOOKUP(H$34,龙女基本属性,4,FALSE),0)))))&gt;0,
ROUND(((IF($B40="力士",VLOOKUP(H$35,力士基本属性,3,FALSE),IF($B40="修罗",VLOOKUP(H$35,修罗基本属性,3,FALSE),IF($B40="夜叉",VLOOKUP(H$35,夜叉基本属性,3,FALSE),IF($B40="判官",VLOOKUP(H$35,判官基本属性,3,FALSE),IF($B40="龙女",VLOOKUP(H$35,龙女基本属性,3,FALSE),0)))))-
IF($A40="力士",VLOOKUP(H$34,力士基本属性,4,FALSE),IF($A40="修罗",VLOOKUP(H$34,修罗基本属性,4,FALSE),IF($A40="夜叉",VLOOKUP(H$34,夜叉基本属性,4,FALSE),IF($A40="判官",VLOOKUP(H$34,判官基本属性,4,FALSE),IF($A40="龙女",VLOOKUP(H$34,龙女基本属性,4,FALSE),0))))))*属性设计!$L$32+
IF($B40="力士",VLOOKUP(H$35,力士基本属性,22,FALSE),IF($B40="修罗",VLOOKUP(H$35,修罗基本属性,22,FALSE),IF($B40="夜叉",VLOOKUP(H$35,夜叉基本属性,22,FALSE),IF($B40="判官",VLOOKUP(H$35,判官基本属性,22,FALSE),IF($B40="龙女",VLOOKUP(H$35,龙女基本属性,22,FALSE),0)))))*属性设计!$L$34)/
(属性设计!$L$33+
IF($B40="力士",VLOOKUP(H$35,力士基本属性,22,FALSE),IF($B40="修罗",VLOOKUP(H$35,修罗基本属性,22,FALSE),IF($B40="夜叉",VLOOKUP(H$35,夜叉基本属性,22,FALSE),IF($B40="判官",VLOOKUP(H$35,判官基本属性,22,FALSE),IF($B40="龙女",VLOOKUP(H$35,龙女基本属性,22,FALSE),0)))))*属性设计!$L$34),2),
ROUND(
IF($B40="力士",VLOOKUP(H$35,力士基本属性,22,FALSE),IF($B40="修罗",VLOOKUP(H$35,修罗基本属性,22,FALSE),IF($B40="夜叉",VLOOKUP(H$35,夜叉基本属性,22,FALSE),IF($B40="判官",VLOOKUP(H$35,判官基本属性,22,FALSE),IF($B40="龙女",VLOOKUP(H$35,龙女基本属性,22,FALSE),0)))))*属性设计!$L$34/
(属性设计!$L$33+
IF($B40="力士",VLOOKUP(H$35,力士基本属性,22,FALSE),IF($B40="修罗",VLOOKUP(H$35,修罗基本属性,22,FALSE),IF($B40="夜叉",VLOOKUP(H$35,夜叉基本属性,22,FALSE),IF($B40="判官",VLOOKUP(H$35,判官基本属性,22,FALSE),IF($B40="龙女",VLOOKUP(H$35,龙女基本属性,22,FALSE),0)))))*属性设计!$L$34),2))</f>
        <v>0.18 , 0.44</v>
      </c>
    </row>
    <row r="41" spans="1:8" x14ac:dyDescent="0.15">
      <c r="A41" t="s">
        <v>7</v>
      </c>
      <c r="B41" t="s">
        <v>7</v>
      </c>
      <c r="C41" t="str">
        <f>IF(
IF($A41="力士",VLOOKUP(C$34,力士基本属性,3,FALSE),IF($A41="修罗",VLOOKUP(C$34,修罗基本属性,3,FALSE),IF($A41="夜叉",VLOOKUP(C$34,夜叉基本属性,3,FALSE),IF($A41="判官",VLOOKUP(C$34,判官基本属性,3,FALSE),IF($A41="龙女",VLOOKUP(C$34,龙女基本属性,3,FALSE),0)))))-
IF($B41="力士",VLOOKUP(C$35,力士基本属性,4,FALSE),IF($B41="修罗",VLOOKUP(C$35,修罗基本属性,4,FALSE),IF($B41="夜叉",VLOOKUP(C$35,夜叉基本属性,4,FALSE),IF($B41="判官",VLOOKUP(C$35,判官基本属性,4,FALSE),IF($B41="龙女",VLOOKUP(C$35,龙女基本属性,4,FALSE),0)))))&gt;0,
ROUND(((IF($A41="力士",VLOOKUP(C$34,力士基本属性,3,FALSE),IF($A41="修罗",VLOOKUP(C$34,修罗基本属性,3,FALSE),IF($A41="夜叉",VLOOKUP(C$34,夜叉基本属性,3,FALSE),IF($A41="判官",VLOOKUP(C$34,判官基本属性,3,FALSE),IF($A41="龙女",VLOOKUP(C$34,龙女基本属性,3,FALSE),0)))))-
IF($B41="力士",VLOOKUP(C$35,力士基本属性,4,FALSE),IF($B41="修罗",VLOOKUP(C$35,修罗基本属性,4,FALSE),IF($B41="夜叉",VLOOKUP(C$35,夜叉基本属性,4,FALSE),IF($B41="判官",VLOOKUP(C$35,判官基本属性,4,FALSE),IF($B41="龙女",VLOOKUP(C$35,龙女基本属性,4,FALSE),0))))))*属性设计!$L$32+
IF($A41="力士",VLOOKUP(C$34,力士基本属性,22,FALSE),IF($A41="修罗",VLOOKUP(C$34,修罗基本属性,22,FALSE),IF($A41="夜叉",VLOOKUP(C$34,夜叉基本属性,22,FALSE),IF($A41="判官",VLOOKUP(C$34,判官基本属性,22,FALSE),IF($A41="龙女",VLOOKUP(C$34,龙女基本属性,22,FALSE),0)))))*属性设计!$L$34)/
(属性设计!$L$33+
IF($A41="力士",VLOOKUP(C$34,力士基本属性,22,FALSE),IF($A41="修罗",VLOOKUP(C$34,修罗基本属性,22,FALSE),IF($A41="夜叉",VLOOKUP(C$34,夜叉基本属性,22,FALSE),IF($A41="判官",VLOOKUP(C$34,判官基本属性,22,FALSE),IF($A41="龙女",VLOOKUP(C$34,龙女基本属性,22,FALSE),0)))))*属性设计!$L$34),2),
ROUND(
IF($A41="力士",VLOOKUP(C$34,力士基本属性,22,FALSE),IF($A41="修罗",VLOOKUP(C$34,修罗基本属性,22,FALSE),IF($A41="夜叉",VLOOKUP(C$34,夜叉基本属性,22,FALSE),IF($A41="判官",VLOOKUP(C$34,判官基本属性,22,FALSE),IF($A41="龙女",VLOOKUP(C$34,龙女基本属性,22,FALSE),0)))))*属性设计!$L$34/
(属性设计!$L$33+
IF($A41="力士",VLOOKUP(C$34,力士基本属性,22,FALSE),IF($A41="修罗",VLOOKUP(C$34,修罗基本属性,22,FALSE),IF($A41="夜叉",VLOOKUP(C$34,夜叉基本属性,22,FALSE),IF($A41="判官",VLOOKUP(C$34,判官基本属性,22,FALSE),IF($A41="龙女",VLOOKUP(C$34,龙女基本属性,22,FALSE),0)))))*属性设计!$L$34),2))
&amp;" , "&amp;
IF(
IF($B41="力士",VLOOKUP(C$35,力士基本属性,3,FALSE),IF($B41="修罗",VLOOKUP(C$35,修罗基本属性,3,FALSE),IF($B41="夜叉",VLOOKUP(C$35,夜叉基本属性,3,FALSE),IF($B41="判官",VLOOKUP(C$35,判官基本属性,3,FALSE),IF($B41="龙女",VLOOKUP(C$35,龙女基本属性,3,FALSE),0)))))-
IF($A41="力士",VLOOKUP(C$34,力士基本属性,4,FALSE),IF($A41="修罗",VLOOKUP(C$34,修罗基本属性,4,FALSE),IF($A41="夜叉",VLOOKUP(C$34,夜叉基本属性,4,FALSE),IF($A41="判官",VLOOKUP(C$34,判官基本属性,4,FALSE),IF($A41="龙女",VLOOKUP(C$34,龙女基本属性,4,FALSE),0)))))&gt;0,
ROUND(((IF($B41="力士",VLOOKUP(C$35,力士基本属性,3,FALSE),IF($B41="修罗",VLOOKUP(C$35,修罗基本属性,3,FALSE),IF($B41="夜叉",VLOOKUP(C$35,夜叉基本属性,3,FALSE),IF($B41="判官",VLOOKUP(C$35,判官基本属性,3,FALSE),IF($B41="龙女",VLOOKUP(C$35,龙女基本属性,3,FALSE),0)))))-
IF($A41="力士",VLOOKUP(C$34,力士基本属性,4,FALSE),IF($A41="修罗",VLOOKUP(C$34,修罗基本属性,4,FALSE),IF($A41="夜叉",VLOOKUP(C$34,夜叉基本属性,4,FALSE),IF($A41="判官",VLOOKUP(C$34,判官基本属性,4,FALSE),IF($A41="龙女",VLOOKUP(C$34,龙女基本属性,4,FALSE),0))))))*属性设计!$L$32+
IF($B41="力士",VLOOKUP(C$35,力士基本属性,22,FALSE),IF($B41="修罗",VLOOKUP(C$35,修罗基本属性,22,FALSE),IF($B41="夜叉",VLOOKUP(C$35,夜叉基本属性,22,FALSE),IF($B41="判官",VLOOKUP(C$35,判官基本属性,22,FALSE),IF($B41="龙女",VLOOKUP(C$35,龙女基本属性,22,FALSE),0)))))*属性设计!$L$34)/
(属性设计!$L$33+
IF($B41="力士",VLOOKUP(C$35,力士基本属性,22,FALSE),IF($B41="修罗",VLOOKUP(C$35,修罗基本属性,22,FALSE),IF($B41="夜叉",VLOOKUP(C$35,夜叉基本属性,22,FALSE),IF($B41="判官",VLOOKUP(C$35,判官基本属性,22,FALSE),IF($B41="龙女",VLOOKUP(C$35,龙女基本属性,22,FALSE),0)))))*属性设计!$L$34),2),
ROUND(
IF($B41="力士",VLOOKUP(C$35,力士基本属性,22,FALSE),IF($B41="修罗",VLOOKUP(C$35,修罗基本属性,22,FALSE),IF($B41="夜叉",VLOOKUP(C$35,夜叉基本属性,22,FALSE),IF($B41="判官",VLOOKUP(C$35,判官基本属性,22,FALSE),IF($B41="龙女",VLOOKUP(C$35,龙女基本属性,22,FALSE),0)))))*属性设计!$L$34/
(属性设计!$L$33+
IF($B41="力士",VLOOKUP(C$35,力士基本属性,22,FALSE),IF($B41="修罗",VLOOKUP(C$35,修罗基本属性,22,FALSE),IF($B41="夜叉",VLOOKUP(C$35,夜叉基本属性,22,FALSE),IF($B41="判官",VLOOKUP(C$35,判官基本属性,22,FALSE),IF($B41="龙女",VLOOKUP(C$35,龙女基本属性,22,FALSE),0)))))*属性设计!$L$34),2))</f>
        <v>0 , 0</v>
      </c>
      <c r="D41" t="str">
        <f>IF(
IF($A41="力士",VLOOKUP(D$34,力士基本属性,3,FALSE),IF($A41="修罗",VLOOKUP(D$34,修罗基本属性,3,FALSE),IF($A41="夜叉",VLOOKUP(D$34,夜叉基本属性,3,FALSE),IF($A41="判官",VLOOKUP(D$34,判官基本属性,3,FALSE),IF($A41="龙女",VLOOKUP(D$34,龙女基本属性,3,FALSE),0)))))-
IF($B41="力士",VLOOKUP(D$35,力士基本属性,4,FALSE),IF($B41="修罗",VLOOKUP(D$35,修罗基本属性,4,FALSE),IF($B41="夜叉",VLOOKUP(D$35,夜叉基本属性,4,FALSE),IF($B41="判官",VLOOKUP(D$35,判官基本属性,4,FALSE),IF($B41="龙女",VLOOKUP(D$35,龙女基本属性,4,FALSE),0)))))&gt;0,
ROUND(((IF($A41="力士",VLOOKUP(D$34,力士基本属性,3,FALSE),IF($A41="修罗",VLOOKUP(D$34,修罗基本属性,3,FALSE),IF($A41="夜叉",VLOOKUP(D$34,夜叉基本属性,3,FALSE),IF($A41="判官",VLOOKUP(D$34,判官基本属性,3,FALSE),IF($A41="龙女",VLOOKUP(D$34,龙女基本属性,3,FALSE),0)))))-
IF($B41="力士",VLOOKUP(D$35,力士基本属性,4,FALSE),IF($B41="修罗",VLOOKUP(D$35,修罗基本属性,4,FALSE),IF($B41="夜叉",VLOOKUP(D$35,夜叉基本属性,4,FALSE),IF($B41="判官",VLOOKUP(D$35,判官基本属性,4,FALSE),IF($B41="龙女",VLOOKUP(D$35,龙女基本属性,4,FALSE),0))))))*属性设计!$L$32+
IF($A41="力士",VLOOKUP(D$34,力士基本属性,22,FALSE),IF($A41="修罗",VLOOKUP(D$34,修罗基本属性,22,FALSE),IF($A41="夜叉",VLOOKUP(D$34,夜叉基本属性,22,FALSE),IF($A41="判官",VLOOKUP(D$34,判官基本属性,22,FALSE),IF($A41="龙女",VLOOKUP(D$34,龙女基本属性,22,FALSE),0)))))*属性设计!$L$34)/
(属性设计!$L$33+
IF($A41="力士",VLOOKUP(D$34,力士基本属性,22,FALSE),IF($A41="修罗",VLOOKUP(D$34,修罗基本属性,22,FALSE),IF($A41="夜叉",VLOOKUP(D$34,夜叉基本属性,22,FALSE),IF($A41="判官",VLOOKUP(D$34,判官基本属性,22,FALSE),IF($A41="龙女",VLOOKUP(D$34,龙女基本属性,22,FALSE),0)))))*属性设计!$L$34),2),
ROUND(
IF($A41="力士",VLOOKUP(D$34,力士基本属性,22,FALSE),IF($A41="修罗",VLOOKUP(D$34,修罗基本属性,22,FALSE),IF($A41="夜叉",VLOOKUP(D$34,夜叉基本属性,22,FALSE),IF($A41="判官",VLOOKUP(D$34,判官基本属性,22,FALSE),IF($A41="龙女",VLOOKUP(D$34,龙女基本属性,22,FALSE),0)))))*属性设计!$L$34/
(属性设计!$L$33+
IF($A41="力士",VLOOKUP(D$34,力士基本属性,22,FALSE),IF($A41="修罗",VLOOKUP(D$34,修罗基本属性,22,FALSE),IF($A41="夜叉",VLOOKUP(D$34,夜叉基本属性,22,FALSE),IF($A41="判官",VLOOKUP(D$34,判官基本属性,22,FALSE),IF($A41="龙女",VLOOKUP(D$34,龙女基本属性,22,FALSE),0)))))*属性设计!$L$34),2))
&amp;" , "&amp;
IF(
IF($B41="力士",VLOOKUP(D$35,力士基本属性,3,FALSE),IF($B41="修罗",VLOOKUP(D$35,修罗基本属性,3,FALSE),IF($B41="夜叉",VLOOKUP(D$35,夜叉基本属性,3,FALSE),IF($B41="判官",VLOOKUP(D$35,判官基本属性,3,FALSE),IF($B41="龙女",VLOOKUP(D$35,龙女基本属性,3,FALSE),0)))))-
IF($A41="力士",VLOOKUP(D$34,力士基本属性,4,FALSE),IF($A41="修罗",VLOOKUP(D$34,修罗基本属性,4,FALSE),IF($A41="夜叉",VLOOKUP(D$34,夜叉基本属性,4,FALSE),IF($A41="判官",VLOOKUP(D$34,判官基本属性,4,FALSE),IF($A41="龙女",VLOOKUP(D$34,龙女基本属性,4,FALSE),0)))))&gt;0,
ROUND(((IF($B41="力士",VLOOKUP(D$35,力士基本属性,3,FALSE),IF($B41="修罗",VLOOKUP(D$35,修罗基本属性,3,FALSE),IF($B41="夜叉",VLOOKUP(D$35,夜叉基本属性,3,FALSE),IF($B41="判官",VLOOKUP(D$35,判官基本属性,3,FALSE),IF($B41="龙女",VLOOKUP(D$35,龙女基本属性,3,FALSE),0)))))-
IF($A41="力士",VLOOKUP(D$34,力士基本属性,4,FALSE),IF($A41="修罗",VLOOKUP(D$34,修罗基本属性,4,FALSE),IF($A41="夜叉",VLOOKUP(D$34,夜叉基本属性,4,FALSE),IF($A41="判官",VLOOKUP(D$34,判官基本属性,4,FALSE),IF($A41="龙女",VLOOKUP(D$34,龙女基本属性,4,FALSE),0))))))*属性设计!$L$32+
IF($B41="力士",VLOOKUP(D$35,力士基本属性,22,FALSE),IF($B41="修罗",VLOOKUP(D$35,修罗基本属性,22,FALSE),IF($B41="夜叉",VLOOKUP(D$35,夜叉基本属性,22,FALSE),IF($B41="判官",VLOOKUP(D$35,判官基本属性,22,FALSE),IF($B41="龙女",VLOOKUP(D$35,龙女基本属性,22,FALSE),0)))))*属性设计!$L$34)/
(属性设计!$L$33+
IF($B41="力士",VLOOKUP(D$35,力士基本属性,22,FALSE),IF($B41="修罗",VLOOKUP(D$35,修罗基本属性,22,FALSE),IF($B41="夜叉",VLOOKUP(D$35,夜叉基本属性,22,FALSE),IF($B41="判官",VLOOKUP(D$35,判官基本属性,22,FALSE),IF($B41="龙女",VLOOKUP(D$35,龙女基本属性,22,FALSE),0)))))*属性设计!$L$34),2),
ROUND(
IF($B41="力士",VLOOKUP(D$35,力士基本属性,22,FALSE),IF($B41="修罗",VLOOKUP(D$35,修罗基本属性,22,FALSE),IF($B41="夜叉",VLOOKUP(D$35,夜叉基本属性,22,FALSE),IF($B41="判官",VLOOKUP(D$35,判官基本属性,22,FALSE),IF($B41="龙女",VLOOKUP(D$35,龙女基本属性,22,FALSE),0)))))*属性设计!$L$34/
(属性设计!$L$33+
IF($B41="力士",VLOOKUP(D$35,力士基本属性,22,FALSE),IF($B41="修罗",VLOOKUP(D$35,修罗基本属性,22,FALSE),IF($B41="夜叉",VLOOKUP(D$35,夜叉基本属性,22,FALSE),IF($B41="判官",VLOOKUP(D$35,判官基本属性,22,FALSE),IF($B41="龙女",VLOOKUP(D$35,龙女基本属性,22,FALSE),0)))))*属性设计!$L$34),2))</f>
        <v>0 , 0</v>
      </c>
      <c r="E41" t="str">
        <f>IF(
IF($A41="力士",VLOOKUP(E$34,力士基本属性,3,FALSE),IF($A41="修罗",VLOOKUP(E$34,修罗基本属性,3,FALSE),IF($A41="夜叉",VLOOKUP(E$34,夜叉基本属性,3,FALSE),IF($A41="判官",VLOOKUP(E$34,判官基本属性,3,FALSE),IF($A41="龙女",VLOOKUP(E$34,龙女基本属性,3,FALSE),0)))))-
IF($B41="力士",VLOOKUP(E$35,力士基本属性,4,FALSE),IF($B41="修罗",VLOOKUP(E$35,修罗基本属性,4,FALSE),IF($B41="夜叉",VLOOKUP(E$35,夜叉基本属性,4,FALSE),IF($B41="判官",VLOOKUP(E$35,判官基本属性,4,FALSE),IF($B41="龙女",VLOOKUP(E$35,龙女基本属性,4,FALSE),0)))))&gt;0,
ROUND(((IF($A41="力士",VLOOKUP(E$34,力士基本属性,3,FALSE),IF($A41="修罗",VLOOKUP(E$34,修罗基本属性,3,FALSE),IF($A41="夜叉",VLOOKUP(E$34,夜叉基本属性,3,FALSE),IF($A41="判官",VLOOKUP(E$34,判官基本属性,3,FALSE),IF($A41="龙女",VLOOKUP(E$34,龙女基本属性,3,FALSE),0)))))-
IF($B41="力士",VLOOKUP(E$35,力士基本属性,4,FALSE),IF($B41="修罗",VLOOKUP(E$35,修罗基本属性,4,FALSE),IF($B41="夜叉",VLOOKUP(E$35,夜叉基本属性,4,FALSE),IF($B41="判官",VLOOKUP(E$35,判官基本属性,4,FALSE),IF($B41="龙女",VLOOKUP(E$35,龙女基本属性,4,FALSE),0))))))*属性设计!$L$32+
IF($A41="力士",VLOOKUP(E$34,力士基本属性,22,FALSE),IF($A41="修罗",VLOOKUP(E$34,修罗基本属性,22,FALSE),IF($A41="夜叉",VLOOKUP(E$34,夜叉基本属性,22,FALSE),IF($A41="判官",VLOOKUP(E$34,判官基本属性,22,FALSE),IF($A41="龙女",VLOOKUP(E$34,龙女基本属性,22,FALSE),0)))))*属性设计!$L$34)/
(属性设计!$L$33+
IF($A41="力士",VLOOKUP(E$34,力士基本属性,22,FALSE),IF($A41="修罗",VLOOKUP(E$34,修罗基本属性,22,FALSE),IF($A41="夜叉",VLOOKUP(E$34,夜叉基本属性,22,FALSE),IF($A41="判官",VLOOKUP(E$34,判官基本属性,22,FALSE),IF($A41="龙女",VLOOKUP(E$34,龙女基本属性,22,FALSE),0)))))*属性设计!$L$34),2),
ROUND(
IF($A41="力士",VLOOKUP(E$34,力士基本属性,22,FALSE),IF($A41="修罗",VLOOKUP(E$34,修罗基本属性,22,FALSE),IF($A41="夜叉",VLOOKUP(E$34,夜叉基本属性,22,FALSE),IF($A41="判官",VLOOKUP(E$34,判官基本属性,22,FALSE),IF($A41="龙女",VLOOKUP(E$34,龙女基本属性,22,FALSE),0)))))*属性设计!$L$34/
(属性设计!$L$33+
IF($A41="力士",VLOOKUP(E$34,力士基本属性,22,FALSE),IF($A41="修罗",VLOOKUP(E$34,修罗基本属性,22,FALSE),IF($A41="夜叉",VLOOKUP(E$34,夜叉基本属性,22,FALSE),IF($A41="判官",VLOOKUP(E$34,判官基本属性,22,FALSE),IF($A41="龙女",VLOOKUP(E$34,龙女基本属性,22,FALSE),0)))))*属性设计!$L$34),2))
&amp;" , "&amp;
IF(
IF($B41="力士",VLOOKUP(E$35,力士基本属性,3,FALSE),IF($B41="修罗",VLOOKUP(E$35,修罗基本属性,3,FALSE),IF($B41="夜叉",VLOOKUP(E$35,夜叉基本属性,3,FALSE),IF($B41="判官",VLOOKUP(E$35,判官基本属性,3,FALSE),IF($B41="龙女",VLOOKUP(E$35,龙女基本属性,3,FALSE),0)))))-
IF($A41="力士",VLOOKUP(E$34,力士基本属性,4,FALSE),IF($A41="修罗",VLOOKUP(E$34,修罗基本属性,4,FALSE),IF($A41="夜叉",VLOOKUP(E$34,夜叉基本属性,4,FALSE),IF($A41="判官",VLOOKUP(E$34,判官基本属性,4,FALSE),IF($A41="龙女",VLOOKUP(E$34,龙女基本属性,4,FALSE),0)))))&gt;0,
ROUND(((IF($B41="力士",VLOOKUP(E$35,力士基本属性,3,FALSE),IF($B41="修罗",VLOOKUP(E$35,修罗基本属性,3,FALSE),IF($B41="夜叉",VLOOKUP(E$35,夜叉基本属性,3,FALSE),IF($B41="判官",VLOOKUP(E$35,判官基本属性,3,FALSE),IF($B41="龙女",VLOOKUP(E$35,龙女基本属性,3,FALSE),0)))))-
IF($A41="力士",VLOOKUP(E$34,力士基本属性,4,FALSE),IF($A41="修罗",VLOOKUP(E$34,修罗基本属性,4,FALSE),IF($A41="夜叉",VLOOKUP(E$34,夜叉基本属性,4,FALSE),IF($A41="判官",VLOOKUP(E$34,判官基本属性,4,FALSE),IF($A41="龙女",VLOOKUP(E$34,龙女基本属性,4,FALSE),0))))))*属性设计!$L$32+
IF($B41="力士",VLOOKUP(E$35,力士基本属性,22,FALSE),IF($B41="修罗",VLOOKUP(E$35,修罗基本属性,22,FALSE),IF($B41="夜叉",VLOOKUP(E$35,夜叉基本属性,22,FALSE),IF($B41="判官",VLOOKUP(E$35,判官基本属性,22,FALSE),IF($B41="龙女",VLOOKUP(E$35,龙女基本属性,22,FALSE),0)))))*属性设计!$L$34)/
(属性设计!$L$33+
IF($B41="力士",VLOOKUP(E$35,力士基本属性,22,FALSE),IF($B41="修罗",VLOOKUP(E$35,修罗基本属性,22,FALSE),IF($B41="夜叉",VLOOKUP(E$35,夜叉基本属性,22,FALSE),IF($B41="判官",VLOOKUP(E$35,判官基本属性,22,FALSE),IF($B41="龙女",VLOOKUP(E$35,龙女基本属性,22,FALSE),0)))))*属性设计!$L$34),2),
ROUND(
IF($B41="力士",VLOOKUP(E$35,力士基本属性,22,FALSE),IF($B41="修罗",VLOOKUP(E$35,修罗基本属性,22,FALSE),IF($B41="夜叉",VLOOKUP(E$35,夜叉基本属性,22,FALSE),IF($B41="判官",VLOOKUP(E$35,判官基本属性,22,FALSE),IF($B41="龙女",VLOOKUP(E$35,龙女基本属性,22,FALSE),0)))))*属性设计!$L$34/
(属性设计!$L$33+
IF($B41="力士",VLOOKUP(E$35,力士基本属性,22,FALSE),IF($B41="修罗",VLOOKUP(E$35,修罗基本属性,22,FALSE),IF($B41="夜叉",VLOOKUP(E$35,夜叉基本属性,22,FALSE),IF($B41="判官",VLOOKUP(E$35,判官基本属性,22,FALSE),IF($B41="龙女",VLOOKUP(E$35,龙女基本属性,22,FALSE),0)))))*属性设计!$L$34),2))</f>
        <v>0.01 , 0.01</v>
      </c>
      <c r="F41" t="str">
        <f>IF(
IF($A41="力士",VLOOKUP(F$34,力士基本属性,3,FALSE),IF($A41="修罗",VLOOKUP(F$34,修罗基本属性,3,FALSE),IF($A41="夜叉",VLOOKUP(F$34,夜叉基本属性,3,FALSE),IF($A41="判官",VLOOKUP(F$34,判官基本属性,3,FALSE),IF($A41="龙女",VLOOKUP(F$34,龙女基本属性,3,FALSE),0)))))-
IF($B41="力士",VLOOKUP(F$35,力士基本属性,4,FALSE),IF($B41="修罗",VLOOKUP(F$35,修罗基本属性,4,FALSE),IF($B41="夜叉",VLOOKUP(F$35,夜叉基本属性,4,FALSE),IF($B41="判官",VLOOKUP(F$35,判官基本属性,4,FALSE),IF($B41="龙女",VLOOKUP(F$35,龙女基本属性,4,FALSE),0)))))&gt;0,
ROUND(((IF($A41="力士",VLOOKUP(F$34,力士基本属性,3,FALSE),IF($A41="修罗",VLOOKUP(F$34,修罗基本属性,3,FALSE),IF($A41="夜叉",VLOOKUP(F$34,夜叉基本属性,3,FALSE),IF($A41="判官",VLOOKUP(F$34,判官基本属性,3,FALSE),IF($A41="龙女",VLOOKUP(F$34,龙女基本属性,3,FALSE),0)))))-
IF($B41="力士",VLOOKUP(F$35,力士基本属性,4,FALSE),IF($B41="修罗",VLOOKUP(F$35,修罗基本属性,4,FALSE),IF($B41="夜叉",VLOOKUP(F$35,夜叉基本属性,4,FALSE),IF($B41="判官",VLOOKUP(F$35,判官基本属性,4,FALSE),IF($B41="龙女",VLOOKUP(F$35,龙女基本属性,4,FALSE),0))))))*属性设计!$L$32+
IF($A41="力士",VLOOKUP(F$34,力士基本属性,22,FALSE),IF($A41="修罗",VLOOKUP(F$34,修罗基本属性,22,FALSE),IF($A41="夜叉",VLOOKUP(F$34,夜叉基本属性,22,FALSE),IF($A41="判官",VLOOKUP(F$34,判官基本属性,22,FALSE),IF($A41="龙女",VLOOKUP(F$34,龙女基本属性,22,FALSE),0)))))*属性设计!$L$34)/
(属性设计!$L$33+
IF($A41="力士",VLOOKUP(F$34,力士基本属性,22,FALSE),IF($A41="修罗",VLOOKUP(F$34,修罗基本属性,22,FALSE),IF($A41="夜叉",VLOOKUP(F$34,夜叉基本属性,22,FALSE),IF($A41="判官",VLOOKUP(F$34,判官基本属性,22,FALSE),IF($A41="龙女",VLOOKUP(F$34,龙女基本属性,22,FALSE),0)))))*属性设计!$L$34),2),
ROUND(
IF($A41="力士",VLOOKUP(F$34,力士基本属性,22,FALSE),IF($A41="修罗",VLOOKUP(F$34,修罗基本属性,22,FALSE),IF($A41="夜叉",VLOOKUP(F$34,夜叉基本属性,22,FALSE),IF($A41="判官",VLOOKUP(F$34,判官基本属性,22,FALSE),IF($A41="龙女",VLOOKUP(F$34,龙女基本属性,22,FALSE),0)))))*属性设计!$L$34/
(属性设计!$L$33+
IF($A41="力士",VLOOKUP(F$34,力士基本属性,22,FALSE),IF($A41="修罗",VLOOKUP(F$34,修罗基本属性,22,FALSE),IF($A41="夜叉",VLOOKUP(F$34,夜叉基本属性,22,FALSE),IF($A41="判官",VLOOKUP(F$34,判官基本属性,22,FALSE),IF($A41="龙女",VLOOKUP(F$34,龙女基本属性,22,FALSE),0)))))*属性设计!$L$34),2))
&amp;" , "&amp;
IF(
IF($B41="力士",VLOOKUP(F$35,力士基本属性,3,FALSE),IF($B41="修罗",VLOOKUP(F$35,修罗基本属性,3,FALSE),IF($B41="夜叉",VLOOKUP(F$35,夜叉基本属性,3,FALSE),IF($B41="判官",VLOOKUP(F$35,判官基本属性,3,FALSE),IF($B41="龙女",VLOOKUP(F$35,龙女基本属性,3,FALSE),0)))))-
IF($A41="力士",VLOOKUP(F$34,力士基本属性,4,FALSE),IF($A41="修罗",VLOOKUP(F$34,修罗基本属性,4,FALSE),IF($A41="夜叉",VLOOKUP(F$34,夜叉基本属性,4,FALSE),IF($A41="判官",VLOOKUP(F$34,判官基本属性,4,FALSE),IF($A41="龙女",VLOOKUP(F$34,龙女基本属性,4,FALSE),0)))))&gt;0,
ROUND(((IF($B41="力士",VLOOKUP(F$35,力士基本属性,3,FALSE),IF($B41="修罗",VLOOKUP(F$35,修罗基本属性,3,FALSE),IF($B41="夜叉",VLOOKUP(F$35,夜叉基本属性,3,FALSE),IF($B41="判官",VLOOKUP(F$35,判官基本属性,3,FALSE),IF($B41="龙女",VLOOKUP(F$35,龙女基本属性,3,FALSE),0)))))-
IF($A41="力士",VLOOKUP(F$34,力士基本属性,4,FALSE),IF($A41="修罗",VLOOKUP(F$34,修罗基本属性,4,FALSE),IF($A41="夜叉",VLOOKUP(F$34,夜叉基本属性,4,FALSE),IF($A41="判官",VLOOKUP(F$34,判官基本属性,4,FALSE),IF($A41="龙女",VLOOKUP(F$34,龙女基本属性,4,FALSE),0))))))*属性设计!$L$32+
IF($B41="力士",VLOOKUP(F$35,力士基本属性,22,FALSE),IF($B41="修罗",VLOOKUP(F$35,修罗基本属性,22,FALSE),IF($B41="夜叉",VLOOKUP(F$35,夜叉基本属性,22,FALSE),IF($B41="判官",VLOOKUP(F$35,判官基本属性,22,FALSE),IF($B41="龙女",VLOOKUP(F$35,龙女基本属性,22,FALSE),0)))))*属性设计!$L$34)/
(属性设计!$L$33+
IF($B41="力士",VLOOKUP(F$35,力士基本属性,22,FALSE),IF($B41="修罗",VLOOKUP(F$35,修罗基本属性,22,FALSE),IF($B41="夜叉",VLOOKUP(F$35,夜叉基本属性,22,FALSE),IF($B41="判官",VLOOKUP(F$35,判官基本属性,22,FALSE),IF($B41="龙女",VLOOKUP(F$35,龙女基本属性,22,FALSE),0)))))*属性设计!$L$34),2),
ROUND(
IF($B41="力士",VLOOKUP(F$35,力士基本属性,22,FALSE),IF($B41="修罗",VLOOKUP(F$35,修罗基本属性,22,FALSE),IF($B41="夜叉",VLOOKUP(F$35,夜叉基本属性,22,FALSE),IF($B41="判官",VLOOKUP(F$35,判官基本属性,22,FALSE),IF($B41="龙女",VLOOKUP(F$35,龙女基本属性,22,FALSE),0)))))*属性设计!$L$34/
(属性设计!$L$33+
IF($B41="力士",VLOOKUP(F$35,力士基本属性,22,FALSE),IF($B41="修罗",VLOOKUP(F$35,修罗基本属性,22,FALSE),IF($B41="夜叉",VLOOKUP(F$35,夜叉基本属性,22,FALSE),IF($B41="判官",VLOOKUP(F$35,判官基本属性,22,FALSE),IF($B41="龙女",VLOOKUP(F$35,龙女基本属性,22,FALSE),0)))))*属性设计!$L$34),2))</f>
        <v>0.12 , 0.12</v>
      </c>
      <c r="G41" t="str">
        <f>IF(
IF($A41="力士",VLOOKUP(G$34,力士基本属性,3,FALSE),IF($A41="修罗",VLOOKUP(G$34,修罗基本属性,3,FALSE),IF($A41="夜叉",VLOOKUP(G$34,夜叉基本属性,3,FALSE),IF($A41="判官",VLOOKUP(G$34,判官基本属性,3,FALSE),IF($A41="龙女",VLOOKUP(G$34,龙女基本属性,3,FALSE),0)))))-
IF($B41="力士",VLOOKUP(G$35,力士基本属性,4,FALSE),IF($B41="修罗",VLOOKUP(G$35,修罗基本属性,4,FALSE),IF($B41="夜叉",VLOOKUP(G$35,夜叉基本属性,4,FALSE),IF($B41="判官",VLOOKUP(G$35,判官基本属性,4,FALSE),IF($B41="龙女",VLOOKUP(G$35,龙女基本属性,4,FALSE),0)))))&gt;0,
ROUND(((IF($A41="力士",VLOOKUP(G$34,力士基本属性,3,FALSE),IF($A41="修罗",VLOOKUP(G$34,修罗基本属性,3,FALSE),IF($A41="夜叉",VLOOKUP(G$34,夜叉基本属性,3,FALSE),IF($A41="判官",VLOOKUP(G$34,判官基本属性,3,FALSE),IF($A41="龙女",VLOOKUP(G$34,龙女基本属性,3,FALSE),0)))))-
IF($B41="力士",VLOOKUP(G$35,力士基本属性,4,FALSE),IF($B41="修罗",VLOOKUP(G$35,修罗基本属性,4,FALSE),IF($B41="夜叉",VLOOKUP(G$35,夜叉基本属性,4,FALSE),IF($B41="判官",VLOOKUP(G$35,判官基本属性,4,FALSE),IF($B41="龙女",VLOOKUP(G$35,龙女基本属性,4,FALSE),0))))))*属性设计!$L$32+
IF($A41="力士",VLOOKUP(G$34,力士基本属性,22,FALSE),IF($A41="修罗",VLOOKUP(G$34,修罗基本属性,22,FALSE),IF($A41="夜叉",VLOOKUP(G$34,夜叉基本属性,22,FALSE),IF($A41="判官",VLOOKUP(G$34,判官基本属性,22,FALSE),IF($A41="龙女",VLOOKUP(G$34,龙女基本属性,22,FALSE),0)))))*属性设计!$L$34)/
(属性设计!$L$33+
IF($A41="力士",VLOOKUP(G$34,力士基本属性,22,FALSE),IF($A41="修罗",VLOOKUP(G$34,修罗基本属性,22,FALSE),IF($A41="夜叉",VLOOKUP(G$34,夜叉基本属性,22,FALSE),IF($A41="判官",VLOOKUP(G$34,判官基本属性,22,FALSE),IF($A41="龙女",VLOOKUP(G$34,龙女基本属性,22,FALSE),0)))))*属性设计!$L$34),2),
ROUND(
IF($A41="力士",VLOOKUP(G$34,力士基本属性,22,FALSE),IF($A41="修罗",VLOOKUP(G$34,修罗基本属性,22,FALSE),IF($A41="夜叉",VLOOKUP(G$34,夜叉基本属性,22,FALSE),IF($A41="判官",VLOOKUP(G$34,判官基本属性,22,FALSE),IF($A41="龙女",VLOOKUP(G$34,龙女基本属性,22,FALSE),0)))))*属性设计!$L$34/
(属性设计!$L$33+
IF($A41="力士",VLOOKUP(G$34,力士基本属性,22,FALSE),IF($A41="修罗",VLOOKUP(G$34,修罗基本属性,22,FALSE),IF($A41="夜叉",VLOOKUP(G$34,夜叉基本属性,22,FALSE),IF($A41="判官",VLOOKUP(G$34,判官基本属性,22,FALSE),IF($A41="龙女",VLOOKUP(G$34,龙女基本属性,22,FALSE),0)))))*属性设计!$L$34),2))
&amp;" , "&amp;
IF(
IF($B41="力士",VLOOKUP(G$35,力士基本属性,3,FALSE),IF($B41="修罗",VLOOKUP(G$35,修罗基本属性,3,FALSE),IF($B41="夜叉",VLOOKUP(G$35,夜叉基本属性,3,FALSE),IF($B41="判官",VLOOKUP(G$35,判官基本属性,3,FALSE),IF($B41="龙女",VLOOKUP(G$35,龙女基本属性,3,FALSE),0)))))-
IF($A41="力士",VLOOKUP(G$34,力士基本属性,4,FALSE),IF($A41="修罗",VLOOKUP(G$34,修罗基本属性,4,FALSE),IF($A41="夜叉",VLOOKUP(G$34,夜叉基本属性,4,FALSE),IF($A41="判官",VLOOKUP(G$34,判官基本属性,4,FALSE),IF($A41="龙女",VLOOKUP(G$34,龙女基本属性,4,FALSE),0)))))&gt;0,
ROUND(((IF($B41="力士",VLOOKUP(G$35,力士基本属性,3,FALSE),IF($B41="修罗",VLOOKUP(G$35,修罗基本属性,3,FALSE),IF($B41="夜叉",VLOOKUP(G$35,夜叉基本属性,3,FALSE),IF($B41="判官",VLOOKUP(G$35,判官基本属性,3,FALSE),IF($B41="龙女",VLOOKUP(G$35,龙女基本属性,3,FALSE),0)))))-
IF($A41="力士",VLOOKUP(G$34,力士基本属性,4,FALSE),IF($A41="修罗",VLOOKUP(G$34,修罗基本属性,4,FALSE),IF($A41="夜叉",VLOOKUP(G$34,夜叉基本属性,4,FALSE),IF($A41="判官",VLOOKUP(G$34,判官基本属性,4,FALSE),IF($A41="龙女",VLOOKUP(G$34,龙女基本属性,4,FALSE),0))))))*属性设计!$L$32+
IF($B41="力士",VLOOKUP(G$35,力士基本属性,22,FALSE),IF($B41="修罗",VLOOKUP(G$35,修罗基本属性,22,FALSE),IF($B41="夜叉",VLOOKUP(G$35,夜叉基本属性,22,FALSE),IF($B41="判官",VLOOKUP(G$35,判官基本属性,22,FALSE),IF($B41="龙女",VLOOKUP(G$35,龙女基本属性,22,FALSE),0)))))*属性设计!$L$34)/
(属性设计!$L$33+
IF($B41="力士",VLOOKUP(G$35,力士基本属性,22,FALSE),IF($B41="修罗",VLOOKUP(G$35,修罗基本属性,22,FALSE),IF($B41="夜叉",VLOOKUP(G$35,夜叉基本属性,22,FALSE),IF($B41="判官",VLOOKUP(G$35,判官基本属性,22,FALSE),IF($B41="龙女",VLOOKUP(G$35,龙女基本属性,22,FALSE),0)))))*属性设计!$L$34),2),
ROUND(
IF($B41="力士",VLOOKUP(G$35,力士基本属性,22,FALSE),IF($B41="修罗",VLOOKUP(G$35,修罗基本属性,22,FALSE),IF($B41="夜叉",VLOOKUP(G$35,夜叉基本属性,22,FALSE),IF($B41="判官",VLOOKUP(G$35,判官基本属性,22,FALSE),IF($B41="龙女",VLOOKUP(G$35,龙女基本属性,22,FALSE),0)))))*属性设计!$L$34/
(属性设计!$L$33+
IF($B41="力士",VLOOKUP(G$35,力士基本属性,22,FALSE),IF($B41="修罗",VLOOKUP(G$35,修罗基本属性,22,FALSE),IF($B41="夜叉",VLOOKUP(G$35,夜叉基本属性,22,FALSE),IF($B41="判官",VLOOKUP(G$35,判官基本属性,22,FALSE),IF($B41="龙女",VLOOKUP(G$35,龙女基本属性,22,FALSE),0)))))*属性设计!$L$34),2))</f>
        <v>0.21 , 0.21</v>
      </c>
      <c r="H41" t="str">
        <f>IF(
IF($A41="力士",VLOOKUP(H$34,力士基本属性,3,FALSE),IF($A41="修罗",VLOOKUP(H$34,修罗基本属性,3,FALSE),IF($A41="夜叉",VLOOKUP(H$34,夜叉基本属性,3,FALSE),IF($A41="判官",VLOOKUP(H$34,判官基本属性,3,FALSE),IF($A41="龙女",VLOOKUP(H$34,龙女基本属性,3,FALSE),0)))))-
IF($B41="力士",VLOOKUP(H$35,力士基本属性,4,FALSE),IF($B41="修罗",VLOOKUP(H$35,修罗基本属性,4,FALSE),IF($B41="夜叉",VLOOKUP(H$35,夜叉基本属性,4,FALSE),IF($B41="判官",VLOOKUP(H$35,判官基本属性,4,FALSE),IF($B41="龙女",VLOOKUP(H$35,龙女基本属性,4,FALSE),0)))))&gt;0,
ROUND(((IF($A41="力士",VLOOKUP(H$34,力士基本属性,3,FALSE),IF($A41="修罗",VLOOKUP(H$34,修罗基本属性,3,FALSE),IF($A41="夜叉",VLOOKUP(H$34,夜叉基本属性,3,FALSE),IF($A41="判官",VLOOKUP(H$34,判官基本属性,3,FALSE),IF($A41="龙女",VLOOKUP(H$34,龙女基本属性,3,FALSE),0)))))-
IF($B41="力士",VLOOKUP(H$35,力士基本属性,4,FALSE),IF($B41="修罗",VLOOKUP(H$35,修罗基本属性,4,FALSE),IF($B41="夜叉",VLOOKUP(H$35,夜叉基本属性,4,FALSE),IF($B41="判官",VLOOKUP(H$35,判官基本属性,4,FALSE),IF($B41="龙女",VLOOKUP(H$35,龙女基本属性,4,FALSE),0))))))*属性设计!$L$32+
IF($A41="力士",VLOOKUP(H$34,力士基本属性,22,FALSE),IF($A41="修罗",VLOOKUP(H$34,修罗基本属性,22,FALSE),IF($A41="夜叉",VLOOKUP(H$34,夜叉基本属性,22,FALSE),IF($A41="判官",VLOOKUP(H$34,判官基本属性,22,FALSE),IF($A41="龙女",VLOOKUP(H$34,龙女基本属性,22,FALSE),0)))))*属性设计!$L$34)/
(属性设计!$L$33+
IF($A41="力士",VLOOKUP(H$34,力士基本属性,22,FALSE),IF($A41="修罗",VLOOKUP(H$34,修罗基本属性,22,FALSE),IF($A41="夜叉",VLOOKUP(H$34,夜叉基本属性,22,FALSE),IF($A41="判官",VLOOKUP(H$34,判官基本属性,22,FALSE),IF($A41="龙女",VLOOKUP(H$34,龙女基本属性,22,FALSE),0)))))*属性设计!$L$34),2),
ROUND(
IF($A41="力士",VLOOKUP(H$34,力士基本属性,22,FALSE),IF($A41="修罗",VLOOKUP(H$34,修罗基本属性,22,FALSE),IF($A41="夜叉",VLOOKUP(H$34,夜叉基本属性,22,FALSE),IF($A41="判官",VLOOKUP(H$34,判官基本属性,22,FALSE),IF($A41="龙女",VLOOKUP(H$34,龙女基本属性,22,FALSE),0)))))*属性设计!$L$34/
(属性设计!$L$33+
IF($A41="力士",VLOOKUP(H$34,力士基本属性,22,FALSE),IF($A41="修罗",VLOOKUP(H$34,修罗基本属性,22,FALSE),IF($A41="夜叉",VLOOKUP(H$34,夜叉基本属性,22,FALSE),IF($A41="判官",VLOOKUP(H$34,判官基本属性,22,FALSE),IF($A41="龙女",VLOOKUP(H$34,龙女基本属性,22,FALSE),0)))))*属性设计!$L$34),2))
&amp;" , "&amp;
IF(
IF($B41="力士",VLOOKUP(H$35,力士基本属性,3,FALSE),IF($B41="修罗",VLOOKUP(H$35,修罗基本属性,3,FALSE),IF($B41="夜叉",VLOOKUP(H$35,夜叉基本属性,3,FALSE),IF($B41="判官",VLOOKUP(H$35,判官基本属性,3,FALSE),IF($B41="龙女",VLOOKUP(H$35,龙女基本属性,3,FALSE),0)))))-
IF($A41="力士",VLOOKUP(H$34,力士基本属性,4,FALSE),IF($A41="修罗",VLOOKUP(H$34,修罗基本属性,4,FALSE),IF($A41="夜叉",VLOOKUP(H$34,夜叉基本属性,4,FALSE),IF($A41="判官",VLOOKUP(H$34,判官基本属性,4,FALSE),IF($A41="龙女",VLOOKUP(H$34,龙女基本属性,4,FALSE),0)))))&gt;0,
ROUND(((IF($B41="力士",VLOOKUP(H$35,力士基本属性,3,FALSE),IF($B41="修罗",VLOOKUP(H$35,修罗基本属性,3,FALSE),IF($B41="夜叉",VLOOKUP(H$35,夜叉基本属性,3,FALSE),IF($B41="判官",VLOOKUP(H$35,判官基本属性,3,FALSE),IF($B41="龙女",VLOOKUP(H$35,龙女基本属性,3,FALSE),0)))))-
IF($A41="力士",VLOOKUP(H$34,力士基本属性,4,FALSE),IF($A41="修罗",VLOOKUP(H$34,修罗基本属性,4,FALSE),IF($A41="夜叉",VLOOKUP(H$34,夜叉基本属性,4,FALSE),IF($A41="判官",VLOOKUP(H$34,判官基本属性,4,FALSE),IF($A41="龙女",VLOOKUP(H$34,龙女基本属性,4,FALSE),0))))))*属性设计!$L$32+
IF($B41="力士",VLOOKUP(H$35,力士基本属性,22,FALSE),IF($B41="修罗",VLOOKUP(H$35,修罗基本属性,22,FALSE),IF($B41="夜叉",VLOOKUP(H$35,夜叉基本属性,22,FALSE),IF($B41="判官",VLOOKUP(H$35,判官基本属性,22,FALSE),IF($B41="龙女",VLOOKUP(H$35,龙女基本属性,22,FALSE),0)))))*属性设计!$L$34)/
(属性设计!$L$33+
IF($B41="力士",VLOOKUP(H$35,力士基本属性,22,FALSE),IF($B41="修罗",VLOOKUP(H$35,修罗基本属性,22,FALSE),IF($B41="夜叉",VLOOKUP(H$35,夜叉基本属性,22,FALSE),IF($B41="判官",VLOOKUP(H$35,判官基本属性,22,FALSE),IF($B41="龙女",VLOOKUP(H$35,龙女基本属性,22,FALSE),0)))))*属性设计!$L$34),2),
ROUND(
IF($B41="力士",VLOOKUP(H$35,力士基本属性,22,FALSE),IF($B41="修罗",VLOOKUP(H$35,修罗基本属性,22,FALSE),IF($B41="夜叉",VLOOKUP(H$35,夜叉基本属性,22,FALSE),IF($B41="判官",VLOOKUP(H$35,判官基本属性,22,FALSE),IF($B41="龙女",VLOOKUP(H$35,龙女基本属性,22,FALSE),0)))))*属性设计!$L$34/
(属性设计!$L$33+
IF($B41="力士",VLOOKUP(H$35,力士基本属性,22,FALSE),IF($B41="修罗",VLOOKUP(H$35,修罗基本属性,22,FALSE),IF($B41="夜叉",VLOOKUP(H$35,夜叉基本属性,22,FALSE),IF($B41="判官",VLOOKUP(H$35,判官基本属性,22,FALSE),IF($B41="龙女",VLOOKUP(H$35,龙女基本属性,22,FALSE),0)))))*属性设计!$L$34),2))</f>
        <v>0.41 , 0.41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D17" sqref="D17"/>
    </sheetView>
  </sheetViews>
  <sheetFormatPr defaultRowHeight="13.5" x14ac:dyDescent="0.15"/>
  <cols>
    <col min="2" max="2" width="96.125" customWidth="1"/>
  </cols>
  <sheetData>
    <row r="1" spans="1:2" x14ac:dyDescent="0.15">
      <c r="A1" t="s">
        <v>44</v>
      </c>
    </row>
    <row r="2" spans="1:2" x14ac:dyDescent="0.15">
      <c r="A2">
        <v>1</v>
      </c>
      <c r="B2" t="s">
        <v>47</v>
      </c>
    </row>
    <row r="3" spans="1:2" ht="27" x14ac:dyDescent="0.15">
      <c r="B3" s="5" t="s">
        <v>122</v>
      </c>
    </row>
    <row r="4" spans="1:2" x14ac:dyDescent="0.15">
      <c r="A4">
        <v>2</v>
      </c>
      <c r="B4" t="s">
        <v>48</v>
      </c>
    </row>
    <row r="5" spans="1:2" x14ac:dyDescent="0.15">
      <c r="A5">
        <v>3</v>
      </c>
      <c r="B5" t="s">
        <v>49</v>
      </c>
    </row>
    <row r="6" spans="1:2" x14ac:dyDescent="0.15">
      <c r="A6">
        <v>4</v>
      </c>
      <c r="B6" t="s">
        <v>50</v>
      </c>
    </row>
    <row r="7" spans="1:2" x14ac:dyDescent="0.15">
      <c r="A7">
        <v>5</v>
      </c>
      <c r="B7" t="s">
        <v>51</v>
      </c>
    </row>
    <row r="8" spans="1:2" x14ac:dyDescent="0.15">
      <c r="A8" t="s">
        <v>45</v>
      </c>
    </row>
    <row r="9" spans="1:2" x14ac:dyDescent="0.15">
      <c r="A9">
        <v>6</v>
      </c>
      <c r="B9" t="s">
        <v>148</v>
      </c>
    </row>
    <row r="10" spans="1:2" x14ac:dyDescent="0.15">
      <c r="A10">
        <v>7</v>
      </c>
      <c r="B10" t="s">
        <v>149</v>
      </c>
    </row>
    <row r="11" spans="1:2" x14ac:dyDescent="0.15">
      <c r="B11" t="s">
        <v>119</v>
      </c>
    </row>
    <row r="12" spans="1:2" x14ac:dyDescent="0.15">
      <c r="B12" t="s">
        <v>120</v>
      </c>
    </row>
    <row r="13" spans="1:2" ht="40.5" x14ac:dyDescent="0.15">
      <c r="B13" s="5" t="s">
        <v>121</v>
      </c>
    </row>
    <row r="14" spans="1:2" x14ac:dyDescent="0.15">
      <c r="A14" t="s">
        <v>46</v>
      </c>
    </row>
    <row r="15" spans="1:2" x14ac:dyDescent="0.15">
      <c r="A15">
        <v>8</v>
      </c>
      <c r="B15" t="s">
        <v>137</v>
      </c>
    </row>
    <row r="16" spans="1:2" x14ac:dyDescent="0.15">
      <c r="B16" t="s">
        <v>138</v>
      </c>
    </row>
    <row r="17" spans="1:2" x14ac:dyDescent="0.15">
      <c r="A17">
        <v>9</v>
      </c>
      <c r="B17" t="s">
        <v>139</v>
      </c>
    </row>
    <row r="18" spans="1:2" x14ac:dyDescent="0.15">
      <c r="B18" t="s">
        <v>140</v>
      </c>
    </row>
    <row r="19" spans="1:2" x14ac:dyDescent="0.15">
      <c r="A19">
        <v>14</v>
      </c>
      <c r="B19" t="s">
        <v>144</v>
      </c>
    </row>
    <row r="20" spans="1:2" x14ac:dyDescent="0.15">
      <c r="B20" t="s">
        <v>143</v>
      </c>
    </row>
    <row r="21" spans="1:2" x14ac:dyDescent="0.15">
      <c r="A21">
        <v>15</v>
      </c>
      <c r="B21" t="s">
        <v>142</v>
      </c>
    </row>
    <row r="22" spans="1:2" x14ac:dyDescent="0.15">
      <c r="B22" t="s">
        <v>141</v>
      </c>
    </row>
    <row r="23" spans="1:2" x14ac:dyDescent="0.15">
      <c r="A23">
        <v>16</v>
      </c>
      <c r="B23" t="s">
        <v>81</v>
      </c>
    </row>
    <row r="24" spans="1:2" x14ac:dyDescent="0.15">
      <c r="A24">
        <v>17</v>
      </c>
      <c r="B24" t="s">
        <v>82</v>
      </c>
    </row>
    <row r="25" spans="1:2" x14ac:dyDescent="0.15">
      <c r="A25">
        <v>18</v>
      </c>
      <c r="B25" t="s">
        <v>83</v>
      </c>
    </row>
    <row r="26" spans="1:2" x14ac:dyDescent="0.15">
      <c r="A26">
        <v>19</v>
      </c>
      <c r="B26" t="s">
        <v>84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Visio.Drawing.15" shapeId="3073" r:id="rId4">
          <objectPr defaultSize="0" r:id="rId5">
            <anchor moveWithCells="1">
              <from>
                <xdr:col>7</xdr:col>
                <xdr:colOff>38100</xdr:colOff>
                <xdr:row>0</xdr:row>
                <xdr:rowOff>9525</xdr:rowOff>
              </from>
              <to>
                <xdr:col>19</xdr:col>
                <xdr:colOff>676275</xdr:colOff>
                <xdr:row>36</xdr:row>
                <xdr:rowOff>133350</xdr:rowOff>
              </to>
            </anchor>
          </objectPr>
        </oleObject>
      </mc:Choice>
      <mc:Fallback>
        <oleObject progId="Visio.Drawing.15" shapeId="3073" r:id="rId4"/>
      </mc:Fallback>
    </mc:AlternateContent>
    <mc:AlternateContent xmlns:mc="http://schemas.openxmlformats.org/markup-compatibility/2006">
      <mc:Choice Requires="x14">
        <oleObject progId="Visio.Drawing.15" shapeId="3076" r:id="rId6">
          <objectPr defaultSize="0" r:id="rId7">
            <anchor moveWithCells="1">
              <from>
                <xdr:col>0</xdr:col>
                <xdr:colOff>0</xdr:colOff>
                <xdr:row>28</xdr:row>
                <xdr:rowOff>9525</xdr:rowOff>
              </from>
              <to>
                <xdr:col>5</xdr:col>
                <xdr:colOff>161925</xdr:colOff>
                <xdr:row>67</xdr:row>
                <xdr:rowOff>142875</xdr:rowOff>
              </to>
            </anchor>
          </objectPr>
        </oleObject>
      </mc:Choice>
      <mc:Fallback>
        <oleObject progId="Visio.Drawing.15" shapeId="3076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24" sqref="H24"/>
    </sheetView>
  </sheetViews>
  <sheetFormatPr defaultRowHeight="13.5" x14ac:dyDescent="0.15"/>
  <sheetData>
    <row r="1" spans="1:9" x14ac:dyDescent="0.15">
      <c r="A1" t="s">
        <v>54</v>
      </c>
      <c r="B1" t="s">
        <v>52</v>
      </c>
      <c r="C1" t="s">
        <v>53</v>
      </c>
      <c r="D1" t="s">
        <v>96</v>
      </c>
    </row>
    <row r="2" spans="1:9" x14ac:dyDescent="0.15">
      <c r="A2" t="s">
        <v>31</v>
      </c>
      <c r="B2" t="s">
        <v>55</v>
      </c>
      <c r="C2" t="s">
        <v>56</v>
      </c>
      <c r="D2" t="s">
        <v>97</v>
      </c>
    </row>
    <row r="3" spans="1:9" x14ac:dyDescent="0.15">
      <c r="A3" s="3" t="s">
        <v>58</v>
      </c>
      <c r="B3" s="3" t="s">
        <v>59</v>
      </c>
      <c r="C3" s="3" t="s">
        <v>80</v>
      </c>
      <c r="D3" s="3" t="s">
        <v>59</v>
      </c>
    </row>
    <row r="4" spans="1:9" x14ac:dyDescent="0.15">
      <c r="A4" t="s">
        <v>57</v>
      </c>
      <c r="B4" t="s">
        <v>57</v>
      </c>
      <c r="C4" t="s">
        <v>57</v>
      </c>
      <c r="D4" t="s">
        <v>57</v>
      </c>
      <c r="H4" t="s">
        <v>89</v>
      </c>
    </row>
    <row r="5" spans="1:9" x14ac:dyDescent="0.15">
      <c r="A5">
        <v>1</v>
      </c>
      <c r="B5" t="s">
        <v>60</v>
      </c>
      <c r="C5">
        <v>0.6</v>
      </c>
      <c r="D5" t="s">
        <v>98</v>
      </c>
      <c r="H5">
        <v>1</v>
      </c>
      <c r="I5" t="s">
        <v>274</v>
      </c>
    </row>
    <row r="6" spans="1:9" x14ac:dyDescent="0.15">
      <c r="A6">
        <v>2</v>
      </c>
      <c r="B6" t="s">
        <v>61</v>
      </c>
      <c r="C6">
        <v>0.5</v>
      </c>
      <c r="D6" t="s">
        <v>100</v>
      </c>
      <c r="H6">
        <v>2</v>
      </c>
      <c r="I6" t="s">
        <v>90</v>
      </c>
    </row>
    <row r="7" spans="1:9" x14ac:dyDescent="0.15">
      <c r="A7">
        <v>3</v>
      </c>
      <c r="B7" t="s">
        <v>62</v>
      </c>
      <c r="C7">
        <v>0.6</v>
      </c>
      <c r="D7" t="s">
        <v>99</v>
      </c>
      <c r="H7">
        <v>3</v>
      </c>
      <c r="I7" t="s">
        <v>91</v>
      </c>
    </row>
    <row r="8" spans="1:9" x14ac:dyDescent="0.15">
      <c r="A8">
        <v>4</v>
      </c>
      <c r="B8" t="s">
        <v>63</v>
      </c>
      <c r="C8">
        <v>0.5</v>
      </c>
      <c r="D8" t="s">
        <v>101</v>
      </c>
      <c r="H8">
        <v>4</v>
      </c>
      <c r="I8" t="s">
        <v>92</v>
      </c>
    </row>
    <row r="9" spans="1:9" x14ac:dyDescent="0.15">
      <c r="A9">
        <v>5</v>
      </c>
      <c r="B9" t="s">
        <v>64</v>
      </c>
      <c r="C9">
        <v>1</v>
      </c>
      <c r="D9" t="s">
        <v>102</v>
      </c>
    </row>
    <row r="10" spans="1:9" x14ac:dyDescent="0.15">
      <c r="A10">
        <v>6</v>
      </c>
      <c r="B10" t="s">
        <v>65</v>
      </c>
      <c r="C10">
        <v>1</v>
      </c>
      <c r="D10" t="s">
        <v>103</v>
      </c>
    </row>
    <row r="11" spans="1:9" x14ac:dyDescent="0.15">
      <c r="A11">
        <v>7</v>
      </c>
      <c r="B11" t="s">
        <v>66</v>
      </c>
      <c r="C11">
        <v>20</v>
      </c>
      <c r="D11" t="s">
        <v>104</v>
      </c>
    </row>
    <row r="12" spans="1:9" x14ac:dyDescent="0.15">
      <c r="A12">
        <v>8</v>
      </c>
      <c r="B12" t="s">
        <v>132</v>
      </c>
      <c r="C12">
        <v>0.5</v>
      </c>
      <c r="D12" t="s">
        <v>110</v>
      </c>
    </row>
    <row r="13" spans="1:9" x14ac:dyDescent="0.15">
      <c r="A13">
        <v>9</v>
      </c>
      <c r="B13" t="s">
        <v>67</v>
      </c>
      <c r="C13">
        <v>0.2</v>
      </c>
      <c r="D13" t="s">
        <v>111</v>
      </c>
    </row>
    <row r="14" spans="1:9" x14ac:dyDescent="0.15">
      <c r="A14">
        <v>10</v>
      </c>
      <c r="B14" t="s">
        <v>68</v>
      </c>
      <c r="C14">
        <v>0.03</v>
      </c>
      <c r="D14" t="s">
        <v>129</v>
      </c>
    </row>
    <row r="15" spans="1:9" x14ac:dyDescent="0.15">
      <c r="A15">
        <v>11</v>
      </c>
      <c r="B15" t="s">
        <v>69</v>
      </c>
      <c r="C15">
        <v>500</v>
      </c>
      <c r="D15" t="s">
        <v>123</v>
      </c>
    </row>
    <row r="16" spans="1:9" x14ac:dyDescent="0.15">
      <c r="A16">
        <v>12</v>
      </c>
      <c r="B16" t="s">
        <v>70</v>
      </c>
      <c r="C16">
        <v>5</v>
      </c>
      <c r="D16" t="s">
        <v>123</v>
      </c>
    </row>
    <row r="17" spans="1:4" x14ac:dyDescent="0.15">
      <c r="A17">
        <v>13</v>
      </c>
      <c r="B17" t="s">
        <v>71</v>
      </c>
      <c r="C17">
        <v>0.05</v>
      </c>
      <c r="D17" t="s">
        <v>128</v>
      </c>
    </row>
    <row r="18" spans="1:4" x14ac:dyDescent="0.15">
      <c r="A18">
        <v>14</v>
      </c>
      <c r="B18" t="s">
        <v>72</v>
      </c>
      <c r="C18">
        <v>500</v>
      </c>
      <c r="D18" t="s">
        <v>128</v>
      </c>
    </row>
    <row r="19" spans="1:4" x14ac:dyDescent="0.15">
      <c r="A19">
        <v>15</v>
      </c>
      <c r="B19" t="s">
        <v>73</v>
      </c>
      <c r="C19">
        <v>8</v>
      </c>
      <c r="D19" t="s">
        <v>128</v>
      </c>
    </row>
    <row r="20" spans="1:4" x14ac:dyDescent="0.15">
      <c r="A20">
        <v>16</v>
      </c>
      <c r="B20" t="s">
        <v>74</v>
      </c>
      <c r="C20">
        <v>0.05</v>
      </c>
      <c r="D20" t="s">
        <v>130</v>
      </c>
    </row>
    <row r="21" spans="1:4" x14ac:dyDescent="0.15">
      <c r="A21">
        <v>17</v>
      </c>
      <c r="B21" t="s">
        <v>75</v>
      </c>
      <c r="C21">
        <v>500</v>
      </c>
      <c r="D21" t="s">
        <v>130</v>
      </c>
    </row>
    <row r="22" spans="1:4" x14ac:dyDescent="0.15">
      <c r="A22">
        <v>18</v>
      </c>
      <c r="B22" t="s">
        <v>76</v>
      </c>
      <c r="C22">
        <v>6</v>
      </c>
      <c r="D22" t="s">
        <v>130</v>
      </c>
    </row>
    <row r="23" spans="1:4" x14ac:dyDescent="0.15">
      <c r="A23">
        <v>19</v>
      </c>
      <c r="B23" t="s">
        <v>77</v>
      </c>
      <c r="C23">
        <v>0.05</v>
      </c>
      <c r="D23" t="s">
        <v>131</v>
      </c>
    </row>
    <row r="24" spans="1:4" x14ac:dyDescent="0.15">
      <c r="A24">
        <v>20</v>
      </c>
      <c r="B24" t="s">
        <v>78</v>
      </c>
      <c r="C24">
        <v>500</v>
      </c>
      <c r="D24" t="s">
        <v>131</v>
      </c>
    </row>
    <row r="25" spans="1:4" x14ac:dyDescent="0.15">
      <c r="A25">
        <v>21</v>
      </c>
      <c r="B25" t="s">
        <v>79</v>
      </c>
      <c r="C25">
        <v>6</v>
      </c>
      <c r="D25" t="s">
        <v>131</v>
      </c>
    </row>
    <row r="26" spans="1:4" x14ac:dyDescent="0.15">
      <c r="A26">
        <v>22</v>
      </c>
      <c r="B26" t="s">
        <v>85</v>
      </c>
      <c r="C26">
        <v>1.5</v>
      </c>
      <c r="D26" t="s">
        <v>150</v>
      </c>
    </row>
    <row r="27" spans="1:4" x14ac:dyDescent="0.15">
      <c r="A27">
        <v>23</v>
      </c>
      <c r="B27" t="s">
        <v>86</v>
      </c>
      <c r="C27">
        <v>2</v>
      </c>
      <c r="D27" t="s">
        <v>151</v>
      </c>
    </row>
    <row r="28" spans="1:4" x14ac:dyDescent="0.15">
      <c r="A28">
        <v>24</v>
      </c>
      <c r="B28" t="s">
        <v>87</v>
      </c>
      <c r="C28">
        <v>0.3</v>
      </c>
      <c r="D28" t="s">
        <v>152</v>
      </c>
    </row>
    <row r="29" spans="1:4" x14ac:dyDescent="0.15">
      <c r="A29">
        <v>25</v>
      </c>
      <c r="B29" t="s">
        <v>88</v>
      </c>
      <c r="C29">
        <v>0.5</v>
      </c>
      <c r="D29" t="s">
        <v>153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78"/>
  <sheetViews>
    <sheetView workbookViewId="0">
      <pane xSplit="1" ySplit="3" topLeftCell="B55" activePane="bottomRight" state="frozen"/>
      <selection pane="topRight" activeCell="B1" sqref="B1"/>
      <selection pane="bottomLeft" activeCell="A4" sqref="A4"/>
      <selection pane="bottomRight" activeCell="K86" sqref="K86"/>
    </sheetView>
  </sheetViews>
  <sheetFormatPr defaultRowHeight="13.5" x14ac:dyDescent="0.15"/>
  <sheetData>
    <row r="1" spans="1:76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9</v>
      </c>
      <c r="AT1">
        <v>10</v>
      </c>
      <c r="AU1">
        <v>11</v>
      </c>
      <c r="AV1">
        <f>AS1+6</f>
        <v>15</v>
      </c>
      <c r="AW1">
        <f t="shared" ref="AW1:BG1" si="0">AT1+6</f>
        <v>16</v>
      </c>
      <c r="AX1">
        <f t="shared" si="0"/>
        <v>17</v>
      </c>
      <c r="AY1">
        <f t="shared" si="0"/>
        <v>21</v>
      </c>
      <c r="AZ1">
        <f t="shared" si="0"/>
        <v>22</v>
      </c>
      <c r="BA1">
        <f t="shared" si="0"/>
        <v>23</v>
      </c>
      <c r="BB1">
        <f t="shared" si="0"/>
        <v>27</v>
      </c>
      <c r="BC1">
        <f t="shared" si="0"/>
        <v>28</v>
      </c>
      <c r="BD1">
        <f t="shared" si="0"/>
        <v>29</v>
      </c>
      <c r="BE1">
        <f t="shared" si="0"/>
        <v>33</v>
      </c>
      <c r="BF1">
        <f t="shared" si="0"/>
        <v>34</v>
      </c>
      <c r="BG1">
        <f t="shared" si="0"/>
        <v>35</v>
      </c>
      <c r="BH1">
        <v>42</v>
      </c>
      <c r="BI1">
        <v>43</v>
      </c>
      <c r="BJ1">
        <v>44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</row>
    <row r="2" spans="1:76" x14ac:dyDescent="0.15">
      <c r="A2" s="2">
        <v>1</v>
      </c>
      <c r="B2" s="2" t="s">
        <v>173</v>
      </c>
      <c r="C2" s="2" t="s">
        <v>174</v>
      </c>
      <c r="D2" s="2"/>
      <c r="E2" s="2"/>
      <c r="F2" s="1" t="s">
        <v>194</v>
      </c>
      <c r="G2" s="1"/>
      <c r="H2" s="1"/>
      <c r="I2" s="1"/>
      <c r="J2" s="1"/>
      <c r="K2" s="1"/>
      <c r="L2" s="2" t="s">
        <v>189</v>
      </c>
      <c r="M2" s="2"/>
      <c r="N2" s="2"/>
      <c r="O2" s="2"/>
      <c r="P2" s="2"/>
      <c r="Q2" s="2"/>
      <c r="R2" s="1" t="s">
        <v>190</v>
      </c>
      <c r="S2" s="1"/>
      <c r="T2" s="1"/>
      <c r="U2" s="1"/>
      <c r="V2" s="1"/>
      <c r="W2" s="1"/>
      <c r="X2" s="2" t="s">
        <v>191</v>
      </c>
      <c r="Y2" s="2"/>
      <c r="Z2" s="2"/>
      <c r="AA2" s="2"/>
      <c r="AB2" s="2"/>
      <c r="AC2" s="2"/>
      <c r="AD2" s="1" t="s">
        <v>192</v>
      </c>
      <c r="AE2" s="1"/>
      <c r="AF2" s="1"/>
      <c r="AG2" s="1"/>
      <c r="AH2" s="1"/>
      <c r="AI2" s="1"/>
      <c r="AJ2" s="2" t="s">
        <v>193</v>
      </c>
      <c r="AK2" s="2"/>
      <c r="AL2" s="2"/>
      <c r="AM2" s="2"/>
      <c r="AN2" s="2"/>
      <c r="AO2" s="2"/>
      <c r="AP2" s="2"/>
      <c r="AQ2" s="2"/>
      <c r="AR2" s="2"/>
      <c r="AS2" s="1" t="s">
        <v>213</v>
      </c>
      <c r="AT2" s="1"/>
      <c r="AU2" s="1"/>
      <c r="AV2" s="1" t="s">
        <v>208</v>
      </c>
      <c r="AW2" s="1"/>
      <c r="AX2" s="1"/>
      <c r="AY2" s="1" t="s">
        <v>214</v>
      </c>
      <c r="AZ2" s="1"/>
      <c r="BA2" s="1"/>
      <c r="BB2" s="1" t="s">
        <v>215</v>
      </c>
      <c r="BC2" s="1"/>
      <c r="BD2" s="1"/>
      <c r="BE2" s="1" t="s">
        <v>216</v>
      </c>
      <c r="BF2" s="1"/>
      <c r="BG2" s="1"/>
      <c r="BH2" s="1" t="s">
        <v>212</v>
      </c>
      <c r="BI2" s="1"/>
      <c r="BJ2" s="1"/>
      <c r="BK2" s="2" t="s">
        <v>29</v>
      </c>
      <c r="BL2" s="2"/>
      <c r="BM2" s="2"/>
      <c r="BN2" s="2"/>
      <c r="BO2" s="2"/>
      <c r="BP2" s="1" t="s">
        <v>242</v>
      </c>
      <c r="BQ2" s="2" t="s">
        <v>244</v>
      </c>
      <c r="BR2" s="2"/>
      <c r="BS2" s="2"/>
      <c r="BT2" s="2"/>
      <c r="BU2" s="1" t="s">
        <v>212</v>
      </c>
      <c r="BV2" s="1"/>
      <c r="BW2" s="1"/>
      <c r="BX2" s="1"/>
    </row>
    <row r="3" spans="1:76" x14ac:dyDescent="0.15">
      <c r="A3" t="s">
        <v>195</v>
      </c>
      <c r="B3" t="s">
        <v>176</v>
      </c>
      <c r="C3" t="s">
        <v>0</v>
      </c>
      <c r="D3" t="s">
        <v>1</v>
      </c>
      <c r="E3" t="s">
        <v>2</v>
      </c>
      <c r="F3" t="s">
        <v>0</v>
      </c>
      <c r="G3" t="s">
        <v>1</v>
      </c>
      <c r="H3" t="s">
        <v>2</v>
      </c>
      <c r="I3" t="s">
        <v>0</v>
      </c>
      <c r="J3" t="s">
        <v>1</v>
      </c>
      <c r="K3" t="s">
        <v>2</v>
      </c>
      <c r="L3" t="s">
        <v>0</v>
      </c>
      <c r="M3" t="s">
        <v>1</v>
      </c>
      <c r="N3" t="s">
        <v>2</v>
      </c>
      <c r="O3" t="s">
        <v>0</v>
      </c>
      <c r="P3" t="s">
        <v>1</v>
      </c>
      <c r="Q3" t="s">
        <v>2</v>
      </c>
      <c r="R3" t="s">
        <v>0</v>
      </c>
      <c r="S3" t="s">
        <v>1</v>
      </c>
      <c r="T3" t="s">
        <v>2</v>
      </c>
      <c r="U3" t="s">
        <v>0</v>
      </c>
      <c r="V3" t="s">
        <v>1</v>
      </c>
      <c r="W3" t="s">
        <v>2</v>
      </c>
      <c r="X3" t="s">
        <v>0</v>
      </c>
      <c r="Y3" t="s">
        <v>1</v>
      </c>
      <c r="Z3" t="s">
        <v>2</v>
      </c>
      <c r="AA3" t="s">
        <v>0</v>
      </c>
      <c r="AB3" t="s">
        <v>1</v>
      </c>
      <c r="AC3" t="s">
        <v>2</v>
      </c>
      <c r="AD3" t="s">
        <v>0</v>
      </c>
      <c r="AE3" t="s">
        <v>1</v>
      </c>
      <c r="AF3" t="s">
        <v>2</v>
      </c>
      <c r="AG3" t="s">
        <v>0</v>
      </c>
      <c r="AH3" t="s">
        <v>1</v>
      </c>
      <c r="AI3" t="s">
        <v>2</v>
      </c>
      <c r="AJ3" t="s">
        <v>0</v>
      </c>
      <c r="AK3" t="s">
        <v>1</v>
      </c>
      <c r="AL3" t="s">
        <v>2</v>
      </c>
      <c r="AM3" t="s">
        <v>0</v>
      </c>
      <c r="AN3" t="s">
        <v>1</v>
      </c>
      <c r="AO3" t="s">
        <v>2</v>
      </c>
      <c r="AP3" t="s">
        <v>0</v>
      </c>
      <c r="AQ3" t="s">
        <v>1</v>
      </c>
      <c r="AR3" t="s">
        <v>2</v>
      </c>
      <c r="AS3" t="s">
        <v>0</v>
      </c>
      <c r="AT3" t="s">
        <v>1</v>
      </c>
      <c r="AU3" t="s">
        <v>2</v>
      </c>
      <c r="AV3" t="s">
        <v>0</v>
      </c>
      <c r="AW3" t="s">
        <v>1</v>
      </c>
      <c r="AX3" t="s">
        <v>2</v>
      </c>
      <c r="AY3" t="s">
        <v>0</v>
      </c>
      <c r="AZ3" t="s">
        <v>1</v>
      </c>
      <c r="BA3" t="s">
        <v>2</v>
      </c>
      <c r="BB3" t="s">
        <v>0</v>
      </c>
      <c r="BC3" t="s">
        <v>1</v>
      </c>
      <c r="BD3" t="s">
        <v>2</v>
      </c>
      <c r="BE3" t="s">
        <v>0</v>
      </c>
      <c r="BF3" t="s">
        <v>1</v>
      </c>
      <c r="BG3" t="s">
        <v>2</v>
      </c>
      <c r="BH3" t="s">
        <v>0</v>
      </c>
      <c r="BI3" t="s">
        <v>1</v>
      </c>
      <c r="BJ3" t="s">
        <v>2</v>
      </c>
      <c r="BK3" t="s">
        <v>25</v>
      </c>
      <c r="BL3" t="s">
        <v>22</v>
      </c>
      <c r="BM3" t="s">
        <v>24</v>
      </c>
      <c r="BN3" t="s">
        <v>23</v>
      </c>
      <c r="BO3" t="s">
        <v>147</v>
      </c>
      <c r="BP3" t="s">
        <v>243</v>
      </c>
      <c r="BQ3" t="s">
        <v>25</v>
      </c>
      <c r="BR3" t="s">
        <v>22</v>
      </c>
      <c r="BS3" t="s">
        <v>24</v>
      </c>
      <c r="BT3" t="s">
        <v>23</v>
      </c>
      <c r="BU3" t="s">
        <v>25</v>
      </c>
      <c r="BV3" t="s">
        <v>22</v>
      </c>
      <c r="BW3" t="s">
        <v>24</v>
      </c>
      <c r="BX3" t="s">
        <v>23</v>
      </c>
    </row>
    <row r="4" spans="1:76" x14ac:dyDescent="0.15">
      <c r="A4">
        <f>B4+A$2*1000</f>
        <v>1001</v>
      </c>
      <c r="B4">
        <v>1</v>
      </c>
      <c r="C4">
        <f>属性设计!B40</f>
        <v>13</v>
      </c>
      <c r="D4">
        <f>属性设计!C40</f>
        <v>6</v>
      </c>
      <c r="E4">
        <f>属性设计!D40</f>
        <v>6</v>
      </c>
      <c r="F4">
        <v>0.6</v>
      </c>
      <c r="G4">
        <f>F4</f>
        <v>0.6</v>
      </c>
      <c r="H4">
        <f>G4</f>
        <v>0.6</v>
      </c>
      <c r="I4">
        <f>INT($C4*F4)</f>
        <v>7</v>
      </c>
      <c r="J4">
        <f>INT($D4*G4)</f>
        <v>3</v>
      </c>
      <c r="K4">
        <f t="shared" ref="K4:K14" si="1">INT($E4*H4)</f>
        <v>3</v>
      </c>
      <c r="L4">
        <v>1</v>
      </c>
      <c r="M4">
        <f t="shared" ref="M4:N4" si="2">L4</f>
        <v>1</v>
      </c>
      <c r="N4">
        <f t="shared" si="2"/>
        <v>1</v>
      </c>
      <c r="O4">
        <f t="shared" ref="O4" si="3">INT($C4*L4)-$I4</f>
        <v>6</v>
      </c>
      <c r="P4">
        <f t="shared" ref="P4" si="4">INT($D4*M4)-$J4</f>
        <v>3</v>
      </c>
      <c r="Q4">
        <f t="shared" ref="Q4" si="5">INT($E4*N4)-$K4</f>
        <v>3</v>
      </c>
      <c r="AD4">
        <v>0</v>
      </c>
      <c r="AE4">
        <v>0</v>
      </c>
      <c r="AF4">
        <v>0</v>
      </c>
      <c r="AG4">
        <f>INT($C4*AD4)</f>
        <v>0</v>
      </c>
      <c r="AH4">
        <f>INT($D4*AE4)</f>
        <v>0</v>
      </c>
      <c r="AI4">
        <f>INT($E4*AF4)</f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f t="shared" ref="AP4:AP11" si="6">INT($C4*AJ4/(1+AM4))</f>
        <v>0</v>
      </c>
      <c r="AQ4">
        <f t="shared" ref="AQ4:AQ11" si="7">INT($D4*AK4/(1+AN4))</f>
        <v>0</v>
      </c>
      <c r="AR4">
        <f t="shared" ref="AR4:AR11" si="8">INT($E4*AL4/(1+AO4))</f>
        <v>0</v>
      </c>
      <c r="AS4">
        <f t="shared" ref="AS4:AS13" si="9">IF(OR(VLOOKUP($A4,属性分配1,AS$1,FALSE)=0,VLOOKUP($A5,属性分配1,AS$1,FALSE)=0),0,IF(VLOOKUP($A4,属性分配1,AS$1,FALSE)+10&lt;VLOOKUP($A5,属性分配1,AS$1,FALSE),0,11111))</f>
        <v>0</v>
      </c>
      <c r="AT4">
        <f t="shared" ref="AT4:AT13" si="10">IF(OR(VLOOKUP($A4,属性分配1,AT$1,FALSE)=0,VLOOKUP($A5,属性分配1,AT$1,FALSE)=0),0,IF(VLOOKUP($A4,属性分配1,AT$1,FALSE)+10&lt;VLOOKUP($A5,属性分配1,AT$1,FALSE),0,11111))</f>
        <v>0</v>
      </c>
      <c r="AU4">
        <f t="shared" ref="AU4:AU13" si="11">IF(OR(VLOOKUP($A4,属性分配1,AU$1,FALSE)=0,VLOOKUP($A5,属性分配1,AU$1,FALSE)=0),0,IF(VLOOKUP($A4,属性分配1,AU$1,FALSE)+10&lt;VLOOKUP($A5,属性分配1,AU$1,FALSE),0,11111))</f>
        <v>0</v>
      </c>
      <c r="AV4">
        <f t="shared" ref="AV4:AV13" si="12">IF(OR(VLOOKUP($A4,属性分配1,AV$1,FALSE)=0,VLOOKUP($A5,属性分配1,AV$1,FALSE)=0),0,IF(VLOOKUP($A4,属性分配1,AV$1,FALSE)+10&lt;VLOOKUP($A5,属性分配1,AV$1,FALSE),0,11111))</f>
        <v>0</v>
      </c>
      <c r="AW4">
        <f t="shared" ref="AW4:AW13" si="13">IF(OR(VLOOKUP($A4,属性分配1,AW$1,FALSE)=0,VLOOKUP($A5,属性分配1,AW$1,FALSE)=0),0,IF(VLOOKUP($A4,属性分配1,AW$1,FALSE)+10&lt;VLOOKUP($A5,属性分配1,AW$1,FALSE),0,11111))</f>
        <v>0</v>
      </c>
      <c r="AX4">
        <f t="shared" ref="AX4:AX13" si="14">IF(OR(VLOOKUP($A4,属性分配1,AX$1,FALSE)=0,VLOOKUP($A5,属性分配1,AX$1,FALSE)=0),0,IF(VLOOKUP($A4,属性分配1,AX$1,FALSE)+10&lt;VLOOKUP($A5,属性分配1,AX$1,FALSE),0,11111))</f>
        <v>0</v>
      </c>
      <c r="AY4">
        <f t="shared" ref="AY4:AY13" si="15">IF(OR(VLOOKUP($A4,属性分配1,AY$1,FALSE)=0,VLOOKUP($A5,属性分配1,AY$1,FALSE)=0),0,IF(VLOOKUP($A4,属性分配1,AY$1,FALSE)+10&lt;VLOOKUP($A5,属性分配1,AY$1,FALSE),0,11111))</f>
        <v>0</v>
      </c>
      <c r="AZ4">
        <f t="shared" ref="AZ4:AZ13" si="16">IF(OR(VLOOKUP($A4,属性分配1,AZ$1,FALSE)=0,VLOOKUP($A5,属性分配1,AZ$1,FALSE)=0),0,IF(VLOOKUP($A4,属性分配1,AZ$1,FALSE)+10&lt;VLOOKUP($A5,属性分配1,AZ$1,FALSE),0,11111))</f>
        <v>0</v>
      </c>
      <c r="BA4">
        <f t="shared" ref="BA4:BA13" si="17">IF(OR(VLOOKUP($A4,属性分配1,BA$1,FALSE)=0,VLOOKUP($A5,属性分配1,BA$1,FALSE)=0),0,IF(VLOOKUP($A4,属性分配1,BA$1,FALSE)+10&lt;VLOOKUP($A5,属性分配1,BA$1,FALSE),0,11111))</f>
        <v>0</v>
      </c>
      <c r="BB4">
        <f t="shared" ref="BB4:BB13" si="18">IF(OR(VLOOKUP($A4,属性分配1,BB$1,FALSE)=0,VLOOKUP($A5,属性分配1,BB$1,FALSE)=0),0,IF(VLOOKUP($A4,属性分配1,BB$1,FALSE)+10&lt;VLOOKUP($A5,属性分配1,BB$1,FALSE),0,11111))</f>
        <v>0</v>
      </c>
      <c r="BC4">
        <f t="shared" ref="BC4:BC13" si="19">IF(OR(VLOOKUP($A4,属性分配1,BC$1,FALSE)=0,VLOOKUP($A5,属性分配1,BC$1,FALSE)=0),0,IF(VLOOKUP($A4,属性分配1,BC$1,FALSE)+10&lt;VLOOKUP($A5,属性分配1,BC$1,FALSE),0,11111))</f>
        <v>0</v>
      </c>
      <c r="BD4">
        <f t="shared" ref="BD4:BD13" si="20">IF(OR(VLOOKUP($A4,属性分配1,BD$1,FALSE)=0,VLOOKUP($A5,属性分配1,BD$1,FALSE)=0),0,IF(VLOOKUP($A4,属性分配1,BD$1,FALSE)+10&lt;VLOOKUP($A5,属性分配1,BD$1,FALSE),0,11111))</f>
        <v>0</v>
      </c>
      <c r="BE4">
        <f t="shared" ref="BE4:BE13" si="21">IF(OR(VLOOKUP($A4,属性分配1,BE$1,FALSE)=0,VLOOKUP($A5,属性分配1,BE$1,FALSE)=0),0,IF(VLOOKUP($A4,属性分配1,BE$1,FALSE)+10&lt;VLOOKUP($A5,属性分配1,BE$1,FALSE),0,11111))</f>
        <v>0</v>
      </c>
      <c r="BF4">
        <f t="shared" ref="BF4:BF13" si="22">IF(OR(VLOOKUP($A4,属性分配1,BF$1,FALSE)=0,VLOOKUP($A5,属性分配1,BF$1,FALSE)=0),0,IF(VLOOKUP($A4,属性分配1,BF$1,FALSE)+10&lt;VLOOKUP($A5,属性分配1,BF$1,FALSE),0,11111))</f>
        <v>0</v>
      </c>
      <c r="BG4">
        <f t="shared" ref="BG4:BG13" si="23">IF(OR(VLOOKUP($A4,属性分配1,BG$1,FALSE)=0,VLOOKUP($A5,属性分配1,BG$1,FALSE)=0),0,IF(VLOOKUP($A4,属性分配1,BG$1,FALSE)+10&lt;VLOOKUP($A5,属性分配1,BG$1,FALSE),0,11111))</f>
        <v>0</v>
      </c>
      <c r="BH4">
        <f t="shared" ref="BH4:BH13" si="24">IF(OR(VLOOKUP($A4,属性分配1,BH$1,FALSE)=0,VLOOKUP($A5,属性分配1,BH$1,FALSE)=0),0,IF(VLOOKUP($A4,属性分配1,BH$1,FALSE)+10&lt;VLOOKUP($A5,属性分配1,BH$1,FALSE),0,11111))</f>
        <v>0</v>
      </c>
      <c r="BI4">
        <f t="shared" ref="BI4:BI13" si="25">IF(OR(VLOOKUP($A4,属性分配1,BI$1,FALSE)=0,VLOOKUP($A5,属性分配1,BI$1,FALSE)=0),0,IF(VLOOKUP($A4,属性分配1,BI$1,FALSE)+10&lt;VLOOKUP($A5,属性分配1,BI$1,FALSE),0,11111))</f>
        <v>0</v>
      </c>
      <c r="BJ4">
        <f t="shared" ref="BJ4:BJ13" si="26">IF(OR(VLOOKUP($A4,属性分配1,BJ$1,FALSE)=0,VLOOKUP($A5,属性分配1,BJ$1,FALSE)=0),0,IF(VLOOKUP($A4,属性分配1,BJ$1,FALSE)+10&lt;VLOOKUP($A5,属性分配1,BJ$1,FALSE),0,11111))</f>
        <v>0</v>
      </c>
      <c r="BK4">
        <f>属性设计!T40</f>
        <v>0</v>
      </c>
      <c r="BL4">
        <f>属性设计!U40</f>
        <v>0</v>
      </c>
      <c r="BM4">
        <f>属性设计!V40</f>
        <v>0</v>
      </c>
      <c r="BN4">
        <f>属性设计!W40</f>
        <v>0</v>
      </c>
      <c r="BO4">
        <f>属性设计!X40</f>
        <v>100</v>
      </c>
      <c r="BP4">
        <v>0</v>
      </c>
    </row>
    <row r="5" spans="1:76" x14ac:dyDescent="0.15">
      <c r="A5">
        <f t="shared" ref="A5:A14" si="27">B5+A$2*1000</f>
        <v>1010</v>
      </c>
      <c r="B5">
        <v>10</v>
      </c>
      <c r="C5">
        <f>属性设计!B41</f>
        <v>75</v>
      </c>
      <c r="D5">
        <f>属性设计!C41</f>
        <v>34</v>
      </c>
      <c r="E5">
        <f>属性设计!D41</f>
        <v>34</v>
      </c>
      <c r="F5">
        <v>0.42</v>
      </c>
      <c r="G5">
        <f t="shared" ref="G5:H5" si="28">F5</f>
        <v>0.42</v>
      </c>
      <c r="H5">
        <f t="shared" si="28"/>
        <v>0.42</v>
      </c>
      <c r="I5">
        <f t="shared" ref="I5:I14" si="29">INT($C5*F5)</f>
        <v>31</v>
      </c>
      <c r="J5">
        <f t="shared" ref="J5:J14" si="30">INT($D5*G5)</f>
        <v>14</v>
      </c>
      <c r="K5">
        <f t="shared" si="1"/>
        <v>14</v>
      </c>
      <c r="L5">
        <v>0.85</v>
      </c>
      <c r="M5">
        <f t="shared" ref="M5:N5" si="31">L5</f>
        <v>0.85</v>
      </c>
      <c r="N5">
        <f t="shared" si="31"/>
        <v>0.85</v>
      </c>
      <c r="O5">
        <f>INT($C5*L5)-$I5</f>
        <v>32</v>
      </c>
      <c r="P5">
        <f>INT($D5*M5)-$J5</f>
        <v>14</v>
      </c>
      <c r="Q5">
        <f>INT($E5*N5)-$K5</f>
        <v>14</v>
      </c>
      <c r="R5">
        <v>1</v>
      </c>
      <c r="S5">
        <f t="shared" ref="S5:T5" si="32">R5</f>
        <v>1</v>
      </c>
      <c r="T5">
        <f t="shared" si="32"/>
        <v>1</v>
      </c>
      <c r="U5">
        <f t="shared" ref="U5:U11" si="33">INT($C5*R5)-$I5</f>
        <v>44</v>
      </c>
      <c r="V5">
        <f t="shared" ref="V5:V11" si="34">INT($D5*S5)-$J5</f>
        <v>20</v>
      </c>
      <c r="W5">
        <f t="shared" ref="W5:W11" si="35">INT($E5*T5)-$K5</f>
        <v>20</v>
      </c>
      <c r="AD5">
        <v>0</v>
      </c>
      <c r="AE5">
        <v>0</v>
      </c>
      <c r="AF5">
        <v>0</v>
      </c>
      <c r="AG5">
        <f>INT($C5*AD5)</f>
        <v>0</v>
      </c>
      <c r="AH5">
        <f>INT($D5*AE5)</f>
        <v>0</v>
      </c>
      <c r="AI5">
        <f>INT($E5*AF5)</f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f t="shared" si="6"/>
        <v>0</v>
      </c>
      <c r="AQ5">
        <f t="shared" si="7"/>
        <v>0</v>
      </c>
      <c r="AR5">
        <f t="shared" si="8"/>
        <v>0</v>
      </c>
      <c r="AS5">
        <f t="shared" si="9"/>
        <v>0</v>
      </c>
      <c r="AT5">
        <f t="shared" si="10"/>
        <v>0</v>
      </c>
      <c r="AU5">
        <f t="shared" si="11"/>
        <v>0</v>
      </c>
      <c r="AV5">
        <f t="shared" si="12"/>
        <v>0</v>
      </c>
      <c r="AW5">
        <f t="shared" si="13"/>
        <v>0</v>
      </c>
      <c r="AX5">
        <f t="shared" si="14"/>
        <v>0</v>
      </c>
      <c r="AY5">
        <f t="shared" si="15"/>
        <v>0</v>
      </c>
      <c r="AZ5">
        <f t="shared" si="16"/>
        <v>0</v>
      </c>
      <c r="BA5">
        <f t="shared" si="17"/>
        <v>0</v>
      </c>
      <c r="BB5">
        <f t="shared" si="18"/>
        <v>0</v>
      </c>
      <c r="BC5">
        <f t="shared" si="19"/>
        <v>0</v>
      </c>
      <c r="BD5">
        <f t="shared" si="20"/>
        <v>0</v>
      </c>
      <c r="BE5">
        <f t="shared" si="21"/>
        <v>0</v>
      </c>
      <c r="BF5">
        <f t="shared" si="22"/>
        <v>0</v>
      </c>
      <c r="BG5">
        <f t="shared" si="23"/>
        <v>0</v>
      </c>
      <c r="BH5">
        <f t="shared" si="24"/>
        <v>0</v>
      </c>
      <c r="BI5">
        <f t="shared" si="25"/>
        <v>0</v>
      </c>
      <c r="BJ5">
        <f t="shared" si="26"/>
        <v>0</v>
      </c>
      <c r="BK5">
        <f>属性设计!T41</f>
        <v>0</v>
      </c>
      <c r="BL5">
        <f>属性设计!U41</f>
        <v>0</v>
      </c>
      <c r="BM5">
        <f>属性设计!V41</f>
        <v>0</v>
      </c>
      <c r="BN5">
        <f>属性设计!W41</f>
        <v>0</v>
      </c>
      <c r="BO5">
        <f>属性设计!X41</f>
        <v>173</v>
      </c>
      <c r="BP5">
        <v>0</v>
      </c>
    </row>
    <row r="6" spans="1:76" x14ac:dyDescent="0.15">
      <c r="A6">
        <f t="shared" si="27"/>
        <v>1020</v>
      </c>
      <c r="B6">
        <v>20</v>
      </c>
      <c r="C6">
        <f>属性设计!B42</f>
        <v>227</v>
      </c>
      <c r="D6">
        <f>属性设计!C42</f>
        <v>104</v>
      </c>
      <c r="E6">
        <f>属性设计!D42</f>
        <v>104</v>
      </c>
      <c r="F6">
        <v>0.3</v>
      </c>
      <c r="G6">
        <f t="shared" ref="G6:H6" si="36">F6</f>
        <v>0.3</v>
      </c>
      <c r="H6">
        <f t="shared" si="36"/>
        <v>0.3</v>
      </c>
      <c r="I6">
        <f t="shared" si="29"/>
        <v>68</v>
      </c>
      <c r="J6">
        <f t="shared" si="30"/>
        <v>31</v>
      </c>
      <c r="K6">
        <f t="shared" si="1"/>
        <v>31</v>
      </c>
      <c r="L6">
        <v>0.6</v>
      </c>
      <c r="M6">
        <f t="shared" ref="M6:N6" si="37">L6</f>
        <v>0.6</v>
      </c>
      <c r="N6">
        <f t="shared" si="37"/>
        <v>0.6</v>
      </c>
      <c r="O6">
        <f>INT($C6*L6)-$I6</f>
        <v>68</v>
      </c>
      <c r="P6">
        <f t="shared" ref="P6:P8" si="38">INT($D6*M6)-$J6</f>
        <v>31</v>
      </c>
      <c r="Q6">
        <f t="shared" ref="Q6:Q8" si="39">INT($E6*N6)-$K6</f>
        <v>31</v>
      </c>
      <c r="R6">
        <v>0.7</v>
      </c>
      <c r="S6">
        <f t="shared" ref="S6:T6" si="40">R6</f>
        <v>0.7</v>
      </c>
      <c r="T6">
        <f t="shared" si="40"/>
        <v>0.7</v>
      </c>
      <c r="U6">
        <f t="shared" si="33"/>
        <v>90</v>
      </c>
      <c r="V6">
        <f t="shared" si="34"/>
        <v>41</v>
      </c>
      <c r="W6">
        <f t="shared" si="35"/>
        <v>41</v>
      </c>
      <c r="X6">
        <v>1</v>
      </c>
      <c r="Y6">
        <f t="shared" ref="Y6:Z6" si="41">X6</f>
        <v>1</v>
      </c>
      <c r="Z6">
        <f t="shared" si="41"/>
        <v>1</v>
      </c>
      <c r="AA6">
        <f>INT($C6*X6)-$I6</f>
        <v>159</v>
      </c>
      <c r="AB6">
        <f>INT($D6*Y6)-$J6</f>
        <v>73</v>
      </c>
      <c r="AC6">
        <f>INT($E6*Z6)-$K6</f>
        <v>73</v>
      </c>
      <c r="AD6">
        <v>0</v>
      </c>
      <c r="AE6">
        <v>0</v>
      </c>
      <c r="AF6">
        <v>0</v>
      </c>
      <c r="AG6">
        <f>INT($C6*AD6)</f>
        <v>0</v>
      </c>
      <c r="AH6">
        <f>INT($D6*AE6)</f>
        <v>0</v>
      </c>
      <c r="AI6">
        <f>INT($E6*AF6)</f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f t="shared" si="6"/>
        <v>0</v>
      </c>
      <c r="AQ6">
        <f t="shared" si="7"/>
        <v>0</v>
      </c>
      <c r="AR6">
        <f t="shared" si="8"/>
        <v>0</v>
      </c>
      <c r="AS6">
        <f t="shared" si="9"/>
        <v>0</v>
      </c>
      <c r="AT6">
        <f t="shared" si="10"/>
        <v>0</v>
      </c>
      <c r="AU6">
        <f t="shared" si="11"/>
        <v>0</v>
      </c>
      <c r="AV6">
        <f t="shared" si="12"/>
        <v>0</v>
      </c>
      <c r="AW6">
        <f t="shared" si="13"/>
        <v>0</v>
      </c>
      <c r="AX6">
        <f t="shared" si="14"/>
        <v>0</v>
      </c>
      <c r="AY6">
        <f t="shared" si="15"/>
        <v>0</v>
      </c>
      <c r="AZ6">
        <f t="shared" si="16"/>
        <v>0</v>
      </c>
      <c r="BA6">
        <f t="shared" si="17"/>
        <v>0</v>
      </c>
      <c r="BB6">
        <f t="shared" si="18"/>
        <v>0</v>
      </c>
      <c r="BC6">
        <f t="shared" si="19"/>
        <v>0</v>
      </c>
      <c r="BD6">
        <f t="shared" si="20"/>
        <v>0</v>
      </c>
      <c r="BE6">
        <f t="shared" si="21"/>
        <v>0</v>
      </c>
      <c r="BF6">
        <f t="shared" si="22"/>
        <v>0</v>
      </c>
      <c r="BG6">
        <f t="shared" si="23"/>
        <v>0</v>
      </c>
      <c r="BH6">
        <f t="shared" si="24"/>
        <v>0</v>
      </c>
      <c r="BI6">
        <f t="shared" si="25"/>
        <v>0</v>
      </c>
      <c r="BJ6">
        <f t="shared" si="26"/>
        <v>0</v>
      </c>
      <c r="BK6">
        <f>属性设计!T42</f>
        <v>0</v>
      </c>
      <c r="BL6">
        <f>属性设计!U42</f>
        <v>0</v>
      </c>
      <c r="BM6">
        <f>属性设计!V42</f>
        <v>0</v>
      </c>
      <c r="BN6">
        <f>属性设计!W42</f>
        <v>0</v>
      </c>
      <c r="BO6">
        <f>属性设计!X42</f>
        <v>254</v>
      </c>
      <c r="BP6">
        <v>0</v>
      </c>
    </row>
    <row r="7" spans="1:76" x14ac:dyDescent="0.15">
      <c r="A7">
        <f t="shared" si="27"/>
        <v>1030</v>
      </c>
      <c r="B7">
        <v>30</v>
      </c>
      <c r="C7">
        <f>属性设计!B43</f>
        <v>465</v>
      </c>
      <c r="D7">
        <f>属性设计!C43</f>
        <v>214</v>
      </c>
      <c r="E7">
        <f>属性设计!D43</f>
        <v>214</v>
      </c>
      <c r="F7">
        <v>0.2</v>
      </c>
      <c r="G7">
        <f t="shared" ref="G7:H7" si="42">F7</f>
        <v>0.2</v>
      </c>
      <c r="H7">
        <f t="shared" si="42"/>
        <v>0.2</v>
      </c>
      <c r="I7">
        <f t="shared" si="29"/>
        <v>93</v>
      </c>
      <c r="J7">
        <f t="shared" si="30"/>
        <v>42</v>
      </c>
      <c r="K7">
        <f t="shared" si="1"/>
        <v>42</v>
      </c>
      <c r="L7">
        <v>0.5</v>
      </c>
      <c r="M7">
        <f t="shared" ref="M7:N7" si="43">L7</f>
        <v>0.5</v>
      </c>
      <c r="N7">
        <f t="shared" si="43"/>
        <v>0.5</v>
      </c>
      <c r="O7">
        <f>INT($C7*L7)-$I7</f>
        <v>139</v>
      </c>
      <c r="P7">
        <f t="shared" si="38"/>
        <v>65</v>
      </c>
      <c r="Q7">
        <f t="shared" si="39"/>
        <v>65</v>
      </c>
      <c r="R7">
        <v>0.7</v>
      </c>
      <c r="S7">
        <f t="shared" ref="S7:T7" si="44">R7</f>
        <v>0.7</v>
      </c>
      <c r="T7">
        <f t="shared" si="44"/>
        <v>0.7</v>
      </c>
      <c r="U7">
        <f t="shared" si="33"/>
        <v>232</v>
      </c>
      <c r="V7">
        <f t="shared" si="34"/>
        <v>107</v>
      </c>
      <c r="W7">
        <f t="shared" si="35"/>
        <v>107</v>
      </c>
      <c r="X7">
        <v>1</v>
      </c>
      <c r="Y7">
        <f t="shared" ref="Y7:Z7" si="45">X7</f>
        <v>1</v>
      </c>
      <c r="Z7">
        <f t="shared" si="45"/>
        <v>1</v>
      </c>
      <c r="AA7">
        <f t="shared" ref="AA7:AA14" si="46">INT($C7*X7)-$I7</f>
        <v>372</v>
      </c>
      <c r="AB7">
        <f t="shared" ref="AB7:AB14" si="47">INT($D7*Y7)-$J7</f>
        <v>172</v>
      </c>
      <c r="AC7">
        <f t="shared" ref="AC7:AC14" si="48">INT($E7*Z7)-$K7</f>
        <v>172</v>
      </c>
      <c r="AD7">
        <v>0</v>
      </c>
      <c r="AE7">
        <v>0</v>
      </c>
      <c r="AF7">
        <v>0</v>
      </c>
      <c r="AG7">
        <f>INT($C7*AD7)</f>
        <v>0</v>
      </c>
      <c r="AH7">
        <f>INT($D7*AE7)</f>
        <v>0</v>
      </c>
      <c r="AI7">
        <f>INT($E7*AF7)</f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f t="shared" si="6"/>
        <v>0</v>
      </c>
      <c r="AQ7">
        <f t="shared" si="7"/>
        <v>0</v>
      </c>
      <c r="AR7">
        <f t="shared" si="8"/>
        <v>0</v>
      </c>
      <c r="AS7">
        <f t="shared" si="9"/>
        <v>0</v>
      </c>
      <c r="AT7">
        <f t="shared" si="10"/>
        <v>0</v>
      </c>
      <c r="AU7">
        <f t="shared" si="11"/>
        <v>0</v>
      </c>
      <c r="AV7">
        <f t="shared" si="12"/>
        <v>0</v>
      </c>
      <c r="AW7">
        <f t="shared" si="13"/>
        <v>0</v>
      </c>
      <c r="AX7">
        <f t="shared" si="14"/>
        <v>0</v>
      </c>
      <c r="AY7">
        <f t="shared" si="15"/>
        <v>0</v>
      </c>
      <c r="AZ7">
        <f t="shared" si="16"/>
        <v>0</v>
      </c>
      <c r="BA7">
        <f t="shared" si="17"/>
        <v>0</v>
      </c>
      <c r="BB7">
        <f t="shared" si="18"/>
        <v>0</v>
      </c>
      <c r="BC7">
        <f t="shared" si="19"/>
        <v>0</v>
      </c>
      <c r="BD7">
        <f t="shared" si="20"/>
        <v>0</v>
      </c>
      <c r="BE7">
        <f t="shared" si="21"/>
        <v>0</v>
      </c>
      <c r="BF7">
        <f t="shared" si="22"/>
        <v>0</v>
      </c>
      <c r="BG7">
        <f t="shared" si="23"/>
        <v>0</v>
      </c>
      <c r="BH7">
        <f t="shared" si="24"/>
        <v>0</v>
      </c>
      <c r="BI7">
        <f t="shared" si="25"/>
        <v>0</v>
      </c>
      <c r="BJ7">
        <f t="shared" si="26"/>
        <v>0</v>
      </c>
      <c r="BK7">
        <f>属性设计!T43</f>
        <v>0</v>
      </c>
      <c r="BL7">
        <f>属性设计!U43</f>
        <v>0</v>
      </c>
      <c r="BM7">
        <f>属性设计!V43</f>
        <v>0</v>
      </c>
      <c r="BN7">
        <f>属性设计!W43</f>
        <v>0</v>
      </c>
      <c r="BO7">
        <f>属性设计!X43</f>
        <v>334</v>
      </c>
      <c r="BP7">
        <v>0</v>
      </c>
    </row>
    <row r="8" spans="1:76" x14ac:dyDescent="0.15">
      <c r="A8">
        <f t="shared" si="27"/>
        <v>1040</v>
      </c>
      <c r="B8">
        <v>40</v>
      </c>
      <c r="C8">
        <f>属性设计!B44</f>
        <v>790</v>
      </c>
      <c r="D8">
        <f>属性设计!C44</f>
        <v>364</v>
      </c>
      <c r="E8">
        <f>属性设计!D44</f>
        <v>364</v>
      </c>
      <c r="F8">
        <v>0.17</v>
      </c>
      <c r="G8">
        <f t="shared" ref="G8:H8" si="49">F8</f>
        <v>0.17</v>
      </c>
      <c r="H8">
        <f t="shared" si="49"/>
        <v>0.17</v>
      </c>
      <c r="I8">
        <f t="shared" si="29"/>
        <v>134</v>
      </c>
      <c r="J8">
        <f t="shared" si="30"/>
        <v>61</v>
      </c>
      <c r="K8">
        <f t="shared" si="1"/>
        <v>61</v>
      </c>
      <c r="L8">
        <v>0.5</v>
      </c>
      <c r="M8">
        <f t="shared" ref="M8:N8" si="50">L8</f>
        <v>0.5</v>
      </c>
      <c r="N8">
        <f t="shared" si="50"/>
        <v>0.5</v>
      </c>
      <c r="O8">
        <f>INT($C8*L8)-$I8</f>
        <v>261</v>
      </c>
      <c r="P8">
        <f t="shared" si="38"/>
        <v>121</v>
      </c>
      <c r="Q8">
        <f t="shared" si="39"/>
        <v>121</v>
      </c>
      <c r="R8">
        <v>0.7</v>
      </c>
      <c r="S8">
        <f t="shared" ref="S8:T8" si="51">R8</f>
        <v>0.7</v>
      </c>
      <c r="T8">
        <f t="shared" si="51"/>
        <v>0.7</v>
      </c>
      <c r="U8">
        <f t="shared" si="33"/>
        <v>419</v>
      </c>
      <c r="V8">
        <f t="shared" si="34"/>
        <v>193</v>
      </c>
      <c r="W8">
        <f t="shared" si="35"/>
        <v>193</v>
      </c>
      <c r="X8">
        <v>1</v>
      </c>
      <c r="Y8">
        <f t="shared" ref="Y8:Z8" si="52">X8</f>
        <v>1</v>
      </c>
      <c r="Z8">
        <f t="shared" si="52"/>
        <v>1</v>
      </c>
      <c r="AA8">
        <f t="shared" si="46"/>
        <v>656</v>
      </c>
      <c r="AB8">
        <f t="shared" si="47"/>
        <v>303</v>
      </c>
      <c r="AC8">
        <f t="shared" si="48"/>
        <v>303</v>
      </c>
      <c r="AD8">
        <v>0</v>
      </c>
      <c r="AE8">
        <v>0</v>
      </c>
      <c r="AF8">
        <v>0</v>
      </c>
      <c r="AG8">
        <f>INT($C8*AD8)</f>
        <v>0</v>
      </c>
      <c r="AH8">
        <f>INT($D8*AE8)</f>
        <v>0</v>
      </c>
      <c r="AI8">
        <f>INT($E8*AF8)</f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f t="shared" si="6"/>
        <v>0</v>
      </c>
      <c r="AQ8">
        <f t="shared" si="7"/>
        <v>0</v>
      </c>
      <c r="AR8">
        <f t="shared" si="8"/>
        <v>0</v>
      </c>
      <c r="AS8">
        <f t="shared" si="9"/>
        <v>0</v>
      </c>
      <c r="AT8">
        <f t="shared" si="10"/>
        <v>0</v>
      </c>
      <c r="AU8">
        <f t="shared" si="11"/>
        <v>0</v>
      </c>
      <c r="AV8">
        <f t="shared" si="12"/>
        <v>0</v>
      </c>
      <c r="AW8">
        <f t="shared" si="13"/>
        <v>0</v>
      </c>
      <c r="AX8">
        <f t="shared" si="14"/>
        <v>0</v>
      </c>
      <c r="AY8">
        <f t="shared" si="15"/>
        <v>0</v>
      </c>
      <c r="AZ8">
        <f t="shared" si="16"/>
        <v>0</v>
      </c>
      <c r="BA8">
        <f t="shared" si="17"/>
        <v>0</v>
      </c>
      <c r="BB8">
        <f t="shared" si="18"/>
        <v>0</v>
      </c>
      <c r="BC8">
        <f t="shared" si="19"/>
        <v>0</v>
      </c>
      <c r="BD8">
        <f t="shared" si="20"/>
        <v>0</v>
      </c>
      <c r="BE8">
        <f t="shared" si="21"/>
        <v>0</v>
      </c>
      <c r="BF8">
        <f t="shared" si="22"/>
        <v>0</v>
      </c>
      <c r="BG8">
        <f t="shared" si="23"/>
        <v>0</v>
      </c>
      <c r="BH8">
        <f t="shared" si="24"/>
        <v>0</v>
      </c>
      <c r="BI8">
        <f t="shared" si="25"/>
        <v>0</v>
      </c>
      <c r="BJ8">
        <f t="shared" si="26"/>
        <v>0</v>
      </c>
      <c r="BK8">
        <f>属性设计!T44</f>
        <v>0</v>
      </c>
      <c r="BL8">
        <f>属性设计!U44</f>
        <v>0</v>
      </c>
      <c r="BM8">
        <f>属性设计!V44</f>
        <v>0</v>
      </c>
      <c r="BN8">
        <f>属性设计!W44</f>
        <v>0</v>
      </c>
      <c r="BO8">
        <f>属性设计!X44</f>
        <v>415</v>
      </c>
      <c r="BP8">
        <v>0</v>
      </c>
    </row>
    <row r="9" spans="1:76" x14ac:dyDescent="0.15">
      <c r="A9">
        <f t="shared" si="27"/>
        <v>1050</v>
      </c>
      <c r="B9">
        <v>50</v>
      </c>
      <c r="C9">
        <f>属性设计!B45</f>
        <v>1202</v>
      </c>
      <c r="D9">
        <f>属性设计!C45</f>
        <v>554</v>
      </c>
      <c r="E9">
        <f>属性设计!D45</f>
        <v>554</v>
      </c>
      <c r="F9">
        <v>0.13</v>
      </c>
      <c r="G9">
        <f t="shared" ref="G9:H9" si="53">F9</f>
        <v>0.13</v>
      </c>
      <c r="H9">
        <f t="shared" si="53"/>
        <v>0.13</v>
      </c>
      <c r="I9">
        <f t="shared" si="29"/>
        <v>156</v>
      </c>
      <c r="J9">
        <f t="shared" si="30"/>
        <v>72</v>
      </c>
      <c r="K9">
        <f t="shared" si="1"/>
        <v>72</v>
      </c>
      <c r="R9">
        <v>0.6</v>
      </c>
      <c r="S9">
        <f t="shared" ref="S9:T9" si="54">R9</f>
        <v>0.6</v>
      </c>
      <c r="T9">
        <f t="shared" si="54"/>
        <v>0.6</v>
      </c>
      <c r="U9">
        <f t="shared" si="33"/>
        <v>565</v>
      </c>
      <c r="V9">
        <f t="shared" si="34"/>
        <v>260</v>
      </c>
      <c r="W9">
        <f t="shared" si="35"/>
        <v>260</v>
      </c>
      <c r="X9">
        <v>0.8</v>
      </c>
      <c r="Y9">
        <f t="shared" ref="Y9:Z9" si="55">X9</f>
        <v>0.8</v>
      </c>
      <c r="Z9">
        <f t="shared" si="55"/>
        <v>0.8</v>
      </c>
      <c r="AA9">
        <f t="shared" si="46"/>
        <v>805</v>
      </c>
      <c r="AB9">
        <f t="shared" si="47"/>
        <v>371</v>
      </c>
      <c r="AC9">
        <f t="shared" si="48"/>
        <v>371</v>
      </c>
      <c r="AD9">
        <v>1</v>
      </c>
      <c r="AE9">
        <f t="shared" ref="AE9:AF9" si="56">AD9</f>
        <v>1</v>
      </c>
      <c r="AF9">
        <f t="shared" si="56"/>
        <v>1</v>
      </c>
      <c r="AG9">
        <f>INT($C9*AD9)-$I9</f>
        <v>1046</v>
      </c>
      <c r="AH9">
        <f>INT($D9*AE9)-$J9</f>
        <v>482</v>
      </c>
      <c r="AI9">
        <f>INT($E9*AF9)-$K9</f>
        <v>482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f t="shared" si="6"/>
        <v>0</v>
      </c>
      <c r="AQ9">
        <f t="shared" si="7"/>
        <v>0</v>
      </c>
      <c r="AR9">
        <f t="shared" si="8"/>
        <v>0</v>
      </c>
      <c r="AS9">
        <f t="shared" si="9"/>
        <v>0</v>
      </c>
      <c r="AT9">
        <f t="shared" si="10"/>
        <v>0</v>
      </c>
      <c r="AU9">
        <f t="shared" si="11"/>
        <v>0</v>
      </c>
      <c r="AV9">
        <f t="shared" si="12"/>
        <v>0</v>
      </c>
      <c r="AW9">
        <f t="shared" si="13"/>
        <v>0</v>
      </c>
      <c r="AX9">
        <f t="shared" si="14"/>
        <v>0</v>
      </c>
      <c r="AY9">
        <f t="shared" si="15"/>
        <v>0</v>
      </c>
      <c r="AZ9">
        <f t="shared" si="16"/>
        <v>0</v>
      </c>
      <c r="BA9">
        <f t="shared" si="17"/>
        <v>0</v>
      </c>
      <c r="BB9">
        <f t="shared" si="18"/>
        <v>0</v>
      </c>
      <c r="BC9">
        <f t="shared" si="19"/>
        <v>0</v>
      </c>
      <c r="BD9">
        <f t="shared" si="20"/>
        <v>0</v>
      </c>
      <c r="BE9">
        <f t="shared" si="21"/>
        <v>0</v>
      </c>
      <c r="BF9">
        <f t="shared" si="22"/>
        <v>0</v>
      </c>
      <c r="BG9">
        <f t="shared" si="23"/>
        <v>0</v>
      </c>
      <c r="BH9">
        <f t="shared" si="24"/>
        <v>0</v>
      </c>
      <c r="BI9">
        <f t="shared" si="25"/>
        <v>0</v>
      </c>
      <c r="BJ9">
        <f t="shared" si="26"/>
        <v>0</v>
      </c>
      <c r="BK9">
        <f>属性设计!T45</f>
        <v>5</v>
      </c>
      <c r="BL9">
        <f>属性设计!U45</f>
        <v>0</v>
      </c>
      <c r="BM9">
        <f>属性设计!V45</f>
        <v>0</v>
      </c>
      <c r="BN9">
        <f>属性设计!W45</f>
        <v>0</v>
      </c>
      <c r="BO9">
        <f>属性设计!X45</f>
        <v>496</v>
      </c>
      <c r="BP9">
        <v>0</v>
      </c>
      <c r="BQ9">
        <f>BK9</f>
        <v>5</v>
      </c>
      <c r="BR9">
        <f t="shared" ref="BR9:BT9" si="57">BL9</f>
        <v>0</v>
      </c>
      <c r="BS9">
        <f t="shared" si="57"/>
        <v>0</v>
      </c>
      <c r="BT9">
        <f t="shared" si="57"/>
        <v>0</v>
      </c>
    </row>
    <row r="10" spans="1:76" x14ac:dyDescent="0.15">
      <c r="A10">
        <f t="shared" si="27"/>
        <v>1060</v>
      </c>
      <c r="B10">
        <v>60</v>
      </c>
      <c r="C10">
        <f>属性设计!B46</f>
        <v>1700</v>
      </c>
      <c r="D10">
        <f>属性设计!C46</f>
        <v>784</v>
      </c>
      <c r="E10">
        <f>属性设计!D46</f>
        <v>784</v>
      </c>
      <c r="F10">
        <v>0.11</v>
      </c>
      <c r="G10">
        <f t="shared" ref="G10:H10" si="58">F10</f>
        <v>0.11</v>
      </c>
      <c r="H10">
        <f t="shared" si="58"/>
        <v>0.11</v>
      </c>
      <c r="I10">
        <f t="shared" si="29"/>
        <v>187</v>
      </c>
      <c r="J10">
        <f t="shared" si="30"/>
        <v>86</v>
      </c>
      <c r="K10">
        <f t="shared" si="1"/>
        <v>86</v>
      </c>
      <c r="R10">
        <v>0.5</v>
      </c>
      <c r="S10">
        <f t="shared" ref="S10:T10" si="59">R10</f>
        <v>0.5</v>
      </c>
      <c r="T10">
        <f t="shared" si="59"/>
        <v>0.5</v>
      </c>
      <c r="U10">
        <f t="shared" si="33"/>
        <v>663</v>
      </c>
      <c r="V10">
        <f t="shared" si="34"/>
        <v>306</v>
      </c>
      <c r="W10">
        <f t="shared" si="35"/>
        <v>306</v>
      </c>
      <c r="X10">
        <v>0.75</v>
      </c>
      <c r="Y10">
        <f t="shared" ref="Y10:Z10" si="60">X10</f>
        <v>0.75</v>
      </c>
      <c r="Z10">
        <f t="shared" si="60"/>
        <v>0.75</v>
      </c>
      <c r="AA10">
        <f t="shared" si="46"/>
        <v>1088</v>
      </c>
      <c r="AB10">
        <f t="shared" si="47"/>
        <v>502</v>
      </c>
      <c r="AC10">
        <f t="shared" si="48"/>
        <v>502</v>
      </c>
      <c r="AD10">
        <v>1</v>
      </c>
      <c r="AE10">
        <f t="shared" ref="AE10:AF10" si="61">AD10</f>
        <v>1</v>
      </c>
      <c r="AF10">
        <f t="shared" si="61"/>
        <v>1</v>
      </c>
      <c r="AG10">
        <f t="shared" ref="AG10:AG14" si="62">INT($C10*AD10)-$I10</f>
        <v>1513</v>
      </c>
      <c r="AH10">
        <f t="shared" ref="AH10:AH14" si="63">INT($D10*AE10)-$J10</f>
        <v>698</v>
      </c>
      <c r="AI10">
        <f t="shared" ref="AI10:AI14" si="64">INT($E10*AF10)-$K10</f>
        <v>698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f t="shared" si="6"/>
        <v>0</v>
      </c>
      <c r="AQ10">
        <f t="shared" si="7"/>
        <v>0</v>
      </c>
      <c r="AR10">
        <f t="shared" si="8"/>
        <v>0</v>
      </c>
      <c r="AS10">
        <f t="shared" si="9"/>
        <v>0</v>
      </c>
      <c r="AT10">
        <f t="shared" si="10"/>
        <v>0</v>
      </c>
      <c r="AU10">
        <f t="shared" si="11"/>
        <v>0</v>
      </c>
      <c r="AV10">
        <f t="shared" si="12"/>
        <v>0</v>
      </c>
      <c r="AW10">
        <f t="shared" si="13"/>
        <v>0</v>
      </c>
      <c r="AX10">
        <f t="shared" si="14"/>
        <v>0</v>
      </c>
      <c r="AY10">
        <f t="shared" si="15"/>
        <v>0</v>
      </c>
      <c r="AZ10">
        <f t="shared" si="16"/>
        <v>0</v>
      </c>
      <c r="BA10">
        <f t="shared" si="17"/>
        <v>0</v>
      </c>
      <c r="BB10">
        <f t="shared" si="18"/>
        <v>0</v>
      </c>
      <c r="BC10">
        <f t="shared" si="19"/>
        <v>0</v>
      </c>
      <c r="BD10">
        <f t="shared" si="20"/>
        <v>0</v>
      </c>
      <c r="BE10">
        <f t="shared" si="21"/>
        <v>0</v>
      </c>
      <c r="BF10">
        <f t="shared" si="22"/>
        <v>0</v>
      </c>
      <c r="BG10">
        <f t="shared" si="23"/>
        <v>0</v>
      </c>
      <c r="BH10">
        <f t="shared" si="24"/>
        <v>0</v>
      </c>
      <c r="BI10">
        <f t="shared" si="25"/>
        <v>0</v>
      </c>
      <c r="BJ10">
        <f t="shared" si="26"/>
        <v>0</v>
      </c>
      <c r="BK10">
        <f>属性设计!T46</f>
        <v>8</v>
      </c>
      <c r="BL10">
        <f>属性设计!U46</f>
        <v>0</v>
      </c>
      <c r="BM10">
        <f>属性设计!V46</f>
        <v>0</v>
      </c>
      <c r="BN10">
        <f>属性设计!W46</f>
        <v>0</v>
      </c>
      <c r="BO10">
        <f>属性设计!X46</f>
        <v>577</v>
      </c>
      <c r="BP10">
        <v>0</v>
      </c>
      <c r="BQ10">
        <f t="shared" ref="BQ10:BQ11" si="65">BK10</f>
        <v>8</v>
      </c>
      <c r="BR10">
        <f t="shared" ref="BR10:BR11" si="66">BL10</f>
        <v>0</v>
      </c>
      <c r="BS10">
        <f t="shared" ref="BS10:BS11" si="67">BM10</f>
        <v>0</v>
      </c>
      <c r="BT10">
        <f t="shared" ref="BT10:BT11" si="68">BN10</f>
        <v>0</v>
      </c>
    </row>
    <row r="11" spans="1:76" x14ac:dyDescent="0.15">
      <c r="A11">
        <f t="shared" si="27"/>
        <v>1070</v>
      </c>
      <c r="B11">
        <v>70</v>
      </c>
      <c r="C11">
        <f>属性设计!B47</f>
        <v>2285</v>
      </c>
      <c r="D11">
        <f>属性设计!C47</f>
        <v>1054</v>
      </c>
      <c r="E11">
        <f>属性设计!D47</f>
        <v>1024</v>
      </c>
      <c r="F11">
        <v>9.5000000000000001E-2</v>
      </c>
      <c r="G11">
        <f t="shared" ref="G11:H11" si="69">F11</f>
        <v>9.5000000000000001E-2</v>
      </c>
      <c r="H11">
        <f t="shared" si="69"/>
        <v>9.5000000000000001E-2</v>
      </c>
      <c r="I11">
        <f t="shared" si="29"/>
        <v>217</v>
      </c>
      <c r="J11">
        <f t="shared" si="30"/>
        <v>100</v>
      </c>
      <c r="K11">
        <f t="shared" si="1"/>
        <v>97</v>
      </c>
      <c r="R11">
        <v>0.5</v>
      </c>
      <c r="S11">
        <f t="shared" ref="S11:T11" si="70">R11</f>
        <v>0.5</v>
      </c>
      <c r="T11">
        <f t="shared" si="70"/>
        <v>0.5</v>
      </c>
      <c r="U11">
        <f t="shared" si="33"/>
        <v>925</v>
      </c>
      <c r="V11">
        <f t="shared" si="34"/>
        <v>427</v>
      </c>
      <c r="W11">
        <f t="shared" si="35"/>
        <v>415</v>
      </c>
      <c r="X11">
        <v>0.7</v>
      </c>
      <c r="Y11">
        <f t="shared" ref="Y11:Z11" si="71">X11</f>
        <v>0.7</v>
      </c>
      <c r="Z11">
        <f t="shared" si="71"/>
        <v>0.7</v>
      </c>
      <c r="AA11">
        <f t="shared" si="46"/>
        <v>1382</v>
      </c>
      <c r="AB11">
        <f t="shared" si="47"/>
        <v>637</v>
      </c>
      <c r="AC11">
        <f t="shared" si="48"/>
        <v>619</v>
      </c>
      <c r="AD11">
        <v>1</v>
      </c>
      <c r="AE11">
        <f t="shared" ref="AE11:AF11" si="72">AD11</f>
        <v>1</v>
      </c>
      <c r="AF11">
        <f t="shared" si="72"/>
        <v>1</v>
      </c>
      <c r="AG11">
        <f t="shared" si="62"/>
        <v>2068</v>
      </c>
      <c r="AH11">
        <f t="shared" si="63"/>
        <v>954</v>
      </c>
      <c r="AI11">
        <f t="shared" si="64"/>
        <v>927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f t="shared" si="6"/>
        <v>0</v>
      </c>
      <c r="AQ11">
        <f t="shared" si="7"/>
        <v>0</v>
      </c>
      <c r="AR11">
        <f t="shared" si="8"/>
        <v>0</v>
      </c>
      <c r="AS11">
        <f t="shared" si="9"/>
        <v>0</v>
      </c>
      <c r="AT11">
        <f t="shared" si="10"/>
        <v>0</v>
      </c>
      <c r="AU11">
        <f t="shared" si="11"/>
        <v>0</v>
      </c>
      <c r="AV11">
        <f t="shared" si="12"/>
        <v>0</v>
      </c>
      <c r="AW11">
        <f t="shared" si="13"/>
        <v>0</v>
      </c>
      <c r="AX11">
        <f t="shared" si="14"/>
        <v>0</v>
      </c>
      <c r="AY11">
        <f t="shared" si="15"/>
        <v>0</v>
      </c>
      <c r="AZ11">
        <f t="shared" si="16"/>
        <v>0</v>
      </c>
      <c r="BA11">
        <f t="shared" si="17"/>
        <v>0</v>
      </c>
      <c r="BB11">
        <f t="shared" si="18"/>
        <v>0</v>
      </c>
      <c r="BC11">
        <f t="shared" si="19"/>
        <v>0</v>
      </c>
      <c r="BD11">
        <f t="shared" si="20"/>
        <v>0</v>
      </c>
      <c r="BE11">
        <f t="shared" si="21"/>
        <v>0</v>
      </c>
      <c r="BF11">
        <f t="shared" si="22"/>
        <v>0</v>
      </c>
      <c r="BG11">
        <f t="shared" si="23"/>
        <v>0</v>
      </c>
      <c r="BH11">
        <f t="shared" si="24"/>
        <v>0</v>
      </c>
      <c r="BI11">
        <f t="shared" si="25"/>
        <v>0</v>
      </c>
      <c r="BJ11">
        <f t="shared" si="26"/>
        <v>0</v>
      </c>
      <c r="BK11">
        <f>属性设计!T47</f>
        <v>12</v>
      </c>
      <c r="BL11">
        <f>属性设计!U47</f>
        <v>0</v>
      </c>
      <c r="BM11">
        <f>属性设计!V47</f>
        <v>0</v>
      </c>
      <c r="BN11">
        <f>属性设计!W47</f>
        <v>0</v>
      </c>
      <c r="BO11">
        <f>属性设计!X47</f>
        <v>658</v>
      </c>
      <c r="BP11">
        <v>0</v>
      </c>
      <c r="BQ11">
        <f t="shared" si="65"/>
        <v>12</v>
      </c>
      <c r="BR11">
        <f t="shared" si="66"/>
        <v>0</v>
      </c>
      <c r="BS11">
        <f t="shared" si="67"/>
        <v>0</v>
      </c>
      <c r="BT11">
        <f t="shared" si="68"/>
        <v>0</v>
      </c>
    </row>
    <row r="12" spans="1:76" x14ac:dyDescent="0.15">
      <c r="A12">
        <f t="shared" si="27"/>
        <v>1080</v>
      </c>
      <c r="B12">
        <v>80</v>
      </c>
      <c r="C12">
        <f>属性设计!B48</f>
        <v>2957</v>
      </c>
      <c r="D12">
        <f>属性设计!C48</f>
        <v>1364</v>
      </c>
      <c r="E12">
        <f>属性设计!D48</f>
        <v>1364</v>
      </c>
      <c r="F12">
        <v>0.1</v>
      </c>
      <c r="G12">
        <f t="shared" ref="G12:H12" si="73">F12</f>
        <v>0.1</v>
      </c>
      <c r="H12">
        <f t="shared" si="73"/>
        <v>0.1</v>
      </c>
      <c r="I12">
        <f t="shared" si="29"/>
        <v>295</v>
      </c>
      <c r="J12">
        <f t="shared" si="30"/>
        <v>136</v>
      </c>
      <c r="K12">
        <f t="shared" si="1"/>
        <v>136</v>
      </c>
      <c r="X12">
        <v>0.65</v>
      </c>
      <c r="Y12">
        <f t="shared" ref="Y12:Z12" si="74">X12</f>
        <v>0.65</v>
      </c>
      <c r="Z12">
        <f t="shared" si="74"/>
        <v>0.65</v>
      </c>
      <c r="AA12">
        <f t="shared" si="46"/>
        <v>1627</v>
      </c>
      <c r="AB12">
        <f t="shared" si="47"/>
        <v>750</v>
      </c>
      <c r="AC12">
        <f t="shared" si="48"/>
        <v>750</v>
      </c>
      <c r="AD12">
        <v>0.81</v>
      </c>
      <c r="AE12">
        <f t="shared" ref="AE12:AF12" si="75">AD12</f>
        <v>0.81</v>
      </c>
      <c r="AF12">
        <f t="shared" si="75"/>
        <v>0.81</v>
      </c>
      <c r="AG12">
        <f t="shared" si="62"/>
        <v>2100</v>
      </c>
      <c r="AH12">
        <f t="shared" si="63"/>
        <v>968</v>
      </c>
      <c r="AI12">
        <f t="shared" si="64"/>
        <v>968</v>
      </c>
      <c r="AJ12">
        <v>1</v>
      </c>
      <c r="AK12">
        <f t="shared" ref="AK12:AL12" si="76">AJ12</f>
        <v>1</v>
      </c>
      <c r="AL12">
        <f t="shared" si="76"/>
        <v>1</v>
      </c>
      <c r="AM12">
        <v>0.2</v>
      </c>
      <c r="AN12">
        <f t="shared" ref="AN12:AN14" si="77">AM12</f>
        <v>0.2</v>
      </c>
      <c r="AO12">
        <f t="shared" ref="AO12:AO14" si="78">AN12</f>
        <v>0.2</v>
      </c>
      <c r="AP12">
        <f>INT($C12*AJ12/(1+AM12))-I12</f>
        <v>2169</v>
      </c>
      <c r="AQ12">
        <f>INT($D12*AK12/(1+AN12))-J12</f>
        <v>1000</v>
      </c>
      <c r="AR12">
        <f>INT($E12*AL12/(1+AO12))-K12</f>
        <v>1000</v>
      </c>
      <c r="AS12">
        <f t="shared" si="9"/>
        <v>0</v>
      </c>
      <c r="AT12">
        <f t="shared" si="10"/>
        <v>0</v>
      </c>
      <c r="AU12">
        <f t="shared" si="11"/>
        <v>0</v>
      </c>
      <c r="AV12">
        <f t="shared" si="12"/>
        <v>0</v>
      </c>
      <c r="AW12">
        <f t="shared" si="13"/>
        <v>0</v>
      </c>
      <c r="AX12">
        <f t="shared" si="14"/>
        <v>0</v>
      </c>
      <c r="AY12">
        <f t="shared" si="15"/>
        <v>0</v>
      </c>
      <c r="AZ12">
        <f t="shared" si="16"/>
        <v>0</v>
      </c>
      <c r="BA12">
        <f t="shared" si="17"/>
        <v>0</v>
      </c>
      <c r="BB12">
        <f t="shared" si="18"/>
        <v>0</v>
      </c>
      <c r="BC12">
        <f t="shared" si="19"/>
        <v>0</v>
      </c>
      <c r="BD12">
        <f t="shared" si="20"/>
        <v>0</v>
      </c>
      <c r="BE12">
        <f t="shared" si="21"/>
        <v>0</v>
      </c>
      <c r="BF12">
        <f t="shared" si="22"/>
        <v>0</v>
      </c>
      <c r="BG12">
        <f t="shared" si="23"/>
        <v>0</v>
      </c>
      <c r="BH12">
        <f t="shared" si="24"/>
        <v>0</v>
      </c>
      <c r="BI12">
        <f t="shared" si="25"/>
        <v>0</v>
      </c>
      <c r="BJ12">
        <f t="shared" si="26"/>
        <v>0</v>
      </c>
      <c r="BK12">
        <f>属性设计!T48</f>
        <v>17</v>
      </c>
      <c r="BL12">
        <f>属性设计!U48</f>
        <v>0</v>
      </c>
      <c r="BM12">
        <f>属性设计!V48</f>
        <v>0</v>
      </c>
      <c r="BN12">
        <f>属性设计!W48</f>
        <v>0</v>
      </c>
      <c r="BO12">
        <f>属性设计!X48</f>
        <v>738</v>
      </c>
      <c r="BP12">
        <v>0</v>
      </c>
      <c r="BQ12">
        <f>BQ11</f>
        <v>12</v>
      </c>
      <c r="BR12">
        <f t="shared" ref="BR12:BT14" si="79">BR11</f>
        <v>0</v>
      </c>
      <c r="BS12">
        <f t="shared" si="79"/>
        <v>0</v>
      </c>
      <c r="BT12">
        <f t="shared" si="79"/>
        <v>0</v>
      </c>
      <c r="BU12">
        <f>BK12</f>
        <v>17</v>
      </c>
      <c r="BV12">
        <f t="shared" ref="BV12:BX12" si="80">BL12</f>
        <v>0</v>
      </c>
      <c r="BW12">
        <f t="shared" si="80"/>
        <v>0</v>
      </c>
      <c r="BX12">
        <f t="shared" si="80"/>
        <v>0</v>
      </c>
    </row>
    <row r="13" spans="1:76" x14ac:dyDescent="0.15">
      <c r="A13">
        <f t="shared" si="27"/>
        <v>1090</v>
      </c>
      <c r="B13">
        <v>90</v>
      </c>
      <c r="C13">
        <f>属性设计!B49</f>
        <v>3715</v>
      </c>
      <c r="D13">
        <f>属性设计!C49</f>
        <v>1714</v>
      </c>
      <c r="E13">
        <f>属性设计!D49</f>
        <v>1714</v>
      </c>
      <c r="F13">
        <v>0.1</v>
      </c>
      <c r="G13">
        <f t="shared" ref="G13:H13" si="81">F13</f>
        <v>0.1</v>
      </c>
      <c r="H13">
        <f t="shared" si="81"/>
        <v>0.1</v>
      </c>
      <c r="I13">
        <f t="shared" si="29"/>
        <v>371</v>
      </c>
      <c r="J13">
        <f t="shared" si="30"/>
        <v>171</v>
      </c>
      <c r="K13">
        <f t="shared" si="1"/>
        <v>171</v>
      </c>
      <c r="X13">
        <v>0.6</v>
      </c>
      <c r="Y13">
        <f t="shared" ref="Y13:Z13" si="82">X13</f>
        <v>0.6</v>
      </c>
      <c r="Z13">
        <f t="shared" si="82"/>
        <v>0.6</v>
      </c>
      <c r="AA13">
        <f t="shared" si="46"/>
        <v>1858</v>
      </c>
      <c r="AB13">
        <f t="shared" si="47"/>
        <v>857</v>
      </c>
      <c r="AC13">
        <f t="shared" si="48"/>
        <v>857</v>
      </c>
      <c r="AD13">
        <v>0.75</v>
      </c>
      <c r="AE13">
        <f t="shared" ref="AE13:AF13" si="83">AD13</f>
        <v>0.75</v>
      </c>
      <c r="AF13">
        <f t="shared" si="83"/>
        <v>0.75</v>
      </c>
      <c r="AG13">
        <f t="shared" si="62"/>
        <v>2415</v>
      </c>
      <c r="AH13">
        <f t="shared" si="63"/>
        <v>1114</v>
      </c>
      <c r="AI13">
        <f t="shared" si="64"/>
        <v>1114</v>
      </c>
      <c r="AJ13">
        <v>1</v>
      </c>
      <c r="AK13">
        <f t="shared" ref="AK13:AL13" si="84">AJ13</f>
        <v>1</v>
      </c>
      <c r="AL13">
        <f t="shared" si="84"/>
        <v>1</v>
      </c>
      <c r="AM13">
        <v>0.22</v>
      </c>
      <c r="AN13">
        <f t="shared" si="77"/>
        <v>0.22</v>
      </c>
      <c r="AO13">
        <f t="shared" si="78"/>
        <v>0.22</v>
      </c>
      <c r="AP13">
        <f t="shared" ref="AP13:AP14" si="85">INT($C13*AJ13/(1+AM13))-I13</f>
        <v>2674</v>
      </c>
      <c r="AQ13">
        <f t="shared" ref="AQ13:AQ14" si="86">INT($D13*AK13/(1+AN13))-J13</f>
        <v>1233</v>
      </c>
      <c r="AR13">
        <f t="shared" ref="AR13:AR14" si="87">INT($E13*AL13/(1+AO13))-K13</f>
        <v>1233</v>
      </c>
      <c r="AS13">
        <f t="shared" si="9"/>
        <v>0</v>
      </c>
      <c r="AT13">
        <f t="shared" si="10"/>
        <v>0</v>
      </c>
      <c r="AU13">
        <f t="shared" si="11"/>
        <v>0</v>
      </c>
      <c r="AV13">
        <f t="shared" si="12"/>
        <v>0</v>
      </c>
      <c r="AW13">
        <f t="shared" si="13"/>
        <v>0</v>
      </c>
      <c r="AX13">
        <f t="shared" si="14"/>
        <v>0</v>
      </c>
      <c r="AY13">
        <f t="shared" si="15"/>
        <v>0</v>
      </c>
      <c r="AZ13">
        <f t="shared" si="16"/>
        <v>0</v>
      </c>
      <c r="BA13">
        <f t="shared" si="17"/>
        <v>0</v>
      </c>
      <c r="BB13">
        <f t="shared" si="18"/>
        <v>0</v>
      </c>
      <c r="BC13">
        <f t="shared" si="19"/>
        <v>0</v>
      </c>
      <c r="BD13">
        <f t="shared" si="20"/>
        <v>0</v>
      </c>
      <c r="BE13">
        <f t="shared" si="21"/>
        <v>0</v>
      </c>
      <c r="BF13">
        <f t="shared" si="22"/>
        <v>0</v>
      </c>
      <c r="BG13">
        <f t="shared" si="23"/>
        <v>0</v>
      </c>
      <c r="BH13">
        <f t="shared" si="24"/>
        <v>0</v>
      </c>
      <c r="BI13">
        <f t="shared" si="25"/>
        <v>0</v>
      </c>
      <c r="BJ13">
        <f t="shared" si="26"/>
        <v>0</v>
      </c>
      <c r="BK13">
        <f>属性设计!T49</f>
        <v>25</v>
      </c>
      <c r="BL13">
        <f>属性设计!U49</f>
        <v>0</v>
      </c>
      <c r="BM13">
        <f>属性设计!V49</f>
        <v>0</v>
      </c>
      <c r="BN13">
        <f>属性设计!W49</f>
        <v>0</v>
      </c>
      <c r="BO13">
        <f>属性设计!X49</f>
        <v>819</v>
      </c>
      <c r="BP13">
        <v>0</v>
      </c>
      <c r="BQ13">
        <f t="shared" ref="BQ13:BQ14" si="88">BQ12</f>
        <v>12</v>
      </c>
      <c r="BR13">
        <f t="shared" si="79"/>
        <v>0</v>
      </c>
      <c r="BS13">
        <f t="shared" si="79"/>
        <v>0</v>
      </c>
      <c r="BT13">
        <f t="shared" si="79"/>
        <v>0</v>
      </c>
      <c r="BU13">
        <f t="shared" ref="BU13:BU14" si="89">BK13</f>
        <v>25</v>
      </c>
      <c r="BV13">
        <f t="shared" ref="BV13:BV14" si="90">BL13</f>
        <v>0</v>
      </c>
      <c r="BW13">
        <f t="shared" ref="BW13:BW14" si="91">BM13</f>
        <v>0</v>
      </c>
      <c r="BX13">
        <f t="shared" ref="BX13:BX14" si="92">BN13</f>
        <v>0</v>
      </c>
    </row>
    <row r="14" spans="1:76" x14ac:dyDescent="0.15">
      <c r="A14">
        <f t="shared" si="27"/>
        <v>1100</v>
      </c>
      <c r="B14">
        <v>100</v>
      </c>
      <c r="C14">
        <f>属性设计!B50</f>
        <v>4560</v>
      </c>
      <c r="D14">
        <f>属性设计!C50</f>
        <v>2104</v>
      </c>
      <c r="E14">
        <f>属性设计!D50</f>
        <v>2104</v>
      </c>
      <c r="F14">
        <v>0.1</v>
      </c>
      <c r="G14">
        <f t="shared" ref="G14:H14" si="93">F14</f>
        <v>0.1</v>
      </c>
      <c r="H14">
        <f t="shared" si="93"/>
        <v>0.1</v>
      </c>
      <c r="I14">
        <f t="shared" si="29"/>
        <v>456</v>
      </c>
      <c r="J14">
        <f t="shared" si="30"/>
        <v>210</v>
      </c>
      <c r="K14">
        <f t="shared" si="1"/>
        <v>210</v>
      </c>
      <c r="X14">
        <v>0.55000000000000004</v>
      </c>
      <c r="Y14">
        <f t="shared" ref="Y14:Z14" si="94">X14</f>
        <v>0.55000000000000004</v>
      </c>
      <c r="Z14">
        <f t="shared" si="94"/>
        <v>0.55000000000000004</v>
      </c>
      <c r="AA14">
        <f t="shared" si="46"/>
        <v>2052</v>
      </c>
      <c r="AB14">
        <f t="shared" si="47"/>
        <v>947</v>
      </c>
      <c r="AC14">
        <f t="shared" si="48"/>
        <v>947</v>
      </c>
      <c r="AD14">
        <v>0.7</v>
      </c>
      <c r="AE14">
        <f t="shared" ref="AE14:AF14" si="95">AD14</f>
        <v>0.7</v>
      </c>
      <c r="AF14">
        <f t="shared" si="95"/>
        <v>0.7</v>
      </c>
      <c r="AG14">
        <f t="shared" si="62"/>
        <v>2736</v>
      </c>
      <c r="AH14">
        <f t="shared" si="63"/>
        <v>1262</v>
      </c>
      <c r="AI14">
        <f t="shared" si="64"/>
        <v>1262</v>
      </c>
      <c r="AJ14">
        <v>1</v>
      </c>
      <c r="AK14">
        <f t="shared" ref="AK14:AL14" si="96">AJ14</f>
        <v>1</v>
      </c>
      <c r="AL14">
        <f t="shared" si="96"/>
        <v>1</v>
      </c>
      <c r="AM14">
        <v>0.24</v>
      </c>
      <c r="AN14">
        <f t="shared" si="77"/>
        <v>0.24</v>
      </c>
      <c r="AO14">
        <f t="shared" si="78"/>
        <v>0.24</v>
      </c>
      <c r="AP14">
        <f t="shared" si="85"/>
        <v>3221</v>
      </c>
      <c r="AQ14">
        <f t="shared" si="86"/>
        <v>1486</v>
      </c>
      <c r="AR14">
        <f t="shared" si="87"/>
        <v>1486</v>
      </c>
      <c r="BK14">
        <f>属性设计!T50</f>
        <v>33</v>
      </c>
      <c r="BL14">
        <f>属性设计!U50</f>
        <v>0</v>
      </c>
      <c r="BM14">
        <f>属性设计!V50</f>
        <v>0</v>
      </c>
      <c r="BN14">
        <f>属性设计!W50</f>
        <v>0</v>
      </c>
      <c r="BO14">
        <f>属性设计!X50</f>
        <v>900</v>
      </c>
      <c r="BP14">
        <v>0</v>
      </c>
      <c r="BQ14">
        <f t="shared" si="88"/>
        <v>12</v>
      </c>
      <c r="BR14">
        <f t="shared" si="79"/>
        <v>0</v>
      </c>
      <c r="BS14">
        <f t="shared" si="79"/>
        <v>0</v>
      </c>
      <c r="BT14">
        <f t="shared" si="79"/>
        <v>0</v>
      </c>
      <c r="BU14">
        <f t="shared" si="89"/>
        <v>33</v>
      </c>
      <c r="BV14">
        <f t="shared" si="90"/>
        <v>0</v>
      </c>
      <c r="BW14">
        <f t="shared" si="91"/>
        <v>0</v>
      </c>
      <c r="BX14">
        <f t="shared" si="92"/>
        <v>0</v>
      </c>
    </row>
    <row r="18" spans="1:76" x14ac:dyDescent="0.15">
      <c r="A18" s="2">
        <v>2</v>
      </c>
      <c r="B18" s="2" t="s">
        <v>182</v>
      </c>
      <c r="C18" s="2" t="s">
        <v>174</v>
      </c>
      <c r="D18" s="2"/>
      <c r="E18" s="2"/>
      <c r="F18" s="1" t="s">
        <v>194</v>
      </c>
      <c r="G18" s="1"/>
      <c r="H18" s="1"/>
      <c r="I18" s="1"/>
      <c r="J18" s="1"/>
      <c r="K18" s="1"/>
      <c r="L18" s="2" t="s">
        <v>189</v>
      </c>
      <c r="M18" s="2"/>
      <c r="N18" s="2"/>
      <c r="O18" s="2"/>
      <c r="P18" s="2"/>
      <c r="Q18" s="2"/>
      <c r="R18" s="1" t="s">
        <v>190</v>
      </c>
      <c r="S18" s="1"/>
      <c r="T18" s="1"/>
      <c r="U18" s="1"/>
      <c r="V18" s="1"/>
      <c r="W18" s="1"/>
      <c r="X18" s="2" t="s">
        <v>191</v>
      </c>
      <c r="Y18" s="2"/>
      <c r="Z18" s="2"/>
      <c r="AA18" s="2"/>
      <c r="AB18" s="2"/>
      <c r="AC18" s="2"/>
      <c r="AD18" s="1" t="s">
        <v>192</v>
      </c>
      <c r="AE18" s="1"/>
      <c r="AF18" s="1"/>
      <c r="AG18" s="1"/>
      <c r="AH18" s="1"/>
      <c r="AI18" s="1"/>
      <c r="AJ18" s="2" t="s">
        <v>193</v>
      </c>
      <c r="AK18" s="2"/>
      <c r="AL18" s="2"/>
      <c r="AM18" s="2"/>
      <c r="AN18" s="2"/>
      <c r="AO18" s="2"/>
      <c r="AP18" s="2"/>
      <c r="AQ18" s="2"/>
      <c r="AR18" s="2"/>
      <c r="AS18" s="1" t="s">
        <v>213</v>
      </c>
      <c r="AT18" s="1"/>
      <c r="AU18" s="1"/>
      <c r="AV18" s="1" t="s">
        <v>208</v>
      </c>
      <c r="AW18" s="1"/>
      <c r="AX18" s="1"/>
      <c r="AY18" s="1" t="s">
        <v>214</v>
      </c>
      <c r="AZ18" s="1"/>
      <c r="BA18" s="1"/>
      <c r="BB18" s="1" t="s">
        <v>215</v>
      </c>
      <c r="BC18" s="1"/>
      <c r="BD18" s="1"/>
      <c r="BE18" s="1" t="s">
        <v>216</v>
      </c>
      <c r="BF18" s="1"/>
      <c r="BG18" s="1"/>
      <c r="BH18" s="1" t="s">
        <v>212</v>
      </c>
      <c r="BI18" s="1"/>
      <c r="BJ18" s="1"/>
      <c r="BK18" s="2" t="s">
        <v>29</v>
      </c>
      <c r="BL18" s="2"/>
      <c r="BM18" s="2"/>
      <c r="BN18" s="2"/>
      <c r="BO18" s="2"/>
      <c r="BP18" s="1" t="s">
        <v>242</v>
      </c>
      <c r="BQ18" s="2" t="s">
        <v>244</v>
      </c>
      <c r="BR18" s="2"/>
      <c r="BS18" s="2"/>
      <c r="BT18" s="2"/>
      <c r="BU18" s="1" t="s">
        <v>212</v>
      </c>
      <c r="BV18" s="1"/>
      <c r="BW18" s="1"/>
      <c r="BX18" s="1"/>
    </row>
    <row r="19" spans="1:76" x14ac:dyDescent="0.15">
      <c r="A19" t="s">
        <v>195</v>
      </c>
      <c r="B19" t="s">
        <v>176</v>
      </c>
      <c r="C19" t="s">
        <v>0</v>
      </c>
      <c r="D19" t="s">
        <v>1</v>
      </c>
      <c r="E19" t="s">
        <v>2</v>
      </c>
      <c r="F19" t="s">
        <v>0</v>
      </c>
      <c r="G19" t="s">
        <v>1</v>
      </c>
      <c r="H19" t="s">
        <v>2</v>
      </c>
      <c r="I19" t="s">
        <v>0</v>
      </c>
      <c r="J19" t="s">
        <v>1</v>
      </c>
      <c r="K19" t="s">
        <v>2</v>
      </c>
      <c r="L19" t="s">
        <v>0</v>
      </c>
      <c r="M19" t="s">
        <v>1</v>
      </c>
      <c r="N19" t="s">
        <v>2</v>
      </c>
      <c r="O19" t="s">
        <v>0</v>
      </c>
      <c r="P19" t="s">
        <v>1</v>
      </c>
      <c r="Q19" t="s">
        <v>2</v>
      </c>
      <c r="R19" t="s">
        <v>0</v>
      </c>
      <c r="S19" t="s">
        <v>1</v>
      </c>
      <c r="T19" t="s">
        <v>2</v>
      </c>
      <c r="U19" t="s">
        <v>0</v>
      </c>
      <c r="V19" t="s">
        <v>1</v>
      </c>
      <c r="W19" t="s">
        <v>2</v>
      </c>
      <c r="X19" t="s">
        <v>0</v>
      </c>
      <c r="Y19" t="s">
        <v>1</v>
      </c>
      <c r="Z19" t="s">
        <v>2</v>
      </c>
      <c r="AA19" t="s">
        <v>0</v>
      </c>
      <c r="AB19" t="s">
        <v>1</v>
      </c>
      <c r="AC19" t="s">
        <v>2</v>
      </c>
      <c r="AD19" t="s">
        <v>0</v>
      </c>
      <c r="AE19" t="s">
        <v>1</v>
      </c>
      <c r="AF19" t="s">
        <v>2</v>
      </c>
      <c r="AG19" t="s">
        <v>0</v>
      </c>
      <c r="AH19" t="s">
        <v>1</v>
      </c>
      <c r="AI19" t="s">
        <v>2</v>
      </c>
      <c r="AJ19" t="s">
        <v>0</v>
      </c>
      <c r="AK19" t="s">
        <v>1</v>
      </c>
      <c r="AL19" t="s">
        <v>2</v>
      </c>
      <c r="AM19" t="s">
        <v>0</v>
      </c>
      <c r="AN19" t="s">
        <v>1</v>
      </c>
      <c r="AO19" t="s">
        <v>2</v>
      </c>
      <c r="AP19" t="s">
        <v>0</v>
      </c>
      <c r="AQ19" t="s">
        <v>1</v>
      </c>
      <c r="AR19" t="s">
        <v>2</v>
      </c>
      <c r="AS19" t="s">
        <v>0</v>
      </c>
      <c r="AT19" t="s">
        <v>1</v>
      </c>
      <c r="AU19" t="s">
        <v>2</v>
      </c>
      <c r="AV19" t="s">
        <v>0</v>
      </c>
      <c r="AW19" t="s">
        <v>1</v>
      </c>
      <c r="AX19" t="s">
        <v>2</v>
      </c>
      <c r="AY19" t="s">
        <v>0</v>
      </c>
      <c r="AZ19" t="s">
        <v>1</v>
      </c>
      <c r="BA19" t="s">
        <v>2</v>
      </c>
      <c r="BB19" t="s">
        <v>0</v>
      </c>
      <c r="BC19" t="s">
        <v>1</v>
      </c>
      <c r="BD19" t="s">
        <v>2</v>
      </c>
      <c r="BE19" t="s">
        <v>0</v>
      </c>
      <c r="BF19" t="s">
        <v>1</v>
      </c>
      <c r="BG19" t="s">
        <v>2</v>
      </c>
      <c r="BH19" t="s">
        <v>0</v>
      </c>
      <c r="BI19" t="s">
        <v>1</v>
      </c>
      <c r="BJ19" t="s">
        <v>2</v>
      </c>
      <c r="BK19" t="s">
        <v>25</v>
      </c>
      <c r="BL19" t="s">
        <v>22</v>
      </c>
      <c r="BM19" t="s">
        <v>24</v>
      </c>
      <c r="BN19" t="s">
        <v>23</v>
      </c>
      <c r="BO19" t="s">
        <v>147</v>
      </c>
      <c r="BP19" t="s">
        <v>243</v>
      </c>
      <c r="BQ19" t="s">
        <v>25</v>
      </c>
      <c r="BR19" t="s">
        <v>22</v>
      </c>
      <c r="BS19" t="s">
        <v>24</v>
      </c>
      <c r="BT19" t="s">
        <v>23</v>
      </c>
      <c r="BU19" t="s">
        <v>25</v>
      </c>
      <c r="BV19" t="s">
        <v>22</v>
      </c>
      <c r="BW19" t="s">
        <v>24</v>
      </c>
      <c r="BX19" t="s">
        <v>23</v>
      </c>
    </row>
    <row r="20" spans="1:76" x14ac:dyDescent="0.15">
      <c r="A20">
        <f>B20+A$18*1000</f>
        <v>2001</v>
      </c>
      <c r="B20">
        <v>1</v>
      </c>
      <c r="C20">
        <v>10</v>
      </c>
      <c r="D20">
        <v>9</v>
      </c>
      <c r="E20">
        <v>6</v>
      </c>
      <c r="F20">
        <v>0.3</v>
      </c>
      <c r="G20">
        <f>F20</f>
        <v>0.3</v>
      </c>
      <c r="H20">
        <f>G20</f>
        <v>0.3</v>
      </c>
      <c r="I20">
        <f>INT($C20*F20)</f>
        <v>3</v>
      </c>
      <c r="J20">
        <f>INT($D20*G20)</f>
        <v>2</v>
      </c>
      <c r="K20">
        <f>INT($E20*H20)</f>
        <v>1</v>
      </c>
      <c r="L20">
        <v>1</v>
      </c>
      <c r="M20">
        <f t="shared" ref="M20:N20" si="97">L20</f>
        <v>1</v>
      </c>
      <c r="N20">
        <f t="shared" si="97"/>
        <v>1</v>
      </c>
      <c r="O20">
        <f t="shared" ref="O20" si="98">INT($C20*L20)-$I20</f>
        <v>7</v>
      </c>
      <c r="P20">
        <f t="shared" ref="P20" si="99">INT($D20*M20)-$J20</f>
        <v>7</v>
      </c>
      <c r="Q20">
        <f t="shared" ref="Q20" si="100">INT($E20*N20)-$K20</f>
        <v>5</v>
      </c>
      <c r="AD20">
        <v>0</v>
      </c>
      <c r="AE20">
        <v>0</v>
      </c>
      <c r="AF20">
        <v>0</v>
      </c>
      <c r="AG20">
        <f>INT($C20*AD20)</f>
        <v>0</v>
      </c>
      <c r="AH20">
        <f>INT($D20*AE20)</f>
        <v>0</v>
      </c>
      <c r="AI20">
        <f>INT($E20*AF20)</f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f t="shared" ref="AP20:AP27" si="101">INT($C20*AJ20/(1+AM20))</f>
        <v>0</v>
      </c>
      <c r="AQ20">
        <f t="shared" ref="AQ20:AQ27" si="102">INT($D20*AK20/(1+AN20))</f>
        <v>0</v>
      </c>
      <c r="AR20">
        <f t="shared" ref="AR20:AR27" si="103">INT($E20*AL20/(1+AO20))</f>
        <v>0</v>
      </c>
      <c r="AS20">
        <f t="shared" ref="AS20:AS29" si="104">IF(OR(VLOOKUP($A20,属性分配1,AS$1,FALSE)=0,VLOOKUP($A21,属性分配1,AS$1,FALSE)=0),0,IF(VLOOKUP($A20,属性分配1,AS$1,FALSE)+10&lt;VLOOKUP($A21,属性分配1,AS$1,FALSE),0,11111))</f>
        <v>0</v>
      </c>
      <c r="AT20">
        <f t="shared" ref="AT20:AT29" si="105">IF(OR(VLOOKUP($A20,属性分配1,AT$1,FALSE)=0,VLOOKUP($A21,属性分配1,AT$1,FALSE)=0),0,IF(VLOOKUP($A20,属性分配1,AT$1,FALSE)+10&lt;VLOOKUP($A21,属性分配1,AT$1,FALSE),0,11111))</f>
        <v>0</v>
      </c>
      <c r="AU20">
        <f t="shared" ref="AU20:AU29" si="106">IF(OR(VLOOKUP($A20,属性分配1,AU$1,FALSE)=0,VLOOKUP($A21,属性分配1,AU$1,FALSE)=0),0,IF(VLOOKUP($A20,属性分配1,AU$1,FALSE)+10&lt;VLOOKUP($A21,属性分配1,AU$1,FALSE),0,11111))</f>
        <v>0</v>
      </c>
      <c r="AV20">
        <f t="shared" ref="AV20:AV29" si="107">IF(OR(VLOOKUP($A20,属性分配1,AV$1,FALSE)=0,VLOOKUP($A21,属性分配1,AV$1,FALSE)=0),0,IF(VLOOKUP($A20,属性分配1,AV$1,FALSE)+10&lt;VLOOKUP($A21,属性分配1,AV$1,FALSE),0,11111))</f>
        <v>0</v>
      </c>
      <c r="AW20">
        <f t="shared" ref="AW20:AW29" si="108">IF(OR(VLOOKUP($A20,属性分配1,AW$1,FALSE)=0,VLOOKUP($A21,属性分配1,AW$1,FALSE)=0),0,IF(VLOOKUP($A20,属性分配1,AW$1,FALSE)+10&lt;VLOOKUP($A21,属性分配1,AW$1,FALSE),0,11111))</f>
        <v>0</v>
      </c>
      <c r="AX20">
        <f t="shared" ref="AX20:AX29" si="109">IF(OR(VLOOKUP($A20,属性分配1,AX$1,FALSE)=0,VLOOKUP($A21,属性分配1,AX$1,FALSE)=0),0,IF(VLOOKUP($A20,属性分配1,AX$1,FALSE)+10&lt;VLOOKUP($A21,属性分配1,AX$1,FALSE),0,11111))</f>
        <v>0</v>
      </c>
      <c r="AY20">
        <f t="shared" ref="AY20:AY29" si="110">IF(OR(VLOOKUP($A20,属性分配1,AY$1,FALSE)=0,VLOOKUP($A21,属性分配1,AY$1,FALSE)=0),0,IF(VLOOKUP($A20,属性分配1,AY$1,FALSE)+10&lt;VLOOKUP($A21,属性分配1,AY$1,FALSE),0,11111))</f>
        <v>0</v>
      </c>
      <c r="AZ20">
        <f t="shared" ref="AZ20:AZ29" si="111">IF(OR(VLOOKUP($A20,属性分配1,AZ$1,FALSE)=0,VLOOKUP($A21,属性分配1,AZ$1,FALSE)=0),0,IF(VLOOKUP($A20,属性分配1,AZ$1,FALSE)+10&lt;VLOOKUP($A21,属性分配1,AZ$1,FALSE),0,11111))</f>
        <v>0</v>
      </c>
      <c r="BA20">
        <f t="shared" ref="BA20:BA29" si="112">IF(OR(VLOOKUP($A20,属性分配1,BA$1,FALSE)=0,VLOOKUP($A21,属性分配1,BA$1,FALSE)=0),0,IF(VLOOKUP($A20,属性分配1,BA$1,FALSE)+10&lt;VLOOKUP($A21,属性分配1,BA$1,FALSE),0,11111))</f>
        <v>0</v>
      </c>
      <c r="BB20">
        <f t="shared" ref="BB20:BB29" si="113">IF(OR(VLOOKUP($A20,属性分配1,BB$1,FALSE)=0,VLOOKUP($A21,属性分配1,BB$1,FALSE)=0),0,IF(VLOOKUP($A20,属性分配1,BB$1,FALSE)+10&lt;VLOOKUP($A21,属性分配1,BB$1,FALSE),0,11111))</f>
        <v>0</v>
      </c>
      <c r="BC20">
        <f t="shared" ref="BC20:BC29" si="114">IF(OR(VLOOKUP($A20,属性分配1,BC$1,FALSE)=0,VLOOKUP($A21,属性分配1,BC$1,FALSE)=0),0,IF(VLOOKUP($A20,属性分配1,BC$1,FALSE)+10&lt;VLOOKUP($A21,属性分配1,BC$1,FALSE),0,11111))</f>
        <v>0</v>
      </c>
      <c r="BD20">
        <f t="shared" ref="BD20:BD29" si="115">IF(OR(VLOOKUP($A20,属性分配1,BD$1,FALSE)=0,VLOOKUP($A21,属性分配1,BD$1,FALSE)=0),0,IF(VLOOKUP($A20,属性分配1,BD$1,FALSE)+10&lt;VLOOKUP($A21,属性分配1,BD$1,FALSE),0,11111))</f>
        <v>0</v>
      </c>
      <c r="BE20">
        <f t="shared" ref="BE20:BE29" si="116">IF(OR(VLOOKUP($A20,属性分配1,BE$1,FALSE)=0,VLOOKUP($A21,属性分配1,BE$1,FALSE)=0),0,IF(VLOOKUP($A20,属性分配1,BE$1,FALSE)+10&lt;VLOOKUP($A21,属性分配1,BE$1,FALSE),0,11111))</f>
        <v>0</v>
      </c>
      <c r="BF20">
        <f t="shared" ref="BF20:BF29" si="117">IF(OR(VLOOKUP($A20,属性分配1,BF$1,FALSE)=0,VLOOKUP($A21,属性分配1,BF$1,FALSE)=0),0,IF(VLOOKUP($A20,属性分配1,BF$1,FALSE)+10&lt;VLOOKUP($A21,属性分配1,BF$1,FALSE),0,11111))</f>
        <v>0</v>
      </c>
      <c r="BG20">
        <f t="shared" ref="BG20:BG29" si="118">IF(OR(VLOOKUP($A20,属性分配1,BG$1,FALSE)=0,VLOOKUP($A21,属性分配1,BG$1,FALSE)=0),0,IF(VLOOKUP($A20,属性分配1,BG$1,FALSE)+10&lt;VLOOKUP($A21,属性分配1,BG$1,FALSE),0,11111))</f>
        <v>0</v>
      </c>
      <c r="BH20">
        <f t="shared" ref="BH20:BH29" si="119">IF(OR(VLOOKUP($A20,属性分配1,BH$1,FALSE)=0,VLOOKUP($A21,属性分配1,BH$1,FALSE)=0),0,IF(VLOOKUP($A20,属性分配1,BH$1,FALSE)+10&lt;VLOOKUP($A21,属性分配1,BH$1,FALSE),0,11111))</f>
        <v>0</v>
      </c>
      <c r="BI20">
        <f t="shared" ref="BI20:BI29" si="120">IF(OR(VLOOKUP($A20,属性分配1,BI$1,FALSE)=0,VLOOKUP($A21,属性分配1,BI$1,FALSE)=0),0,IF(VLOOKUP($A20,属性分配1,BI$1,FALSE)+10&lt;VLOOKUP($A21,属性分配1,BI$1,FALSE),0,11111))</f>
        <v>0</v>
      </c>
      <c r="BJ20">
        <f t="shared" ref="BJ20:BJ29" si="121">IF(OR(VLOOKUP($A20,属性分配1,BJ$1,FALSE)=0,VLOOKUP($A21,属性分配1,BJ$1,FALSE)=0),0,IF(VLOOKUP($A20,属性分配1,BJ$1,FALSE)+10&lt;VLOOKUP($A21,属性分配1,BJ$1,FALSE),0,11111))</f>
        <v>0</v>
      </c>
      <c r="BK20">
        <f>属性设计!T56</f>
        <v>0</v>
      </c>
      <c r="BL20">
        <f>属性设计!U56</f>
        <v>0</v>
      </c>
      <c r="BM20">
        <f>属性设计!V56</f>
        <v>0</v>
      </c>
      <c r="BN20">
        <f>属性设计!W56</f>
        <v>0</v>
      </c>
      <c r="BO20">
        <f>属性设计!X56</f>
        <v>0</v>
      </c>
      <c r="BP20">
        <v>0</v>
      </c>
    </row>
    <row r="21" spans="1:76" x14ac:dyDescent="0.15">
      <c r="A21">
        <f t="shared" ref="A21:A30" si="122">B21+A$18*1000</f>
        <v>2010</v>
      </c>
      <c r="B21">
        <v>10</v>
      </c>
      <c r="C21">
        <v>58</v>
      </c>
      <c r="D21">
        <v>52</v>
      </c>
      <c r="E21">
        <v>34</v>
      </c>
      <c r="F21">
        <v>0.36</v>
      </c>
      <c r="G21">
        <f t="shared" ref="G21:G30" si="123">F21</f>
        <v>0.36</v>
      </c>
      <c r="H21">
        <f t="shared" ref="H21:H30" si="124">G21</f>
        <v>0.36</v>
      </c>
      <c r="I21">
        <f t="shared" ref="I21:I30" si="125">INT($C21*F21)</f>
        <v>20</v>
      </c>
      <c r="J21">
        <f t="shared" ref="J21:J30" si="126">INT($D21*G21)</f>
        <v>18</v>
      </c>
      <c r="K21">
        <f t="shared" ref="K21:K30" si="127">INT($E21*H21)</f>
        <v>12</v>
      </c>
      <c r="L21">
        <v>0.85</v>
      </c>
      <c r="M21">
        <f t="shared" ref="M21:N21" si="128">L21</f>
        <v>0.85</v>
      </c>
      <c r="N21">
        <f t="shared" si="128"/>
        <v>0.85</v>
      </c>
      <c r="O21">
        <f>INT($C21*L21)-$I21</f>
        <v>29</v>
      </c>
      <c r="P21">
        <f>INT($D21*M21)-$J21</f>
        <v>26</v>
      </c>
      <c r="Q21">
        <f>INT($E21*N21)-$K21</f>
        <v>16</v>
      </c>
      <c r="R21">
        <v>1</v>
      </c>
      <c r="S21">
        <f t="shared" ref="S21:T21" si="129">R21</f>
        <v>1</v>
      </c>
      <c r="T21">
        <f t="shared" si="129"/>
        <v>1</v>
      </c>
      <c r="U21">
        <f t="shared" ref="U21:U27" si="130">INT($C21*R21)-$I21</f>
        <v>38</v>
      </c>
      <c r="V21">
        <f t="shared" ref="V21:V27" si="131">INT($D21*S21)-$J21</f>
        <v>34</v>
      </c>
      <c r="W21">
        <f t="shared" ref="W21:W27" si="132">INT($E21*T21)-$K21</f>
        <v>22</v>
      </c>
      <c r="AD21">
        <v>0</v>
      </c>
      <c r="AE21">
        <v>0</v>
      </c>
      <c r="AF21">
        <v>0</v>
      </c>
      <c r="AG21">
        <f>INT($C21*AD21)</f>
        <v>0</v>
      </c>
      <c r="AH21">
        <f>INT($D21*AE21)</f>
        <v>0</v>
      </c>
      <c r="AI21">
        <f>INT($E21*AF21)</f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f t="shared" si="101"/>
        <v>0</v>
      </c>
      <c r="AQ21">
        <f t="shared" si="102"/>
        <v>0</v>
      </c>
      <c r="AR21">
        <f t="shared" si="103"/>
        <v>0</v>
      </c>
      <c r="AS21">
        <f t="shared" si="104"/>
        <v>0</v>
      </c>
      <c r="AT21">
        <f t="shared" si="105"/>
        <v>0</v>
      </c>
      <c r="AU21">
        <f t="shared" si="106"/>
        <v>0</v>
      </c>
      <c r="AV21">
        <f t="shared" si="107"/>
        <v>0</v>
      </c>
      <c r="AW21">
        <f t="shared" si="108"/>
        <v>0</v>
      </c>
      <c r="AX21">
        <f t="shared" si="109"/>
        <v>0</v>
      </c>
      <c r="AY21">
        <f t="shared" si="110"/>
        <v>0</v>
      </c>
      <c r="AZ21">
        <f t="shared" si="111"/>
        <v>0</v>
      </c>
      <c r="BA21">
        <f t="shared" si="112"/>
        <v>0</v>
      </c>
      <c r="BB21">
        <f t="shared" si="113"/>
        <v>0</v>
      </c>
      <c r="BC21">
        <f t="shared" si="114"/>
        <v>0</v>
      </c>
      <c r="BD21">
        <f t="shared" si="115"/>
        <v>0</v>
      </c>
      <c r="BE21">
        <f t="shared" si="116"/>
        <v>0</v>
      </c>
      <c r="BF21">
        <f t="shared" si="117"/>
        <v>0</v>
      </c>
      <c r="BG21">
        <f t="shared" si="118"/>
        <v>0</v>
      </c>
      <c r="BH21">
        <f t="shared" si="119"/>
        <v>0</v>
      </c>
      <c r="BI21">
        <f t="shared" si="120"/>
        <v>0</v>
      </c>
      <c r="BJ21">
        <f t="shared" si="121"/>
        <v>0</v>
      </c>
      <c r="BK21">
        <f>属性设计!T57</f>
        <v>0</v>
      </c>
      <c r="BL21">
        <f>属性设计!U57</f>
        <v>0</v>
      </c>
      <c r="BM21">
        <f>属性设计!V57</f>
        <v>0</v>
      </c>
      <c r="BN21">
        <f>属性设计!W57</f>
        <v>0</v>
      </c>
      <c r="BO21">
        <f>属性设计!X57</f>
        <v>0</v>
      </c>
      <c r="BP21">
        <v>0</v>
      </c>
    </row>
    <row r="22" spans="1:76" x14ac:dyDescent="0.15">
      <c r="A22">
        <f t="shared" si="122"/>
        <v>2020</v>
      </c>
      <c r="B22">
        <v>20</v>
      </c>
      <c r="C22">
        <v>174</v>
      </c>
      <c r="D22">
        <v>157</v>
      </c>
      <c r="E22">
        <v>104</v>
      </c>
      <c r="F22">
        <v>0.23</v>
      </c>
      <c r="G22">
        <f t="shared" si="123"/>
        <v>0.23</v>
      </c>
      <c r="H22">
        <f t="shared" si="124"/>
        <v>0.23</v>
      </c>
      <c r="I22">
        <f t="shared" si="125"/>
        <v>40</v>
      </c>
      <c r="J22">
        <f t="shared" si="126"/>
        <v>36</v>
      </c>
      <c r="K22">
        <f t="shared" si="127"/>
        <v>23</v>
      </c>
      <c r="L22">
        <v>0.5</v>
      </c>
      <c r="M22">
        <f t="shared" ref="M22:N22" si="133">L22</f>
        <v>0.5</v>
      </c>
      <c r="N22">
        <f t="shared" si="133"/>
        <v>0.5</v>
      </c>
      <c r="O22">
        <f>INT($C22*L22)-$I22</f>
        <v>47</v>
      </c>
      <c r="P22">
        <f t="shared" ref="P22:P24" si="134">INT($D22*M22)-$J22</f>
        <v>42</v>
      </c>
      <c r="Q22">
        <f t="shared" ref="Q22:Q24" si="135">INT($E22*N22)-$K22</f>
        <v>29</v>
      </c>
      <c r="R22">
        <v>0.7</v>
      </c>
      <c r="S22">
        <f t="shared" ref="S22:T22" si="136">R22</f>
        <v>0.7</v>
      </c>
      <c r="T22">
        <f t="shared" si="136"/>
        <v>0.7</v>
      </c>
      <c r="U22">
        <f t="shared" si="130"/>
        <v>81</v>
      </c>
      <c r="V22">
        <f t="shared" si="131"/>
        <v>73</v>
      </c>
      <c r="W22">
        <f t="shared" si="132"/>
        <v>49</v>
      </c>
      <c r="X22">
        <v>1</v>
      </c>
      <c r="Y22">
        <f t="shared" ref="Y22:Z22" si="137">X22</f>
        <v>1</v>
      </c>
      <c r="Z22">
        <f t="shared" si="137"/>
        <v>1</v>
      </c>
      <c r="AA22">
        <f>INT($C22*X22)-$I22</f>
        <v>134</v>
      </c>
      <c r="AB22">
        <f>INT($D22*Y22)-$J22</f>
        <v>121</v>
      </c>
      <c r="AC22">
        <f>INT($E22*Z22)-$K22</f>
        <v>81</v>
      </c>
      <c r="AD22">
        <v>0</v>
      </c>
      <c r="AE22">
        <v>0</v>
      </c>
      <c r="AF22">
        <v>0</v>
      </c>
      <c r="AG22">
        <f>INT($C22*AD22)</f>
        <v>0</v>
      </c>
      <c r="AH22">
        <f>INT($D22*AE22)</f>
        <v>0</v>
      </c>
      <c r="AI22">
        <f>INT($E22*AF22)</f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f t="shared" si="101"/>
        <v>0</v>
      </c>
      <c r="AQ22">
        <f t="shared" si="102"/>
        <v>0</v>
      </c>
      <c r="AR22">
        <f t="shared" si="103"/>
        <v>0</v>
      </c>
      <c r="AS22">
        <f t="shared" si="104"/>
        <v>0</v>
      </c>
      <c r="AT22">
        <f t="shared" si="105"/>
        <v>0</v>
      </c>
      <c r="AU22">
        <f t="shared" si="106"/>
        <v>0</v>
      </c>
      <c r="AV22">
        <f t="shared" si="107"/>
        <v>0</v>
      </c>
      <c r="AW22">
        <f t="shared" si="108"/>
        <v>0</v>
      </c>
      <c r="AX22">
        <f t="shared" si="109"/>
        <v>0</v>
      </c>
      <c r="AY22">
        <f t="shared" si="110"/>
        <v>0</v>
      </c>
      <c r="AZ22">
        <f t="shared" si="111"/>
        <v>0</v>
      </c>
      <c r="BA22">
        <f t="shared" si="112"/>
        <v>0</v>
      </c>
      <c r="BB22">
        <f t="shared" si="113"/>
        <v>0</v>
      </c>
      <c r="BC22">
        <f t="shared" si="114"/>
        <v>0</v>
      </c>
      <c r="BD22">
        <f t="shared" si="115"/>
        <v>0</v>
      </c>
      <c r="BE22">
        <f t="shared" si="116"/>
        <v>0</v>
      </c>
      <c r="BF22">
        <f t="shared" si="117"/>
        <v>0</v>
      </c>
      <c r="BG22">
        <f t="shared" si="118"/>
        <v>0</v>
      </c>
      <c r="BH22">
        <f t="shared" si="119"/>
        <v>0</v>
      </c>
      <c r="BI22">
        <f t="shared" si="120"/>
        <v>0</v>
      </c>
      <c r="BJ22">
        <f t="shared" si="121"/>
        <v>0</v>
      </c>
      <c r="BK22">
        <f>属性设计!T58</f>
        <v>0</v>
      </c>
      <c r="BL22">
        <f>属性设计!U58</f>
        <v>0</v>
      </c>
      <c r="BM22">
        <f>属性设计!V58</f>
        <v>0</v>
      </c>
      <c r="BN22">
        <f>属性设计!W58</f>
        <v>0</v>
      </c>
      <c r="BO22">
        <f>属性设计!X58</f>
        <v>0</v>
      </c>
      <c r="BP22">
        <v>0</v>
      </c>
    </row>
    <row r="23" spans="1:76" x14ac:dyDescent="0.15">
      <c r="A23">
        <f t="shared" si="122"/>
        <v>2030</v>
      </c>
      <c r="B23">
        <v>30</v>
      </c>
      <c r="C23">
        <v>358</v>
      </c>
      <c r="D23">
        <v>322</v>
      </c>
      <c r="E23">
        <v>214</v>
      </c>
      <c r="F23">
        <v>0.18</v>
      </c>
      <c r="G23">
        <f t="shared" si="123"/>
        <v>0.18</v>
      </c>
      <c r="H23">
        <f t="shared" si="124"/>
        <v>0.18</v>
      </c>
      <c r="I23">
        <f t="shared" si="125"/>
        <v>64</v>
      </c>
      <c r="J23">
        <f t="shared" si="126"/>
        <v>57</v>
      </c>
      <c r="K23">
        <f t="shared" si="127"/>
        <v>38</v>
      </c>
      <c r="L23">
        <v>0.5</v>
      </c>
      <c r="M23">
        <f t="shared" ref="M23:N23" si="138">L23</f>
        <v>0.5</v>
      </c>
      <c r="N23">
        <f t="shared" si="138"/>
        <v>0.5</v>
      </c>
      <c r="O23">
        <f>INT($C23*L23)-$I23</f>
        <v>115</v>
      </c>
      <c r="P23">
        <f t="shared" si="134"/>
        <v>104</v>
      </c>
      <c r="Q23">
        <f t="shared" si="135"/>
        <v>69</v>
      </c>
      <c r="R23">
        <v>0.7</v>
      </c>
      <c r="S23">
        <f t="shared" ref="S23:T23" si="139">R23</f>
        <v>0.7</v>
      </c>
      <c r="T23">
        <f t="shared" si="139"/>
        <v>0.7</v>
      </c>
      <c r="U23">
        <f t="shared" si="130"/>
        <v>186</v>
      </c>
      <c r="V23">
        <f t="shared" si="131"/>
        <v>168</v>
      </c>
      <c r="W23">
        <f t="shared" si="132"/>
        <v>111</v>
      </c>
      <c r="X23">
        <v>1</v>
      </c>
      <c r="Y23">
        <f t="shared" ref="Y23:Z23" si="140">X23</f>
        <v>1</v>
      </c>
      <c r="Z23">
        <f t="shared" si="140"/>
        <v>1</v>
      </c>
      <c r="AA23">
        <f t="shared" ref="AA23:AA30" si="141">INT($C23*X23)-$I23</f>
        <v>294</v>
      </c>
      <c r="AB23">
        <f t="shared" ref="AB23:AB30" si="142">INT($D23*Y23)-$J23</f>
        <v>265</v>
      </c>
      <c r="AC23">
        <f t="shared" ref="AC23:AC30" si="143">INT($E23*Z23)-$K23</f>
        <v>176</v>
      </c>
      <c r="AD23">
        <v>0</v>
      </c>
      <c r="AE23">
        <v>0</v>
      </c>
      <c r="AF23">
        <v>0</v>
      </c>
      <c r="AG23">
        <f>INT($C23*AD23)</f>
        <v>0</v>
      </c>
      <c r="AH23">
        <f>INT($D23*AE23)</f>
        <v>0</v>
      </c>
      <c r="AI23">
        <f>INT($E23*AF23)</f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f t="shared" si="101"/>
        <v>0</v>
      </c>
      <c r="AQ23">
        <f t="shared" si="102"/>
        <v>0</v>
      </c>
      <c r="AR23">
        <f t="shared" si="103"/>
        <v>0</v>
      </c>
      <c r="AS23">
        <f t="shared" si="104"/>
        <v>0</v>
      </c>
      <c r="AT23">
        <f t="shared" si="105"/>
        <v>0</v>
      </c>
      <c r="AU23">
        <f t="shared" si="106"/>
        <v>0</v>
      </c>
      <c r="AV23">
        <f t="shared" si="107"/>
        <v>0</v>
      </c>
      <c r="AW23">
        <f t="shared" si="108"/>
        <v>0</v>
      </c>
      <c r="AX23">
        <f t="shared" si="109"/>
        <v>0</v>
      </c>
      <c r="AY23">
        <f t="shared" si="110"/>
        <v>0</v>
      </c>
      <c r="AZ23">
        <f t="shared" si="111"/>
        <v>0</v>
      </c>
      <c r="BA23">
        <f t="shared" si="112"/>
        <v>0</v>
      </c>
      <c r="BB23">
        <f t="shared" si="113"/>
        <v>0</v>
      </c>
      <c r="BC23">
        <f t="shared" si="114"/>
        <v>0</v>
      </c>
      <c r="BD23">
        <f t="shared" si="115"/>
        <v>0</v>
      </c>
      <c r="BE23">
        <f t="shared" si="116"/>
        <v>0</v>
      </c>
      <c r="BF23">
        <f t="shared" si="117"/>
        <v>0</v>
      </c>
      <c r="BG23">
        <f t="shared" si="118"/>
        <v>0</v>
      </c>
      <c r="BH23">
        <f t="shared" si="119"/>
        <v>0</v>
      </c>
      <c r="BI23">
        <f t="shared" si="120"/>
        <v>0</v>
      </c>
      <c r="BJ23">
        <f t="shared" si="121"/>
        <v>0</v>
      </c>
      <c r="BK23">
        <f>属性设计!T59</f>
        <v>0</v>
      </c>
      <c r="BL23">
        <f>属性设计!U59</f>
        <v>0</v>
      </c>
      <c r="BM23">
        <f>属性设计!V59</f>
        <v>0</v>
      </c>
      <c r="BN23">
        <f>属性设计!W59</f>
        <v>0</v>
      </c>
      <c r="BO23">
        <f>属性设计!X59</f>
        <v>0</v>
      </c>
      <c r="BP23">
        <v>0</v>
      </c>
    </row>
    <row r="24" spans="1:76" x14ac:dyDescent="0.15">
      <c r="A24">
        <f>B24+A$18*1000</f>
        <v>2040</v>
      </c>
      <c r="B24">
        <v>40</v>
      </c>
      <c r="C24">
        <v>608</v>
      </c>
      <c r="D24">
        <v>547</v>
      </c>
      <c r="E24">
        <v>364</v>
      </c>
      <c r="F24">
        <v>0.16</v>
      </c>
      <c r="G24">
        <f t="shared" si="123"/>
        <v>0.16</v>
      </c>
      <c r="H24">
        <f t="shared" si="124"/>
        <v>0.16</v>
      </c>
      <c r="I24">
        <f t="shared" si="125"/>
        <v>97</v>
      </c>
      <c r="J24">
        <f t="shared" si="126"/>
        <v>87</v>
      </c>
      <c r="K24">
        <f t="shared" si="127"/>
        <v>58</v>
      </c>
      <c r="L24">
        <v>0.5</v>
      </c>
      <c r="M24">
        <f t="shared" ref="M24:N24" si="144">L24</f>
        <v>0.5</v>
      </c>
      <c r="N24">
        <f t="shared" si="144"/>
        <v>0.5</v>
      </c>
      <c r="O24">
        <f>INT($C24*L24)-$I24</f>
        <v>207</v>
      </c>
      <c r="P24">
        <f t="shared" si="134"/>
        <v>186</v>
      </c>
      <c r="Q24">
        <f t="shared" si="135"/>
        <v>124</v>
      </c>
      <c r="R24">
        <v>0.7</v>
      </c>
      <c r="S24">
        <f t="shared" ref="S24:T24" si="145">R24</f>
        <v>0.7</v>
      </c>
      <c r="T24">
        <f t="shared" si="145"/>
        <v>0.7</v>
      </c>
      <c r="U24">
        <f t="shared" si="130"/>
        <v>328</v>
      </c>
      <c r="V24">
        <f t="shared" si="131"/>
        <v>295</v>
      </c>
      <c r="W24">
        <f t="shared" si="132"/>
        <v>196</v>
      </c>
      <c r="X24">
        <v>1</v>
      </c>
      <c r="Y24">
        <f t="shared" ref="Y24:Z24" si="146">X24</f>
        <v>1</v>
      </c>
      <c r="Z24">
        <f t="shared" si="146"/>
        <v>1</v>
      </c>
      <c r="AA24">
        <f t="shared" si="141"/>
        <v>511</v>
      </c>
      <c r="AB24">
        <f t="shared" si="142"/>
        <v>460</v>
      </c>
      <c r="AC24">
        <f t="shared" si="143"/>
        <v>306</v>
      </c>
      <c r="AD24">
        <v>0</v>
      </c>
      <c r="AE24">
        <v>0</v>
      </c>
      <c r="AF24">
        <v>0</v>
      </c>
      <c r="AG24">
        <f>INT($C24*AD24)</f>
        <v>0</v>
      </c>
      <c r="AH24">
        <f>INT($D24*AE24)</f>
        <v>0</v>
      </c>
      <c r="AI24">
        <f>INT($E24*AF24)</f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f t="shared" si="101"/>
        <v>0</v>
      </c>
      <c r="AQ24">
        <f t="shared" si="102"/>
        <v>0</v>
      </c>
      <c r="AR24">
        <f t="shared" si="103"/>
        <v>0</v>
      </c>
      <c r="AS24">
        <f t="shared" si="104"/>
        <v>0</v>
      </c>
      <c r="AT24">
        <f t="shared" si="105"/>
        <v>0</v>
      </c>
      <c r="AU24">
        <f t="shared" si="106"/>
        <v>0</v>
      </c>
      <c r="AV24">
        <f t="shared" si="107"/>
        <v>0</v>
      </c>
      <c r="AW24">
        <f t="shared" si="108"/>
        <v>0</v>
      </c>
      <c r="AX24">
        <f t="shared" si="109"/>
        <v>0</v>
      </c>
      <c r="AY24">
        <f t="shared" si="110"/>
        <v>0</v>
      </c>
      <c r="AZ24">
        <f t="shared" si="111"/>
        <v>0</v>
      </c>
      <c r="BA24">
        <f t="shared" si="112"/>
        <v>0</v>
      </c>
      <c r="BB24">
        <f t="shared" si="113"/>
        <v>0</v>
      </c>
      <c r="BC24">
        <f t="shared" si="114"/>
        <v>0</v>
      </c>
      <c r="BD24">
        <f t="shared" si="115"/>
        <v>0</v>
      </c>
      <c r="BE24">
        <f t="shared" si="116"/>
        <v>0</v>
      </c>
      <c r="BF24">
        <f t="shared" si="117"/>
        <v>0</v>
      </c>
      <c r="BG24">
        <f t="shared" si="118"/>
        <v>0</v>
      </c>
      <c r="BH24">
        <f t="shared" si="119"/>
        <v>0</v>
      </c>
      <c r="BI24">
        <f t="shared" si="120"/>
        <v>0</v>
      </c>
      <c r="BJ24">
        <f t="shared" si="121"/>
        <v>0</v>
      </c>
      <c r="BK24">
        <f>属性设计!T60</f>
        <v>0</v>
      </c>
      <c r="BL24">
        <f>属性设计!U60</f>
        <v>0</v>
      </c>
      <c r="BM24">
        <f>属性设计!V60</f>
        <v>0</v>
      </c>
      <c r="BN24">
        <f>属性设计!W60</f>
        <v>0</v>
      </c>
      <c r="BO24">
        <f>属性设计!X60</f>
        <v>0</v>
      </c>
      <c r="BP24">
        <v>0</v>
      </c>
    </row>
    <row r="25" spans="1:76" x14ac:dyDescent="0.15">
      <c r="A25">
        <f t="shared" si="122"/>
        <v>2050</v>
      </c>
      <c r="B25">
        <v>50</v>
      </c>
      <c r="C25">
        <v>924</v>
      </c>
      <c r="D25">
        <v>832</v>
      </c>
      <c r="E25">
        <v>554</v>
      </c>
      <c r="F25">
        <v>0.14000000000000001</v>
      </c>
      <c r="G25">
        <f t="shared" si="123"/>
        <v>0.14000000000000001</v>
      </c>
      <c r="H25">
        <f t="shared" si="124"/>
        <v>0.14000000000000001</v>
      </c>
      <c r="I25">
        <f t="shared" si="125"/>
        <v>129</v>
      </c>
      <c r="J25">
        <f t="shared" si="126"/>
        <v>116</v>
      </c>
      <c r="K25">
        <f t="shared" si="127"/>
        <v>77</v>
      </c>
      <c r="R25">
        <v>0.6</v>
      </c>
      <c r="S25">
        <f t="shared" ref="S25:T25" si="147">R25</f>
        <v>0.6</v>
      </c>
      <c r="T25">
        <f t="shared" si="147"/>
        <v>0.6</v>
      </c>
      <c r="U25">
        <f t="shared" si="130"/>
        <v>425</v>
      </c>
      <c r="V25">
        <f t="shared" si="131"/>
        <v>383</v>
      </c>
      <c r="W25">
        <f t="shared" si="132"/>
        <v>255</v>
      </c>
      <c r="X25">
        <v>0.8</v>
      </c>
      <c r="Y25">
        <f t="shared" ref="Y25:Z25" si="148">X25</f>
        <v>0.8</v>
      </c>
      <c r="Z25">
        <f t="shared" si="148"/>
        <v>0.8</v>
      </c>
      <c r="AA25">
        <f t="shared" si="141"/>
        <v>610</v>
      </c>
      <c r="AB25">
        <f t="shared" si="142"/>
        <v>549</v>
      </c>
      <c r="AC25">
        <f t="shared" si="143"/>
        <v>366</v>
      </c>
      <c r="AD25">
        <v>1</v>
      </c>
      <c r="AE25">
        <f t="shared" ref="AE25:AF25" si="149">AD25</f>
        <v>1</v>
      </c>
      <c r="AF25">
        <f t="shared" si="149"/>
        <v>1</v>
      </c>
      <c r="AG25">
        <f>INT($C25*AD25)-$I25</f>
        <v>795</v>
      </c>
      <c r="AH25">
        <f>INT($D25*AE25)-$J25</f>
        <v>716</v>
      </c>
      <c r="AI25">
        <f>INT($E25*AF25)-$K25</f>
        <v>477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f t="shared" si="101"/>
        <v>0</v>
      </c>
      <c r="AQ25">
        <f t="shared" si="102"/>
        <v>0</v>
      </c>
      <c r="AR25">
        <f t="shared" si="103"/>
        <v>0</v>
      </c>
      <c r="AS25">
        <f t="shared" si="104"/>
        <v>0</v>
      </c>
      <c r="AT25">
        <f t="shared" si="105"/>
        <v>0</v>
      </c>
      <c r="AU25">
        <f t="shared" si="106"/>
        <v>0</v>
      </c>
      <c r="AV25">
        <f t="shared" si="107"/>
        <v>0</v>
      </c>
      <c r="AW25">
        <f t="shared" si="108"/>
        <v>0</v>
      </c>
      <c r="AX25">
        <f t="shared" si="109"/>
        <v>0</v>
      </c>
      <c r="AY25">
        <f t="shared" si="110"/>
        <v>0</v>
      </c>
      <c r="AZ25">
        <f t="shared" si="111"/>
        <v>0</v>
      </c>
      <c r="BA25">
        <f t="shared" si="112"/>
        <v>0</v>
      </c>
      <c r="BB25">
        <f t="shared" si="113"/>
        <v>0</v>
      </c>
      <c r="BC25">
        <f t="shared" si="114"/>
        <v>0</v>
      </c>
      <c r="BD25">
        <f t="shared" si="115"/>
        <v>0</v>
      </c>
      <c r="BE25">
        <f t="shared" si="116"/>
        <v>0</v>
      </c>
      <c r="BF25">
        <f t="shared" si="117"/>
        <v>0</v>
      </c>
      <c r="BG25">
        <f t="shared" si="118"/>
        <v>0</v>
      </c>
      <c r="BH25">
        <f t="shared" si="119"/>
        <v>0</v>
      </c>
      <c r="BI25">
        <f t="shared" si="120"/>
        <v>0</v>
      </c>
      <c r="BJ25">
        <f t="shared" si="121"/>
        <v>0</v>
      </c>
      <c r="BK25">
        <f>属性设计!T61</f>
        <v>8</v>
      </c>
      <c r="BL25">
        <f>属性设计!U61</f>
        <v>5</v>
      </c>
      <c r="BM25">
        <f>属性设计!V61</f>
        <v>0</v>
      </c>
      <c r="BN25">
        <f>属性设计!W61</f>
        <v>0</v>
      </c>
      <c r="BO25">
        <f>属性设计!X61</f>
        <v>0</v>
      </c>
      <c r="BP25">
        <v>0</v>
      </c>
      <c r="BQ25">
        <f>BK25</f>
        <v>8</v>
      </c>
      <c r="BR25">
        <f t="shared" ref="BR25:BR27" si="150">BL25</f>
        <v>5</v>
      </c>
      <c r="BS25">
        <f t="shared" ref="BS25:BS27" si="151">BM25</f>
        <v>0</v>
      </c>
      <c r="BT25">
        <f t="shared" ref="BT25:BT27" si="152">BN25</f>
        <v>0</v>
      </c>
    </row>
    <row r="26" spans="1:76" x14ac:dyDescent="0.15">
      <c r="A26">
        <f t="shared" si="122"/>
        <v>2060</v>
      </c>
      <c r="B26">
        <v>60</v>
      </c>
      <c r="C26">
        <v>1308</v>
      </c>
      <c r="D26">
        <v>1177</v>
      </c>
      <c r="E26">
        <v>784</v>
      </c>
      <c r="F26">
        <v>0.12</v>
      </c>
      <c r="G26">
        <f t="shared" si="123"/>
        <v>0.12</v>
      </c>
      <c r="H26">
        <f t="shared" si="124"/>
        <v>0.12</v>
      </c>
      <c r="I26">
        <f t="shared" si="125"/>
        <v>156</v>
      </c>
      <c r="J26">
        <f t="shared" si="126"/>
        <v>141</v>
      </c>
      <c r="K26">
        <f t="shared" si="127"/>
        <v>94</v>
      </c>
      <c r="R26">
        <v>0.5</v>
      </c>
      <c r="S26">
        <f t="shared" ref="S26:T26" si="153">R26</f>
        <v>0.5</v>
      </c>
      <c r="T26">
        <f t="shared" si="153"/>
        <v>0.5</v>
      </c>
      <c r="U26">
        <f t="shared" si="130"/>
        <v>498</v>
      </c>
      <c r="V26">
        <f t="shared" si="131"/>
        <v>447</v>
      </c>
      <c r="W26">
        <f t="shared" si="132"/>
        <v>298</v>
      </c>
      <c r="X26">
        <v>0.75</v>
      </c>
      <c r="Y26">
        <f t="shared" ref="Y26:Z26" si="154">X26</f>
        <v>0.75</v>
      </c>
      <c r="Z26">
        <f t="shared" si="154"/>
        <v>0.75</v>
      </c>
      <c r="AA26">
        <f t="shared" si="141"/>
        <v>825</v>
      </c>
      <c r="AB26">
        <f t="shared" si="142"/>
        <v>741</v>
      </c>
      <c r="AC26">
        <f t="shared" si="143"/>
        <v>494</v>
      </c>
      <c r="AD26">
        <v>1</v>
      </c>
      <c r="AE26">
        <f t="shared" ref="AE26:AF26" si="155">AD26</f>
        <v>1</v>
      </c>
      <c r="AF26">
        <f t="shared" si="155"/>
        <v>1</v>
      </c>
      <c r="AG26">
        <f t="shared" ref="AG26:AG30" si="156">INT($C26*AD26)-$I26</f>
        <v>1152</v>
      </c>
      <c r="AH26">
        <f t="shared" ref="AH26:AH30" si="157">INT($D26*AE26)-$J26</f>
        <v>1036</v>
      </c>
      <c r="AI26">
        <f t="shared" ref="AI26:AI30" si="158">INT($E26*AF26)-$K26</f>
        <v>690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f t="shared" si="101"/>
        <v>0</v>
      </c>
      <c r="AQ26">
        <f t="shared" si="102"/>
        <v>0</v>
      </c>
      <c r="AR26">
        <f t="shared" si="103"/>
        <v>0</v>
      </c>
      <c r="AS26">
        <f t="shared" si="104"/>
        <v>0</v>
      </c>
      <c r="AT26">
        <f t="shared" si="105"/>
        <v>0</v>
      </c>
      <c r="AU26">
        <f t="shared" si="106"/>
        <v>0</v>
      </c>
      <c r="AV26">
        <f t="shared" si="107"/>
        <v>0</v>
      </c>
      <c r="AW26">
        <f t="shared" si="108"/>
        <v>0</v>
      </c>
      <c r="AX26">
        <f t="shared" si="109"/>
        <v>0</v>
      </c>
      <c r="AY26">
        <f t="shared" si="110"/>
        <v>0</v>
      </c>
      <c r="AZ26">
        <f t="shared" si="111"/>
        <v>0</v>
      </c>
      <c r="BA26">
        <f t="shared" si="112"/>
        <v>0</v>
      </c>
      <c r="BB26">
        <f t="shared" si="113"/>
        <v>0</v>
      </c>
      <c r="BC26">
        <f t="shared" si="114"/>
        <v>0</v>
      </c>
      <c r="BD26">
        <f t="shared" si="115"/>
        <v>0</v>
      </c>
      <c r="BE26">
        <f t="shared" si="116"/>
        <v>0</v>
      </c>
      <c r="BF26">
        <f t="shared" si="117"/>
        <v>0</v>
      </c>
      <c r="BG26">
        <f t="shared" si="118"/>
        <v>0</v>
      </c>
      <c r="BH26">
        <f t="shared" si="119"/>
        <v>0</v>
      </c>
      <c r="BI26">
        <f t="shared" si="120"/>
        <v>0</v>
      </c>
      <c r="BJ26">
        <f t="shared" si="121"/>
        <v>0</v>
      </c>
      <c r="BK26">
        <f>属性设计!T62</f>
        <v>14</v>
      </c>
      <c r="BL26">
        <f>属性设计!U62</f>
        <v>8</v>
      </c>
      <c r="BM26">
        <f>属性设计!V62</f>
        <v>0</v>
      </c>
      <c r="BN26">
        <f>属性设计!W62</f>
        <v>0</v>
      </c>
      <c r="BO26">
        <f>属性设计!X62</f>
        <v>0</v>
      </c>
      <c r="BP26">
        <v>0</v>
      </c>
      <c r="BQ26">
        <f t="shared" ref="BQ26:BQ27" si="159">BK26</f>
        <v>14</v>
      </c>
      <c r="BR26">
        <f t="shared" si="150"/>
        <v>8</v>
      </c>
      <c r="BS26">
        <f t="shared" si="151"/>
        <v>0</v>
      </c>
      <c r="BT26">
        <f t="shared" si="152"/>
        <v>0</v>
      </c>
    </row>
    <row r="27" spans="1:76" x14ac:dyDescent="0.15">
      <c r="A27">
        <f t="shared" si="122"/>
        <v>2070</v>
      </c>
      <c r="B27">
        <v>70</v>
      </c>
      <c r="C27">
        <v>1758</v>
      </c>
      <c r="D27">
        <v>1582</v>
      </c>
      <c r="E27">
        <v>1054</v>
      </c>
      <c r="F27">
        <v>0.1</v>
      </c>
      <c r="G27">
        <f t="shared" si="123"/>
        <v>0.1</v>
      </c>
      <c r="H27">
        <f t="shared" si="124"/>
        <v>0.1</v>
      </c>
      <c r="I27">
        <f t="shared" si="125"/>
        <v>175</v>
      </c>
      <c r="J27">
        <f t="shared" si="126"/>
        <v>158</v>
      </c>
      <c r="K27">
        <f t="shared" si="127"/>
        <v>105</v>
      </c>
      <c r="R27">
        <v>0.5</v>
      </c>
      <c r="S27">
        <f t="shared" ref="S27:T27" si="160">R27</f>
        <v>0.5</v>
      </c>
      <c r="T27">
        <f t="shared" si="160"/>
        <v>0.5</v>
      </c>
      <c r="U27">
        <f t="shared" si="130"/>
        <v>704</v>
      </c>
      <c r="V27">
        <f t="shared" si="131"/>
        <v>633</v>
      </c>
      <c r="W27">
        <f t="shared" si="132"/>
        <v>422</v>
      </c>
      <c r="X27">
        <v>0.7</v>
      </c>
      <c r="Y27">
        <f t="shared" ref="Y27:Z27" si="161">X27</f>
        <v>0.7</v>
      </c>
      <c r="Z27">
        <f t="shared" si="161"/>
        <v>0.7</v>
      </c>
      <c r="AA27">
        <f t="shared" si="141"/>
        <v>1055</v>
      </c>
      <c r="AB27">
        <f t="shared" si="142"/>
        <v>949</v>
      </c>
      <c r="AC27">
        <f t="shared" si="143"/>
        <v>632</v>
      </c>
      <c r="AD27">
        <v>1</v>
      </c>
      <c r="AE27">
        <f t="shared" ref="AE27:AF27" si="162">AD27</f>
        <v>1</v>
      </c>
      <c r="AF27">
        <f t="shared" si="162"/>
        <v>1</v>
      </c>
      <c r="AG27">
        <f t="shared" si="156"/>
        <v>1583</v>
      </c>
      <c r="AH27">
        <f t="shared" si="157"/>
        <v>1424</v>
      </c>
      <c r="AI27">
        <f t="shared" si="158"/>
        <v>949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f t="shared" si="101"/>
        <v>0</v>
      </c>
      <c r="AQ27">
        <f t="shared" si="102"/>
        <v>0</v>
      </c>
      <c r="AR27">
        <f t="shared" si="103"/>
        <v>0</v>
      </c>
      <c r="AS27">
        <f t="shared" si="104"/>
        <v>0</v>
      </c>
      <c r="AT27">
        <f t="shared" si="105"/>
        <v>0</v>
      </c>
      <c r="AU27">
        <f t="shared" si="106"/>
        <v>0</v>
      </c>
      <c r="AV27">
        <f t="shared" si="107"/>
        <v>0</v>
      </c>
      <c r="AW27">
        <f t="shared" si="108"/>
        <v>0</v>
      </c>
      <c r="AX27">
        <f t="shared" si="109"/>
        <v>0</v>
      </c>
      <c r="AY27">
        <f t="shared" si="110"/>
        <v>0</v>
      </c>
      <c r="AZ27">
        <f t="shared" si="111"/>
        <v>0</v>
      </c>
      <c r="BA27">
        <f t="shared" si="112"/>
        <v>0</v>
      </c>
      <c r="BB27">
        <f t="shared" si="113"/>
        <v>0</v>
      </c>
      <c r="BC27">
        <f t="shared" si="114"/>
        <v>0</v>
      </c>
      <c r="BD27">
        <f t="shared" si="115"/>
        <v>0</v>
      </c>
      <c r="BE27">
        <f t="shared" si="116"/>
        <v>0</v>
      </c>
      <c r="BF27">
        <f t="shared" si="117"/>
        <v>0</v>
      </c>
      <c r="BG27">
        <f t="shared" si="118"/>
        <v>0</v>
      </c>
      <c r="BH27">
        <f t="shared" si="119"/>
        <v>0</v>
      </c>
      <c r="BI27">
        <f t="shared" si="120"/>
        <v>0</v>
      </c>
      <c r="BJ27">
        <f t="shared" si="121"/>
        <v>0</v>
      </c>
      <c r="BK27">
        <f>属性设计!T63</f>
        <v>24</v>
      </c>
      <c r="BL27">
        <f>属性设计!U63</f>
        <v>12</v>
      </c>
      <c r="BM27">
        <f>属性设计!V63</f>
        <v>0</v>
      </c>
      <c r="BN27">
        <f>属性设计!W63</f>
        <v>0</v>
      </c>
      <c r="BO27">
        <f>属性设计!X63</f>
        <v>0</v>
      </c>
      <c r="BP27">
        <v>0</v>
      </c>
      <c r="BQ27">
        <f t="shared" si="159"/>
        <v>24</v>
      </c>
      <c r="BR27">
        <f t="shared" si="150"/>
        <v>12</v>
      </c>
      <c r="BS27">
        <f t="shared" si="151"/>
        <v>0</v>
      </c>
      <c r="BT27">
        <f t="shared" si="152"/>
        <v>0</v>
      </c>
    </row>
    <row r="28" spans="1:76" x14ac:dyDescent="0.15">
      <c r="A28">
        <f t="shared" si="122"/>
        <v>2080</v>
      </c>
      <c r="B28">
        <v>80</v>
      </c>
      <c r="C28">
        <v>2274</v>
      </c>
      <c r="D28">
        <v>2047</v>
      </c>
      <c r="E28">
        <v>1364</v>
      </c>
      <c r="F28">
        <v>0.1</v>
      </c>
      <c r="G28">
        <f t="shared" si="123"/>
        <v>0.1</v>
      </c>
      <c r="H28">
        <f t="shared" si="124"/>
        <v>0.1</v>
      </c>
      <c r="I28">
        <f t="shared" si="125"/>
        <v>227</v>
      </c>
      <c r="J28">
        <f t="shared" si="126"/>
        <v>204</v>
      </c>
      <c r="K28">
        <f t="shared" si="127"/>
        <v>136</v>
      </c>
      <c r="X28">
        <v>0.65</v>
      </c>
      <c r="Y28">
        <f t="shared" ref="Y28:Z28" si="163">X28</f>
        <v>0.65</v>
      </c>
      <c r="Z28">
        <f t="shared" si="163"/>
        <v>0.65</v>
      </c>
      <c r="AA28">
        <f t="shared" si="141"/>
        <v>1251</v>
      </c>
      <c r="AB28">
        <f t="shared" si="142"/>
        <v>1126</v>
      </c>
      <c r="AC28">
        <f t="shared" si="143"/>
        <v>750</v>
      </c>
      <c r="AD28">
        <v>0.81</v>
      </c>
      <c r="AE28">
        <f t="shared" ref="AE28:AF28" si="164">AD28</f>
        <v>0.81</v>
      </c>
      <c r="AF28">
        <f t="shared" si="164"/>
        <v>0.81</v>
      </c>
      <c r="AG28">
        <f t="shared" si="156"/>
        <v>1614</v>
      </c>
      <c r="AH28">
        <f t="shared" si="157"/>
        <v>1454</v>
      </c>
      <c r="AI28">
        <f t="shared" si="158"/>
        <v>968</v>
      </c>
      <c r="AJ28">
        <v>1</v>
      </c>
      <c r="AK28">
        <f t="shared" ref="AK28:AL28" si="165">AJ28</f>
        <v>1</v>
      </c>
      <c r="AL28">
        <f t="shared" si="165"/>
        <v>1</v>
      </c>
      <c r="AM28">
        <v>0.2</v>
      </c>
      <c r="AN28">
        <v>0.2</v>
      </c>
      <c r="AO28">
        <v>0.2</v>
      </c>
      <c r="AP28">
        <f>INT($C28*AJ28/(1+AM28))-I28</f>
        <v>1668</v>
      </c>
      <c r="AQ28">
        <f>INT($D28*AK28/(1+AN28))-J28</f>
        <v>1501</v>
      </c>
      <c r="AR28">
        <f>INT($E28*AL28/(1+AO28))-K28</f>
        <v>1000</v>
      </c>
      <c r="AS28">
        <f t="shared" si="104"/>
        <v>0</v>
      </c>
      <c r="AT28">
        <f t="shared" si="105"/>
        <v>0</v>
      </c>
      <c r="AU28">
        <f t="shared" si="106"/>
        <v>0</v>
      </c>
      <c r="AV28">
        <f t="shared" si="107"/>
        <v>0</v>
      </c>
      <c r="AW28">
        <f t="shared" si="108"/>
        <v>0</v>
      </c>
      <c r="AX28">
        <f t="shared" si="109"/>
        <v>0</v>
      </c>
      <c r="AY28">
        <f t="shared" si="110"/>
        <v>0</v>
      </c>
      <c r="AZ28">
        <f t="shared" si="111"/>
        <v>0</v>
      </c>
      <c r="BA28">
        <f t="shared" si="112"/>
        <v>0</v>
      </c>
      <c r="BB28">
        <f t="shared" si="113"/>
        <v>0</v>
      </c>
      <c r="BC28">
        <f t="shared" si="114"/>
        <v>0</v>
      </c>
      <c r="BD28">
        <f t="shared" si="115"/>
        <v>0</v>
      </c>
      <c r="BE28">
        <f t="shared" si="116"/>
        <v>0</v>
      </c>
      <c r="BF28">
        <f t="shared" si="117"/>
        <v>0</v>
      </c>
      <c r="BG28">
        <f t="shared" si="118"/>
        <v>0</v>
      </c>
      <c r="BH28">
        <f t="shared" si="119"/>
        <v>0</v>
      </c>
      <c r="BI28">
        <f t="shared" si="120"/>
        <v>0</v>
      </c>
      <c r="BJ28">
        <f t="shared" si="121"/>
        <v>0</v>
      </c>
      <c r="BK28">
        <f>属性设计!T64</f>
        <v>38</v>
      </c>
      <c r="BL28">
        <f>属性设计!U64</f>
        <v>17</v>
      </c>
      <c r="BM28">
        <f>属性设计!V64</f>
        <v>0</v>
      </c>
      <c r="BN28">
        <f>属性设计!W64</f>
        <v>0</v>
      </c>
      <c r="BO28">
        <f>属性设计!X64</f>
        <v>0</v>
      </c>
      <c r="BP28">
        <v>0</v>
      </c>
      <c r="BQ28">
        <f>BQ27</f>
        <v>24</v>
      </c>
      <c r="BR28">
        <f t="shared" ref="BR28:BR30" si="166">BR27</f>
        <v>12</v>
      </c>
      <c r="BS28">
        <f t="shared" ref="BS28:BS30" si="167">BS27</f>
        <v>0</v>
      </c>
      <c r="BT28">
        <f t="shared" ref="BT28:BT30" si="168">BT27</f>
        <v>0</v>
      </c>
      <c r="BU28">
        <f>BK28</f>
        <v>38</v>
      </c>
      <c r="BV28">
        <f t="shared" ref="BV28:BV30" si="169">BL28</f>
        <v>17</v>
      </c>
      <c r="BW28">
        <f t="shared" ref="BW28:BW30" si="170">BM28</f>
        <v>0</v>
      </c>
      <c r="BX28">
        <f t="shared" ref="BX28:BX30" si="171">BN28</f>
        <v>0</v>
      </c>
    </row>
    <row r="29" spans="1:76" x14ac:dyDescent="0.15">
      <c r="A29">
        <f t="shared" si="122"/>
        <v>2090</v>
      </c>
      <c r="B29">
        <v>90</v>
      </c>
      <c r="C29">
        <v>2858</v>
      </c>
      <c r="D29">
        <v>2572</v>
      </c>
      <c r="E29">
        <v>1714</v>
      </c>
      <c r="F29">
        <v>0.1</v>
      </c>
      <c r="G29">
        <f t="shared" si="123"/>
        <v>0.1</v>
      </c>
      <c r="H29">
        <f t="shared" si="124"/>
        <v>0.1</v>
      </c>
      <c r="I29">
        <f t="shared" si="125"/>
        <v>285</v>
      </c>
      <c r="J29">
        <f t="shared" si="126"/>
        <v>257</v>
      </c>
      <c r="K29">
        <f t="shared" si="127"/>
        <v>171</v>
      </c>
      <c r="X29">
        <v>0.6</v>
      </c>
      <c r="Y29">
        <f t="shared" ref="Y29:Z29" si="172">X29</f>
        <v>0.6</v>
      </c>
      <c r="Z29">
        <f t="shared" si="172"/>
        <v>0.6</v>
      </c>
      <c r="AA29">
        <f t="shared" si="141"/>
        <v>1429</v>
      </c>
      <c r="AB29">
        <f t="shared" si="142"/>
        <v>1286</v>
      </c>
      <c r="AC29">
        <f t="shared" si="143"/>
        <v>857</v>
      </c>
      <c r="AD29">
        <v>0.75</v>
      </c>
      <c r="AE29">
        <f t="shared" ref="AE29:AF29" si="173">AD29</f>
        <v>0.75</v>
      </c>
      <c r="AF29">
        <f t="shared" si="173"/>
        <v>0.75</v>
      </c>
      <c r="AG29">
        <f t="shared" si="156"/>
        <v>1858</v>
      </c>
      <c r="AH29">
        <f t="shared" si="157"/>
        <v>1672</v>
      </c>
      <c r="AI29">
        <f t="shared" si="158"/>
        <v>1114</v>
      </c>
      <c r="AJ29">
        <v>1</v>
      </c>
      <c r="AK29">
        <f t="shared" ref="AK29:AL29" si="174">AJ29</f>
        <v>1</v>
      </c>
      <c r="AL29">
        <f t="shared" si="174"/>
        <v>1</v>
      </c>
      <c r="AM29">
        <v>0.2</v>
      </c>
      <c r="AN29">
        <v>0.2</v>
      </c>
      <c r="AO29">
        <v>0.2</v>
      </c>
      <c r="AP29">
        <f t="shared" ref="AP29:AP30" si="175">INT($C29*AJ29/(1+AM29))-I29</f>
        <v>2096</v>
      </c>
      <c r="AQ29">
        <f t="shared" ref="AQ29:AQ30" si="176">INT($D29*AK29/(1+AN29))-J29</f>
        <v>1886</v>
      </c>
      <c r="AR29">
        <f t="shared" ref="AR29:AR30" si="177">INT($E29*AL29/(1+AO29))-K29</f>
        <v>1257</v>
      </c>
      <c r="AS29">
        <f t="shared" si="104"/>
        <v>0</v>
      </c>
      <c r="AT29">
        <f t="shared" si="105"/>
        <v>0</v>
      </c>
      <c r="AU29">
        <f t="shared" si="106"/>
        <v>0</v>
      </c>
      <c r="AV29">
        <f t="shared" si="107"/>
        <v>0</v>
      </c>
      <c r="AW29">
        <f t="shared" si="108"/>
        <v>0</v>
      </c>
      <c r="AX29">
        <f t="shared" si="109"/>
        <v>0</v>
      </c>
      <c r="AY29">
        <f t="shared" si="110"/>
        <v>0</v>
      </c>
      <c r="AZ29">
        <f t="shared" si="111"/>
        <v>0</v>
      </c>
      <c r="BA29">
        <f t="shared" si="112"/>
        <v>0</v>
      </c>
      <c r="BB29">
        <f t="shared" si="113"/>
        <v>0</v>
      </c>
      <c r="BC29">
        <f t="shared" si="114"/>
        <v>0</v>
      </c>
      <c r="BD29">
        <f t="shared" si="115"/>
        <v>0</v>
      </c>
      <c r="BE29">
        <f t="shared" si="116"/>
        <v>0</v>
      </c>
      <c r="BF29">
        <f t="shared" si="117"/>
        <v>0</v>
      </c>
      <c r="BG29">
        <f t="shared" si="118"/>
        <v>0</v>
      </c>
      <c r="BH29">
        <f t="shared" si="119"/>
        <v>0</v>
      </c>
      <c r="BI29">
        <f t="shared" si="120"/>
        <v>0</v>
      </c>
      <c r="BJ29">
        <f t="shared" si="121"/>
        <v>0</v>
      </c>
      <c r="BK29">
        <f>属性设计!T65</f>
        <v>56</v>
      </c>
      <c r="BL29">
        <f>属性设计!U65</f>
        <v>25</v>
      </c>
      <c r="BM29">
        <f>属性设计!V65</f>
        <v>0</v>
      </c>
      <c r="BN29">
        <f>属性设计!W65</f>
        <v>0</v>
      </c>
      <c r="BO29">
        <f>属性设计!X65</f>
        <v>0</v>
      </c>
      <c r="BP29">
        <v>0</v>
      </c>
      <c r="BQ29">
        <f t="shared" ref="BQ29:BQ30" si="178">BQ28</f>
        <v>24</v>
      </c>
      <c r="BR29">
        <f t="shared" si="166"/>
        <v>12</v>
      </c>
      <c r="BS29">
        <f t="shared" si="167"/>
        <v>0</v>
      </c>
      <c r="BT29">
        <f t="shared" si="168"/>
        <v>0</v>
      </c>
      <c r="BU29">
        <f t="shared" ref="BU29:BU30" si="179">BK29</f>
        <v>56</v>
      </c>
      <c r="BV29">
        <f t="shared" si="169"/>
        <v>25</v>
      </c>
      <c r="BW29">
        <f t="shared" si="170"/>
        <v>0</v>
      </c>
      <c r="BX29">
        <f t="shared" si="171"/>
        <v>0</v>
      </c>
    </row>
    <row r="30" spans="1:76" x14ac:dyDescent="0.15">
      <c r="A30">
        <f t="shared" si="122"/>
        <v>2100</v>
      </c>
      <c r="B30">
        <v>100</v>
      </c>
      <c r="C30">
        <v>3508</v>
      </c>
      <c r="D30">
        <v>3157</v>
      </c>
      <c r="E30">
        <v>2104</v>
      </c>
      <c r="F30">
        <v>0.1</v>
      </c>
      <c r="G30">
        <f t="shared" si="123"/>
        <v>0.1</v>
      </c>
      <c r="H30">
        <f t="shared" si="124"/>
        <v>0.1</v>
      </c>
      <c r="I30">
        <f t="shared" si="125"/>
        <v>350</v>
      </c>
      <c r="J30">
        <f t="shared" si="126"/>
        <v>315</v>
      </c>
      <c r="K30">
        <f t="shared" si="127"/>
        <v>210</v>
      </c>
      <c r="X30">
        <v>0.55000000000000004</v>
      </c>
      <c r="Y30">
        <f t="shared" ref="Y30:Z30" si="180">X30</f>
        <v>0.55000000000000004</v>
      </c>
      <c r="Z30">
        <f t="shared" si="180"/>
        <v>0.55000000000000004</v>
      </c>
      <c r="AA30">
        <f t="shared" si="141"/>
        <v>1579</v>
      </c>
      <c r="AB30">
        <f t="shared" si="142"/>
        <v>1421</v>
      </c>
      <c r="AC30">
        <f t="shared" si="143"/>
        <v>947</v>
      </c>
      <c r="AD30">
        <v>0.7</v>
      </c>
      <c r="AE30">
        <f t="shared" ref="AE30:AF30" si="181">AD30</f>
        <v>0.7</v>
      </c>
      <c r="AF30">
        <f t="shared" si="181"/>
        <v>0.7</v>
      </c>
      <c r="AG30">
        <f t="shared" si="156"/>
        <v>2105</v>
      </c>
      <c r="AH30">
        <f t="shared" si="157"/>
        <v>1894</v>
      </c>
      <c r="AI30">
        <f t="shared" si="158"/>
        <v>1262</v>
      </c>
      <c r="AJ30">
        <v>1</v>
      </c>
      <c r="AK30">
        <f t="shared" ref="AK30:AL30" si="182">AJ30</f>
        <v>1</v>
      </c>
      <c r="AL30">
        <f t="shared" si="182"/>
        <v>1</v>
      </c>
      <c r="AM30">
        <v>0.2</v>
      </c>
      <c r="AN30">
        <v>0.2</v>
      </c>
      <c r="AO30">
        <v>0.2</v>
      </c>
      <c r="AP30">
        <f t="shared" si="175"/>
        <v>2573</v>
      </c>
      <c r="AQ30">
        <f t="shared" si="176"/>
        <v>2315</v>
      </c>
      <c r="AR30">
        <f t="shared" si="177"/>
        <v>1543</v>
      </c>
      <c r="BK30">
        <f>属性设计!T66</f>
        <v>78</v>
      </c>
      <c r="BL30">
        <f>属性设计!U66</f>
        <v>33</v>
      </c>
      <c r="BM30">
        <f>属性设计!V66</f>
        <v>0</v>
      </c>
      <c r="BN30">
        <f>属性设计!W66</f>
        <v>0</v>
      </c>
      <c r="BO30">
        <f>属性设计!X66</f>
        <v>0</v>
      </c>
      <c r="BP30">
        <v>0</v>
      </c>
      <c r="BQ30">
        <f t="shared" si="178"/>
        <v>24</v>
      </c>
      <c r="BR30">
        <f t="shared" si="166"/>
        <v>12</v>
      </c>
      <c r="BS30">
        <f t="shared" si="167"/>
        <v>0</v>
      </c>
      <c r="BT30">
        <f t="shared" si="168"/>
        <v>0</v>
      </c>
      <c r="BU30">
        <f t="shared" si="179"/>
        <v>78</v>
      </c>
      <c r="BV30">
        <f t="shared" si="169"/>
        <v>33</v>
      </c>
      <c r="BW30">
        <f t="shared" si="170"/>
        <v>0</v>
      </c>
      <c r="BX30">
        <f t="shared" si="171"/>
        <v>0</v>
      </c>
    </row>
    <row r="34" spans="1:76" x14ac:dyDescent="0.15">
      <c r="A34" s="2">
        <v>3</v>
      </c>
      <c r="B34" s="2" t="s">
        <v>183</v>
      </c>
      <c r="C34" s="2" t="s">
        <v>174</v>
      </c>
      <c r="D34" s="2"/>
      <c r="E34" s="2"/>
      <c r="F34" s="1" t="s">
        <v>194</v>
      </c>
      <c r="G34" s="1"/>
      <c r="H34" s="1"/>
      <c r="I34" s="1"/>
      <c r="J34" s="1"/>
      <c r="K34" s="1"/>
      <c r="L34" s="2" t="s">
        <v>189</v>
      </c>
      <c r="M34" s="2"/>
      <c r="N34" s="2"/>
      <c r="O34" s="2"/>
      <c r="P34" s="2"/>
      <c r="Q34" s="2"/>
      <c r="R34" s="1" t="s">
        <v>190</v>
      </c>
      <c r="S34" s="1"/>
      <c r="T34" s="1"/>
      <c r="U34" s="1"/>
      <c r="V34" s="1"/>
      <c r="W34" s="1"/>
      <c r="X34" s="2" t="s">
        <v>191</v>
      </c>
      <c r="Y34" s="2"/>
      <c r="Z34" s="2"/>
      <c r="AA34" s="2"/>
      <c r="AB34" s="2"/>
      <c r="AC34" s="2"/>
      <c r="AD34" s="1" t="s">
        <v>192</v>
      </c>
      <c r="AE34" s="1"/>
      <c r="AF34" s="1"/>
      <c r="AG34" s="1"/>
      <c r="AH34" s="1"/>
      <c r="AI34" s="1"/>
      <c r="AJ34" s="2" t="s">
        <v>193</v>
      </c>
      <c r="AK34" s="2"/>
      <c r="AL34" s="2"/>
      <c r="AM34" s="2"/>
      <c r="AN34" s="2"/>
      <c r="AO34" s="2"/>
      <c r="AP34" s="2"/>
      <c r="AQ34" s="2"/>
      <c r="AR34" s="2"/>
      <c r="AS34" s="1" t="s">
        <v>213</v>
      </c>
      <c r="AT34" s="1"/>
      <c r="AU34" s="1"/>
      <c r="AV34" s="1" t="s">
        <v>208</v>
      </c>
      <c r="AW34" s="1"/>
      <c r="AX34" s="1"/>
      <c r="AY34" s="1" t="s">
        <v>214</v>
      </c>
      <c r="AZ34" s="1"/>
      <c r="BA34" s="1"/>
      <c r="BB34" s="1" t="s">
        <v>215</v>
      </c>
      <c r="BC34" s="1"/>
      <c r="BD34" s="1"/>
      <c r="BE34" s="1" t="s">
        <v>216</v>
      </c>
      <c r="BF34" s="1"/>
      <c r="BG34" s="1"/>
      <c r="BH34" s="1" t="s">
        <v>212</v>
      </c>
      <c r="BI34" s="1"/>
      <c r="BJ34" s="1"/>
      <c r="BK34" s="2" t="s">
        <v>29</v>
      </c>
      <c r="BL34" s="2"/>
      <c r="BM34" s="2"/>
      <c r="BN34" s="2"/>
      <c r="BO34" s="2"/>
      <c r="BP34" s="1" t="s">
        <v>242</v>
      </c>
      <c r="BQ34" s="2" t="s">
        <v>244</v>
      </c>
      <c r="BR34" s="2"/>
      <c r="BS34" s="2"/>
      <c r="BT34" s="2"/>
      <c r="BU34" s="1" t="s">
        <v>212</v>
      </c>
      <c r="BV34" s="1"/>
      <c r="BW34" s="1"/>
      <c r="BX34" s="1"/>
    </row>
    <row r="35" spans="1:76" x14ac:dyDescent="0.15">
      <c r="A35" t="s">
        <v>195</v>
      </c>
      <c r="B35" t="s">
        <v>176</v>
      </c>
      <c r="C35" t="s">
        <v>0</v>
      </c>
      <c r="D35" t="s">
        <v>1</v>
      </c>
      <c r="E35" t="s">
        <v>2</v>
      </c>
      <c r="F35" t="s">
        <v>0</v>
      </c>
      <c r="G35" t="s">
        <v>1</v>
      </c>
      <c r="H35" t="s">
        <v>2</v>
      </c>
      <c r="I35" t="s">
        <v>0</v>
      </c>
      <c r="J35" t="s">
        <v>1</v>
      </c>
      <c r="K35" t="s">
        <v>2</v>
      </c>
      <c r="L35" t="s">
        <v>0</v>
      </c>
      <c r="M35" t="s">
        <v>1</v>
      </c>
      <c r="N35" t="s">
        <v>2</v>
      </c>
      <c r="O35" t="s">
        <v>0</v>
      </c>
      <c r="P35" t="s">
        <v>1</v>
      </c>
      <c r="Q35" t="s">
        <v>2</v>
      </c>
      <c r="R35" t="s">
        <v>0</v>
      </c>
      <c r="S35" t="s">
        <v>1</v>
      </c>
      <c r="T35" t="s">
        <v>2</v>
      </c>
      <c r="U35" t="s">
        <v>0</v>
      </c>
      <c r="V35" t="s">
        <v>1</v>
      </c>
      <c r="W35" t="s">
        <v>2</v>
      </c>
      <c r="X35" t="s">
        <v>0</v>
      </c>
      <c r="Y35" t="s">
        <v>1</v>
      </c>
      <c r="Z35" t="s">
        <v>2</v>
      </c>
      <c r="AA35" t="s">
        <v>0</v>
      </c>
      <c r="AB35" t="s">
        <v>1</v>
      </c>
      <c r="AC35" t="s">
        <v>2</v>
      </c>
      <c r="AD35" t="s">
        <v>0</v>
      </c>
      <c r="AE35" t="s">
        <v>1</v>
      </c>
      <c r="AF35" t="s">
        <v>2</v>
      </c>
      <c r="AG35" t="s">
        <v>0</v>
      </c>
      <c r="AH35" t="s">
        <v>1</v>
      </c>
      <c r="AI35" t="s">
        <v>2</v>
      </c>
      <c r="AJ35" t="s">
        <v>0</v>
      </c>
      <c r="AK35" t="s">
        <v>1</v>
      </c>
      <c r="AL35" t="s">
        <v>2</v>
      </c>
      <c r="AM35" t="s">
        <v>0</v>
      </c>
      <c r="AN35" t="s">
        <v>1</v>
      </c>
      <c r="AO35" t="s">
        <v>2</v>
      </c>
      <c r="AP35" t="s">
        <v>0</v>
      </c>
      <c r="AQ35" t="s">
        <v>1</v>
      </c>
      <c r="AR35" t="s">
        <v>2</v>
      </c>
      <c r="AS35" t="s">
        <v>0</v>
      </c>
      <c r="AT35" t="s">
        <v>1</v>
      </c>
      <c r="AU35" t="s">
        <v>2</v>
      </c>
      <c r="AV35" t="s">
        <v>0</v>
      </c>
      <c r="AW35" t="s">
        <v>1</v>
      </c>
      <c r="AX35" t="s">
        <v>2</v>
      </c>
      <c r="AY35" t="s">
        <v>0</v>
      </c>
      <c r="AZ35" t="s">
        <v>1</v>
      </c>
      <c r="BA35" t="s">
        <v>2</v>
      </c>
      <c r="BB35" t="s">
        <v>0</v>
      </c>
      <c r="BC35" t="s">
        <v>1</v>
      </c>
      <c r="BD35" t="s">
        <v>2</v>
      </c>
      <c r="BE35" t="s">
        <v>0</v>
      </c>
      <c r="BF35" t="s">
        <v>1</v>
      </c>
      <c r="BG35" t="s">
        <v>2</v>
      </c>
      <c r="BH35" t="s">
        <v>0</v>
      </c>
      <c r="BI35" t="s">
        <v>1</v>
      </c>
      <c r="BJ35" t="s">
        <v>2</v>
      </c>
      <c r="BK35" t="s">
        <v>25</v>
      </c>
      <c r="BL35" t="s">
        <v>22</v>
      </c>
      <c r="BM35" t="s">
        <v>24</v>
      </c>
      <c r="BN35" t="s">
        <v>23</v>
      </c>
      <c r="BO35" t="s">
        <v>147</v>
      </c>
      <c r="BP35" t="s">
        <v>243</v>
      </c>
      <c r="BQ35" t="s">
        <v>25</v>
      </c>
      <c r="BR35" t="s">
        <v>22</v>
      </c>
      <c r="BS35" t="s">
        <v>24</v>
      </c>
      <c r="BT35" t="s">
        <v>23</v>
      </c>
      <c r="BU35" t="s">
        <v>25</v>
      </c>
      <c r="BV35" t="s">
        <v>22</v>
      </c>
      <c r="BW35" t="s">
        <v>24</v>
      </c>
      <c r="BX35" t="s">
        <v>23</v>
      </c>
    </row>
    <row r="36" spans="1:76" x14ac:dyDescent="0.15">
      <c r="A36">
        <f>B36+A$34*1000</f>
        <v>3001</v>
      </c>
      <c r="B36">
        <v>1</v>
      </c>
      <c r="C36">
        <v>8</v>
      </c>
      <c r="D36">
        <v>10</v>
      </c>
      <c r="E36">
        <v>7</v>
      </c>
      <c r="F36">
        <v>0.3</v>
      </c>
      <c r="G36">
        <f>F36</f>
        <v>0.3</v>
      </c>
      <c r="H36">
        <f>G36</f>
        <v>0.3</v>
      </c>
      <c r="I36">
        <f>INT($C36*F36)</f>
        <v>2</v>
      </c>
      <c r="J36">
        <f>INT($D36*G36)</f>
        <v>3</v>
      </c>
      <c r="K36">
        <f>INT($E36*H36)</f>
        <v>2</v>
      </c>
      <c r="L36">
        <v>1</v>
      </c>
      <c r="M36">
        <f t="shared" ref="M36:N36" si="183">L36</f>
        <v>1</v>
      </c>
      <c r="N36">
        <f t="shared" si="183"/>
        <v>1</v>
      </c>
      <c r="O36">
        <f t="shared" ref="O36" si="184">INT($C36*L36)-$I36</f>
        <v>6</v>
      </c>
      <c r="P36">
        <f t="shared" ref="P36" si="185">INT($D36*M36)-$J36</f>
        <v>7</v>
      </c>
      <c r="Q36">
        <f t="shared" ref="Q36" si="186">INT($E36*N36)-$K36</f>
        <v>5</v>
      </c>
      <c r="AD36">
        <v>0</v>
      </c>
      <c r="AE36">
        <v>0</v>
      </c>
      <c r="AF36">
        <v>0</v>
      </c>
      <c r="AG36">
        <f>INT($C36*AD36)</f>
        <v>0</v>
      </c>
      <c r="AH36">
        <f>INT($D36*AE36)</f>
        <v>0</v>
      </c>
      <c r="AI36">
        <f>INT($E36*AF36)</f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f t="shared" ref="AP36:AP43" si="187">INT($C36*AJ36/(1+AM36))</f>
        <v>0</v>
      </c>
      <c r="AQ36">
        <f t="shared" ref="AQ36:AQ43" si="188">INT($D36*AK36/(1+AN36))</f>
        <v>0</v>
      </c>
      <c r="AR36">
        <f t="shared" ref="AR36:AR43" si="189">INT($E36*AL36/(1+AO36))</f>
        <v>0</v>
      </c>
      <c r="AS36">
        <f t="shared" ref="AS36:AS45" si="190">IF(OR(VLOOKUP($A36,属性分配1,AS$1,FALSE)=0,VLOOKUP($A37,属性分配1,AS$1,FALSE)=0),0,IF(VLOOKUP($A36,属性分配1,AS$1,FALSE)+10&lt;VLOOKUP($A37,属性分配1,AS$1,FALSE),0,11111))</f>
        <v>0</v>
      </c>
      <c r="AT36">
        <f t="shared" ref="AT36:AT45" si="191">IF(OR(VLOOKUP($A36,属性分配1,AT$1,FALSE)=0,VLOOKUP($A37,属性分配1,AT$1,FALSE)=0),0,IF(VLOOKUP($A36,属性分配1,AT$1,FALSE)+10&lt;VLOOKUP($A37,属性分配1,AT$1,FALSE),0,11111))</f>
        <v>0</v>
      </c>
      <c r="AU36">
        <f t="shared" ref="AU36:AU45" si="192">IF(OR(VLOOKUP($A36,属性分配1,AU$1,FALSE)=0,VLOOKUP($A37,属性分配1,AU$1,FALSE)=0),0,IF(VLOOKUP($A36,属性分配1,AU$1,FALSE)+10&lt;VLOOKUP($A37,属性分配1,AU$1,FALSE),0,11111))</f>
        <v>0</v>
      </c>
      <c r="AV36">
        <f t="shared" ref="AV36:AV45" si="193">IF(OR(VLOOKUP($A36,属性分配1,AV$1,FALSE)=0,VLOOKUP($A37,属性分配1,AV$1,FALSE)=0),0,IF(VLOOKUP($A36,属性分配1,AV$1,FALSE)+10&lt;VLOOKUP($A37,属性分配1,AV$1,FALSE),0,11111))</f>
        <v>0</v>
      </c>
      <c r="AW36">
        <f t="shared" ref="AW36:AW45" si="194">IF(OR(VLOOKUP($A36,属性分配1,AW$1,FALSE)=0,VLOOKUP($A37,属性分配1,AW$1,FALSE)=0),0,IF(VLOOKUP($A36,属性分配1,AW$1,FALSE)+10&lt;VLOOKUP($A37,属性分配1,AW$1,FALSE),0,11111))</f>
        <v>0</v>
      </c>
      <c r="AX36">
        <f t="shared" ref="AX36:AX45" si="195">IF(OR(VLOOKUP($A36,属性分配1,AX$1,FALSE)=0,VLOOKUP($A37,属性分配1,AX$1,FALSE)=0),0,IF(VLOOKUP($A36,属性分配1,AX$1,FALSE)+10&lt;VLOOKUP($A37,属性分配1,AX$1,FALSE),0,11111))</f>
        <v>0</v>
      </c>
      <c r="AY36">
        <f t="shared" ref="AY36:AY45" si="196">IF(OR(VLOOKUP($A36,属性分配1,AY$1,FALSE)=0,VLOOKUP($A37,属性分配1,AY$1,FALSE)=0),0,IF(VLOOKUP($A36,属性分配1,AY$1,FALSE)+10&lt;VLOOKUP($A37,属性分配1,AY$1,FALSE),0,11111))</f>
        <v>0</v>
      </c>
      <c r="AZ36">
        <f t="shared" ref="AZ36:AZ45" si="197">IF(OR(VLOOKUP($A36,属性分配1,AZ$1,FALSE)=0,VLOOKUP($A37,属性分配1,AZ$1,FALSE)=0),0,IF(VLOOKUP($A36,属性分配1,AZ$1,FALSE)+10&lt;VLOOKUP($A37,属性分配1,AZ$1,FALSE),0,11111))</f>
        <v>0</v>
      </c>
      <c r="BA36">
        <f t="shared" ref="BA36:BA45" si="198">IF(OR(VLOOKUP($A36,属性分配1,BA$1,FALSE)=0,VLOOKUP($A37,属性分配1,BA$1,FALSE)=0),0,IF(VLOOKUP($A36,属性分配1,BA$1,FALSE)+10&lt;VLOOKUP($A37,属性分配1,BA$1,FALSE),0,11111))</f>
        <v>0</v>
      </c>
      <c r="BB36">
        <f t="shared" ref="BB36:BB45" si="199">IF(OR(VLOOKUP($A36,属性分配1,BB$1,FALSE)=0,VLOOKUP($A37,属性分配1,BB$1,FALSE)=0),0,IF(VLOOKUP($A36,属性分配1,BB$1,FALSE)+10&lt;VLOOKUP($A37,属性分配1,BB$1,FALSE),0,11111))</f>
        <v>0</v>
      </c>
      <c r="BC36">
        <f t="shared" ref="BC36:BC45" si="200">IF(OR(VLOOKUP($A36,属性分配1,BC$1,FALSE)=0,VLOOKUP($A37,属性分配1,BC$1,FALSE)=0),0,IF(VLOOKUP($A36,属性分配1,BC$1,FALSE)+10&lt;VLOOKUP($A37,属性分配1,BC$1,FALSE),0,11111))</f>
        <v>0</v>
      </c>
      <c r="BD36">
        <f t="shared" ref="BD36:BD45" si="201">IF(OR(VLOOKUP($A36,属性分配1,BD$1,FALSE)=0,VLOOKUP($A37,属性分配1,BD$1,FALSE)=0),0,IF(VLOOKUP($A36,属性分配1,BD$1,FALSE)+10&lt;VLOOKUP($A37,属性分配1,BD$1,FALSE),0,11111))</f>
        <v>0</v>
      </c>
      <c r="BE36">
        <f t="shared" ref="BE36:BE45" si="202">IF(OR(VLOOKUP($A36,属性分配1,BE$1,FALSE)=0,VLOOKUP($A37,属性分配1,BE$1,FALSE)=0),0,IF(VLOOKUP($A36,属性分配1,BE$1,FALSE)+10&lt;VLOOKUP($A37,属性分配1,BE$1,FALSE),0,11111))</f>
        <v>0</v>
      </c>
      <c r="BF36">
        <f t="shared" ref="BF36:BF45" si="203">IF(OR(VLOOKUP($A36,属性分配1,BF$1,FALSE)=0,VLOOKUP($A37,属性分配1,BF$1,FALSE)=0),0,IF(VLOOKUP($A36,属性分配1,BF$1,FALSE)+10&lt;VLOOKUP($A37,属性分配1,BF$1,FALSE),0,11111))</f>
        <v>0</v>
      </c>
      <c r="BG36">
        <f t="shared" ref="BG36:BG45" si="204">IF(OR(VLOOKUP($A36,属性分配1,BG$1,FALSE)=0,VLOOKUP($A37,属性分配1,BG$1,FALSE)=0),0,IF(VLOOKUP($A36,属性分配1,BG$1,FALSE)+10&lt;VLOOKUP($A37,属性分配1,BG$1,FALSE),0,11111))</f>
        <v>0</v>
      </c>
      <c r="BH36">
        <f t="shared" ref="BH36:BH45" si="205">IF(OR(VLOOKUP($A36,属性分配1,BH$1,FALSE)=0,VLOOKUP($A37,属性分配1,BH$1,FALSE)=0),0,IF(VLOOKUP($A36,属性分配1,BH$1,FALSE)+10&lt;VLOOKUP($A37,属性分配1,BH$1,FALSE),0,11111))</f>
        <v>0</v>
      </c>
      <c r="BI36">
        <f t="shared" ref="BI36:BI45" si="206">IF(OR(VLOOKUP($A36,属性分配1,BI$1,FALSE)=0,VLOOKUP($A37,属性分配1,BI$1,FALSE)=0),0,IF(VLOOKUP($A36,属性分配1,BI$1,FALSE)+10&lt;VLOOKUP($A37,属性分配1,BI$1,FALSE),0,11111))</f>
        <v>0</v>
      </c>
      <c r="BJ36">
        <f t="shared" ref="BJ36:BJ45" si="207">IF(OR(VLOOKUP($A36,属性分配1,BJ$1,FALSE)=0,VLOOKUP($A37,属性分配1,BJ$1,FALSE)=0),0,IF(VLOOKUP($A36,属性分配1,BJ$1,FALSE)+10&lt;VLOOKUP($A37,属性分配1,BJ$1,FALSE),0,11111))</f>
        <v>0</v>
      </c>
      <c r="BK36">
        <f>属性设计!T72</f>
        <v>0</v>
      </c>
      <c r="BL36">
        <f>属性设计!U72</f>
        <v>0</v>
      </c>
      <c r="BM36">
        <f>属性设计!V72</f>
        <v>0</v>
      </c>
      <c r="BN36">
        <f>属性设计!W72</f>
        <v>0</v>
      </c>
      <c r="BO36">
        <f>属性设计!X72</f>
        <v>0</v>
      </c>
      <c r="BP36">
        <v>0</v>
      </c>
    </row>
    <row r="37" spans="1:76" x14ac:dyDescent="0.15">
      <c r="A37">
        <f t="shared" ref="A37:A46" si="208">B37+A$34*1000</f>
        <v>3010</v>
      </c>
      <c r="B37">
        <v>10</v>
      </c>
      <c r="C37">
        <v>46</v>
      </c>
      <c r="D37">
        <v>58</v>
      </c>
      <c r="E37">
        <v>40</v>
      </c>
      <c r="F37">
        <v>0.33</v>
      </c>
      <c r="G37">
        <f t="shared" ref="G37:G46" si="209">F37</f>
        <v>0.33</v>
      </c>
      <c r="H37">
        <f t="shared" ref="H37:H46" si="210">G37</f>
        <v>0.33</v>
      </c>
      <c r="I37">
        <f t="shared" ref="I37:I46" si="211">INT($C37*F37)</f>
        <v>15</v>
      </c>
      <c r="J37">
        <f t="shared" ref="J37:J46" si="212">INT($D37*G37)</f>
        <v>19</v>
      </c>
      <c r="K37">
        <f t="shared" ref="K37:K46" si="213">INT($E37*H37)</f>
        <v>13</v>
      </c>
      <c r="L37">
        <v>0.8</v>
      </c>
      <c r="M37">
        <f t="shared" ref="M37:N37" si="214">L37</f>
        <v>0.8</v>
      </c>
      <c r="N37">
        <f t="shared" si="214"/>
        <v>0.8</v>
      </c>
      <c r="O37">
        <f>INT($C37*L37)-$I37</f>
        <v>21</v>
      </c>
      <c r="P37">
        <f>INT($D37*M37)-$J37</f>
        <v>27</v>
      </c>
      <c r="Q37">
        <f>INT($E37*N37)-$K37</f>
        <v>19</v>
      </c>
      <c r="R37">
        <v>1</v>
      </c>
      <c r="S37">
        <f t="shared" ref="S37:T37" si="215">R37</f>
        <v>1</v>
      </c>
      <c r="T37">
        <f t="shared" si="215"/>
        <v>1</v>
      </c>
      <c r="U37">
        <f t="shared" ref="U37:U43" si="216">INT($C37*R37)-$I37</f>
        <v>31</v>
      </c>
      <c r="V37">
        <f t="shared" ref="V37:V43" si="217">INT($D37*S37)-$J37</f>
        <v>39</v>
      </c>
      <c r="W37">
        <f t="shared" ref="W37:W43" si="218">INT($E37*T37)-$K37</f>
        <v>27</v>
      </c>
      <c r="AD37">
        <v>0</v>
      </c>
      <c r="AE37">
        <v>0</v>
      </c>
      <c r="AF37">
        <v>0</v>
      </c>
      <c r="AG37">
        <f>INT($C37*AD37)</f>
        <v>0</v>
      </c>
      <c r="AH37">
        <f>INT($D37*AE37)</f>
        <v>0</v>
      </c>
      <c r="AI37">
        <f>INT($E37*AF37)</f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f t="shared" si="187"/>
        <v>0</v>
      </c>
      <c r="AQ37">
        <f t="shared" si="188"/>
        <v>0</v>
      </c>
      <c r="AR37">
        <f t="shared" si="189"/>
        <v>0</v>
      </c>
      <c r="AS37">
        <f t="shared" si="190"/>
        <v>0</v>
      </c>
      <c r="AT37">
        <f t="shared" si="191"/>
        <v>0</v>
      </c>
      <c r="AU37">
        <f t="shared" si="192"/>
        <v>0</v>
      </c>
      <c r="AV37">
        <f t="shared" si="193"/>
        <v>0</v>
      </c>
      <c r="AW37">
        <f t="shared" si="194"/>
        <v>0</v>
      </c>
      <c r="AX37">
        <f t="shared" si="195"/>
        <v>0</v>
      </c>
      <c r="AY37">
        <f t="shared" si="196"/>
        <v>0</v>
      </c>
      <c r="AZ37">
        <f t="shared" si="197"/>
        <v>0</v>
      </c>
      <c r="BA37">
        <f t="shared" si="198"/>
        <v>0</v>
      </c>
      <c r="BB37">
        <f t="shared" si="199"/>
        <v>0</v>
      </c>
      <c r="BC37">
        <f t="shared" si="200"/>
        <v>0</v>
      </c>
      <c r="BD37">
        <f t="shared" si="201"/>
        <v>0</v>
      </c>
      <c r="BE37">
        <f t="shared" si="202"/>
        <v>0</v>
      </c>
      <c r="BF37">
        <f t="shared" si="203"/>
        <v>0</v>
      </c>
      <c r="BG37">
        <f t="shared" si="204"/>
        <v>0</v>
      </c>
      <c r="BH37">
        <f t="shared" si="205"/>
        <v>0</v>
      </c>
      <c r="BI37">
        <f t="shared" si="206"/>
        <v>0</v>
      </c>
      <c r="BJ37">
        <f t="shared" si="207"/>
        <v>0</v>
      </c>
      <c r="BK37">
        <f>属性设计!T73</f>
        <v>0</v>
      </c>
      <c r="BL37">
        <f>属性设计!U73</f>
        <v>0</v>
      </c>
      <c r="BM37">
        <f>属性设计!V73</f>
        <v>0</v>
      </c>
      <c r="BN37">
        <f>属性设计!W73</f>
        <v>0</v>
      </c>
      <c r="BO37">
        <f>属性设计!X73</f>
        <v>0</v>
      </c>
      <c r="BP37">
        <v>0</v>
      </c>
    </row>
    <row r="38" spans="1:76" x14ac:dyDescent="0.15">
      <c r="A38">
        <f t="shared" si="208"/>
        <v>3020</v>
      </c>
      <c r="B38">
        <v>20</v>
      </c>
      <c r="C38">
        <v>139</v>
      </c>
      <c r="D38">
        <v>174</v>
      </c>
      <c r="E38">
        <v>122</v>
      </c>
      <c r="F38">
        <v>0.22</v>
      </c>
      <c r="G38">
        <f t="shared" si="209"/>
        <v>0.22</v>
      </c>
      <c r="H38">
        <f t="shared" si="210"/>
        <v>0.22</v>
      </c>
      <c r="I38">
        <f t="shared" si="211"/>
        <v>30</v>
      </c>
      <c r="J38">
        <f t="shared" si="212"/>
        <v>38</v>
      </c>
      <c r="K38">
        <f t="shared" si="213"/>
        <v>26</v>
      </c>
      <c r="L38">
        <v>0.5</v>
      </c>
      <c r="M38">
        <f t="shared" ref="M38:N38" si="219">L38</f>
        <v>0.5</v>
      </c>
      <c r="N38">
        <f t="shared" si="219"/>
        <v>0.5</v>
      </c>
      <c r="O38">
        <f>INT($C38*L38)-$I38</f>
        <v>39</v>
      </c>
      <c r="P38">
        <f t="shared" ref="P38:P40" si="220">INT($D38*M38)-$J38</f>
        <v>49</v>
      </c>
      <c r="Q38">
        <f t="shared" ref="Q38:Q40" si="221">INT($E38*N38)-$K38</f>
        <v>35</v>
      </c>
      <c r="R38">
        <v>0.7</v>
      </c>
      <c r="S38">
        <f t="shared" ref="S38:T38" si="222">R38</f>
        <v>0.7</v>
      </c>
      <c r="T38">
        <f t="shared" si="222"/>
        <v>0.7</v>
      </c>
      <c r="U38">
        <f t="shared" si="216"/>
        <v>67</v>
      </c>
      <c r="V38">
        <f t="shared" si="217"/>
        <v>83</v>
      </c>
      <c r="W38">
        <f t="shared" si="218"/>
        <v>59</v>
      </c>
      <c r="X38">
        <v>1</v>
      </c>
      <c r="Y38">
        <f t="shared" ref="Y38:Z38" si="223">X38</f>
        <v>1</v>
      </c>
      <c r="Z38">
        <f t="shared" si="223"/>
        <v>1</v>
      </c>
      <c r="AA38">
        <f>INT($C38*X38)-$I38</f>
        <v>109</v>
      </c>
      <c r="AB38">
        <f>INT($D38*Y38)-$J38</f>
        <v>136</v>
      </c>
      <c r="AC38">
        <f>INT($E38*Z38)-$K38</f>
        <v>96</v>
      </c>
      <c r="AD38">
        <v>0</v>
      </c>
      <c r="AE38">
        <v>0</v>
      </c>
      <c r="AF38">
        <v>0</v>
      </c>
      <c r="AG38">
        <f>INT($C38*AD38)</f>
        <v>0</v>
      </c>
      <c r="AH38">
        <f>INT($D38*AE38)</f>
        <v>0</v>
      </c>
      <c r="AI38">
        <f>INT($E38*AF38)</f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f t="shared" si="187"/>
        <v>0</v>
      </c>
      <c r="AQ38">
        <f t="shared" si="188"/>
        <v>0</v>
      </c>
      <c r="AR38">
        <f t="shared" si="189"/>
        <v>0</v>
      </c>
      <c r="AS38">
        <f t="shared" si="190"/>
        <v>0</v>
      </c>
      <c r="AT38">
        <f t="shared" si="191"/>
        <v>0</v>
      </c>
      <c r="AU38">
        <f t="shared" si="192"/>
        <v>0</v>
      </c>
      <c r="AV38">
        <f t="shared" si="193"/>
        <v>0</v>
      </c>
      <c r="AW38">
        <f t="shared" si="194"/>
        <v>0</v>
      </c>
      <c r="AX38">
        <f t="shared" si="195"/>
        <v>0</v>
      </c>
      <c r="AY38">
        <f t="shared" si="196"/>
        <v>0</v>
      </c>
      <c r="AZ38">
        <f t="shared" si="197"/>
        <v>0</v>
      </c>
      <c r="BA38">
        <f t="shared" si="198"/>
        <v>0</v>
      </c>
      <c r="BB38">
        <f t="shared" si="199"/>
        <v>0</v>
      </c>
      <c r="BC38">
        <f t="shared" si="200"/>
        <v>0</v>
      </c>
      <c r="BD38">
        <f t="shared" si="201"/>
        <v>0</v>
      </c>
      <c r="BE38">
        <f t="shared" si="202"/>
        <v>0</v>
      </c>
      <c r="BF38">
        <f t="shared" si="203"/>
        <v>0</v>
      </c>
      <c r="BG38">
        <f t="shared" si="204"/>
        <v>0</v>
      </c>
      <c r="BH38">
        <f t="shared" si="205"/>
        <v>0</v>
      </c>
      <c r="BI38">
        <f t="shared" si="206"/>
        <v>0</v>
      </c>
      <c r="BJ38">
        <f t="shared" si="207"/>
        <v>0</v>
      </c>
      <c r="BK38">
        <f>属性设计!T74</f>
        <v>0</v>
      </c>
      <c r="BL38">
        <f>属性设计!U74</f>
        <v>0</v>
      </c>
      <c r="BM38">
        <f>属性设计!V74</f>
        <v>0</v>
      </c>
      <c r="BN38">
        <f>属性设计!W74</f>
        <v>0</v>
      </c>
      <c r="BO38">
        <f>属性设计!X74</f>
        <v>0</v>
      </c>
      <c r="BP38">
        <v>0</v>
      </c>
    </row>
    <row r="39" spans="1:76" x14ac:dyDescent="0.15">
      <c r="A39">
        <f t="shared" si="208"/>
        <v>3030</v>
      </c>
      <c r="B39">
        <v>30</v>
      </c>
      <c r="C39">
        <v>286</v>
      </c>
      <c r="D39">
        <v>358</v>
      </c>
      <c r="E39">
        <v>250</v>
      </c>
      <c r="F39">
        <v>0.18</v>
      </c>
      <c r="G39">
        <f t="shared" si="209"/>
        <v>0.18</v>
      </c>
      <c r="H39">
        <f t="shared" si="210"/>
        <v>0.18</v>
      </c>
      <c r="I39">
        <f t="shared" si="211"/>
        <v>51</v>
      </c>
      <c r="J39">
        <f t="shared" si="212"/>
        <v>64</v>
      </c>
      <c r="K39">
        <f t="shared" si="213"/>
        <v>45</v>
      </c>
      <c r="L39">
        <v>0.5</v>
      </c>
      <c r="M39">
        <f t="shared" ref="M39:N39" si="224">L39</f>
        <v>0.5</v>
      </c>
      <c r="N39">
        <f t="shared" si="224"/>
        <v>0.5</v>
      </c>
      <c r="O39">
        <f>INT($C39*L39)-$I39</f>
        <v>92</v>
      </c>
      <c r="P39">
        <f t="shared" si="220"/>
        <v>115</v>
      </c>
      <c r="Q39">
        <f t="shared" si="221"/>
        <v>80</v>
      </c>
      <c r="R39">
        <v>0.7</v>
      </c>
      <c r="S39">
        <f t="shared" ref="S39:T39" si="225">R39</f>
        <v>0.7</v>
      </c>
      <c r="T39">
        <f t="shared" si="225"/>
        <v>0.7</v>
      </c>
      <c r="U39">
        <f t="shared" si="216"/>
        <v>149</v>
      </c>
      <c r="V39">
        <f t="shared" si="217"/>
        <v>186</v>
      </c>
      <c r="W39">
        <f t="shared" si="218"/>
        <v>130</v>
      </c>
      <c r="X39">
        <v>1</v>
      </c>
      <c r="Y39">
        <f t="shared" ref="Y39:Z39" si="226">X39</f>
        <v>1</v>
      </c>
      <c r="Z39">
        <f t="shared" si="226"/>
        <v>1</v>
      </c>
      <c r="AA39">
        <f t="shared" ref="AA39:AA46" si="227">INT($C39*X39)-$I39</f>
        <v>235</v>
      </c>
      <c r="AB39">
        <f t="shared" ref="AB39:AB46" si="228">INT($D39*Y39)-$J39</f>
        <v>294</v>
      </c>
      <c r="AC39">
        <f t="shared" ref="AC39:AC46" si="229">INT($E39*Z39)-$K39</f>
        <v>205</v>
      </c>
      <c r="AD39">
        <v>0</v>
      </c>
      <c r="AE39">
        <v>0</v>
      </c>
      <c r="AF39">
        <v>0</v>
      </c>
      <c r="AG39">
        <f>INT($C39*AD39)</f>
        <v>0</v>
      </c>
      <c r="AH39">
        <f>INT($D39*AE39)</f>
        <v>0</v>
      </c>
      <c r="AI39">
        <f>INT($E39*AF39)</f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f t="shared" si="187"/>
        <v>0</v>
      </c>
      <c r="AQ39">
        <f t="shared" si="188"/>
        <v>0</v>
      </c>
      <c r="AR39">
        <f t="shared" si="189"/>
        <v>0</v>
      </c>
      <c r="AS39">
        <f t="shared" si="190"/>
        <v>0</v>
      </c>
      <c r="AT39">
        <f t="shared" si="191"/>
        <v>0</v>
      </c>
      <c r="AU39">
        <f t="shared" si="192"/>
        <v>0</v>
      </c>
      <c r="AV39">
        <f t="shared" si="193"/>
        <v>0</v>
      </c>
      <c r="AW39">
        <f t="shared" si="194"/>
        <v>0</v>
      </c>
      <c r="AX39">
        <f t="shared" si="195"/>
        <v>0</v>
      </c>
      <c r="AY39">
        <f t="shared" si="196"/>
        <v>0</v>
      </c>
      <c r="AZ39">
        <f t="shared" si="197"/>
        <v>0</v>
      </c>
      <c r="BA39">
        <f t="shared" si="198"/>
        <v>0</v>
      </c>
      <c r="BB39">
        <f t="shared" si="199"/>
        <v>0</v>
      </c>
      <c r="BC39">
        <f t="shared" si="200"/>
        <v>0</v>
      </c>
      <c r="BD39">
        <f t="shared" si="201"/>
        <v>0</v>
      </c>
      <c r="BE39">
        <f t="shared" si="202"/>
        <v>0</v>
      </c>
      <c r="BF39">
        <f t="shared" si="203"/>
        <v>0</v>
      </c>
      <c r="BG39">
        <f t="shared" si="204"/>
        <v>0</v>
      </c>
      <c r="BH39">
        <f t="shared" si="205"/>
        <v>0</v>
      </c>
      <c r="BI39">
        <f t="shared" si="206"/>
        <v>0</v>
      </c>
      <c r="BJ39">
        <f t="shared" si="207"/>
        <v>0</v>
      </c>
      <c r="BK39">
        <f>属性设计!T75</f>
        <v>0</v>
      </c>
      <c r="BL39">
        <f>属性设计!U75</f>
        <v>0</v>
      </c>
      <c r="BM39">
        <f>属性设计!V75</f>
        <v>0</v>
      </c>
      <c r="BN39">
        <f>属性设计!W75</f>
        <v>0</v>
      </c>
      <c r="BO39">
        <f>属性设计!X75</f>
        <v>0</v>
      </c>
      <c r="BP39">
        <v>0</v>
      </c>
    </row>
    <row r="40" spans="1:76" x14ac:dyDescent="0.15">
      <c r="A40">
        <f t="shared" si="208"/>
        <v>3040</v>
      </c>
      <c r="B40">
        <v>40</v>
      </c>
      <c r="C40">
        <v>486</v>
      </c>
      <c r="D40">
        <v>608</v>
      </c>
      <c r="E40">
        <v>425</v>
      </c>
      <c r="F40">
        <v>0.16</v>
      </c>
      <c r="G40">
        <f t="shared" si="209"/>
        <v>0.16</v>
      </c>
      <c r="H40">
        <f t="shared" si="210"/>
        <v>0.16</v>
      </c>
      <c r="I40">
        <f t="shared" si="211"/>
        <v>77</v>
      </c>
      <c r="J40">
        <f t="shared" si="212"/>
        <v>97</v>
      </c>
      <c r="K40">
        <f t="shared" si="213"/>
        <v>68</v>
      </c>
      <c r="L40">
        <v>0.5</v>
      </c>
      <c r="M40">
        <f t="shared" ref="M40:N40" si="230">L40</f>
        <v>0.5</v>
      </c>
      <c r="N40">
        <f t="shared" si="230"/>
        <v>0.5</v>
      </c>
      <c r="O40">
        <f>INT($C40*L40)-$I40</f>
        <v>166</v>
      </c>
      <c r="P40">
        <f t="shared" si="220"/>
        <v>207</v>
      </c>
      <c r="Q40">
        <f t="shared" si="221"/>
        <v>144</v>
      </c>
      <c r="R40">
        <v>0.7</v>
      </c>
      <c r="S40">
        <f t="shared" ref="S40:T40" si="231">R40</f>
        <v>0.7</v>
      </c>
      <c r="T40">
        <f t="shared" si="231"/>
        <v>0.7</v>
      </c>
      <c r="U40">
        <f t="shared" si="216"/>
        <v>263</v>
      </c>
      <c r="V40">
        <f t="shared" si="217"/>
        <v>328</v>
      </c>
      <c r="W40">
        <f t="shared" si="218"/>
        <v>229</v>
      </c>
      <c r="X40">
        <v>1</v>
      </c>
      <c r="Y40">
        <f t="shared" ref="Y40:Z40" si="232">X40</f>
        <v>1</v>
      </c>
      <c r="Z40">
        <f t="shared" si="232"/>
        <v>1</v>
      </c>
      <c r="AA40">
        <f t="shared" si="227"/>
        <v>409</v>
      </c>
      <c r="AB40">
        <f t="shared" si="228"/>
        <v>511</v>
      </c>
      <c r="AC40">
        <f t="shared" si="229"/>
        <v>357</v>
      </c>
      <c r="AD40">
        <v>0</v>
      </c>
      <c r="AE40">
        <v>0</v>
      </c>
      <c r="AF40">
        <v>0</v>
      </c>
      <c r="AG40">
        <f>INT($C40*AD40)</f>
        <v>0</v>
      </c>
      <c r="AH40">
        <f>INT($D40*AE40)</f>
        <v>0</v>
      </c>
      <c r="AI40">
        <f>INT($E40*AF40)</f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f t="shared" si="187"/>
        <v>0</v>
      </c>
      <c r="AQ40">
        <f t="shared" si="188"/>
        <v>0</v>
      </c>
      <c r="AR40">
        <f t="shared" si="189"/>
        <v>0</v>
      </c>
      <c r="AS40">
        <f t="shared" si="190"/>
        <v>0</v>
      </c>
      <c r="AT40">
        <f t="shared" si="191"/>
        <v>0</v>
      </c>
      <c r="AU40">
        <f t="shared" si="192"/>
        <v>0</v>
      </c>
      <c r="AV40">
        <f t="shared" si="193"/>
        <v>0</v>
      </c>
      <c r="AW40">
        <f t="shared" si="194"/>
        <v>0</v>
      </c>
      <c r="AX40">
        <f t="shared" si="195"/>
        <v>0</v>
      </c>
      <c r="AY40">
        <f t="shared" si="196"/>
        <v>0</v>
      </c>
      <c r="AZ40">
        <f t="shared" si="197"/>
        <v>0</v>
      </c>
      <c r="BA40">
        <f t="shared" si="198"/>
        <v>0</v>
      </c>
      <c r="BB40">
        <f t="shared" si="199"/>
        <v>0</v>
      </c>
      <c r="BC40">
        <f t="shared" si="200"/>
        <v>0</v>
      </c>
      <c r="BD40">
        <f t="shared" si="201"/>
        <v>0</v>
      </c>
      <c r="BE40">
        <f t="shared" si="202"/>
        <v>0</v>
      </c>
      <c r="BF40">
        <f t="shared" si="203"/>
        <v>0</v>
      </c>
      <c r="BG40">
        <f t="shared" si="204"/>
        <v>0</v>
      </c>
      <c r="BH40">
        <f t="shared" si="205"/>
        <v>0</v>
      </c>
      <c r="BI40">
        <f t="shared" si="206"/>
        <v>0</v>
      </c>
      <c r="BJ40">
        <f t="shared" si="207"/>
        <v>0</v>
      </c>
      <c r="BK40">
        <f>属性设计!T76</f>
        <v>0</v>
      </c>
      <c r="BL40">
        <f>属性设计!U76</f>
        <v>0</v>
      </c>
      <c r="BM40">
        <f>属性设计!V76</f>
        <v>0</v>
      </c>
      <c r="BN40">
        <f>属性设计!W76</f>
        <v>0</v>
      </c>
      <c r="BO40">
        <f>属性设计!X76</f>
        <v>0</v>
      </c>
      <c r="BP40">
        <v>0</v>
      </c>
    </row>
    <row r="41" spans="1:76" x14ac:dyDescent="0.15">
      <c r="A41">
        <f t="shared" si="208"/>
        <v>3050</v>
      </c>
      <c r="B41">
        <v>50</v>
      </c>
      <c r="C41">
        <v>739</v>
      </c>
      <c r="D41">
        <v>924</v>
      </c>
      <c r="E41">
        <v>647</v>
      </c>
      <c r="F41">
        <v>0.14000000000000001</v>
      </c>
      <c r="G41">
        <f t="shared" si="209"/>
        <v>0.14000000000000001</v>
      </c>
      <c r="H41">
        <f t="shared" si="210"/>
        <v>0.14000000000000001</v>
      </c>
      <c r="I41">
        <f t="shared" si="211"/>
        <v>103</v>
      </c>
      <c r="J41">
        <f t="shared" si="212"/>
        <v>129</v>
      </c>
      <c r="K41">
        <f t="shared" si="213"/>
        <v>90</v>
      </c>
      <c r="R41">
        <v>0.6</v>
      </c>
      <c r="S41">
        <f t="shared" ref="S41:T41" si="233">R41</f>
        <v>0.6</v>
      </c>
      <c r="T41">
        <f t="shared" si="233"/>
        <v>0.6</v>
      </c>
      <c r="U41">
        <f t="shared" si="216"/>
        <v>340</v>
      </c>
      <c r="V41">
        <f t="shared" si="217"/>
        <v>425</v>
      </c>
      <c r="W41">
        <f t="shared" si="218"/>
        <v>298</v>
      </c>
      <c r="X41">
        <v>0.8</v>
      </c>
      <c r="Y41">
        <f t="shared" ref="Y41:Z41" si="234">X41</f>
        <v>0.8</v>
      </c>
      <c r="Z41">
        <f t="shared" si="234"/>
        <v>0.8</v>
      </c>
      <c r="AA41">
        <f t="shared" si="227"/>
        <v>488</v>
      </c>
      <c r="AB41">
        <f t="shared" si="228"/>
        <v>610</v>
      </c>
      <c r="AC41">
        <f t="shared" si="229"/>
        <v>427</v>
      </c>
      <c r="AD41">
        <v>1</v>
      </c>
      <c r="AE41">
        <f t="shared" ref="AE41:AF41" si="235">AD41</f>
        <v>1</v>
      </c>
      <c r="AF41">
        <f t="shared" si="235"/>
        <v>1</v>
      </c>
      <c r="AG41">
        <f>INT($C41*AD41)-$I41</f>
        <v>636</v>
      </c>
      <c r="AH41">
        <f>INT($D41*AE41)-$J41</f>
        <v>795</v>
      </c>
      <c r="AI41">
        <f>INT($E41*AF41)-$K41</f>
        <v>557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f t="shared" si="187"/>
        <v>0</v>
      </c>
      <c r="AQ41">
        <f t="shared" si="188"/>
        <v>0</v>
      </c>
      <c r="AR41">
        <f t="shared" si="189"/>
        <v>0</v>
      </c>
      <c r="AS41">
        <f t="shared" si="190"/>
        <v>0</v>
      </c>
      <c r="AT41">
        <f t="shared" si="191"/>
        <v>0</v>
      </c>
      <c r="AU41">
        <f t="shared" si="192"/>
        <v>0</v>
      </c>
      <c r="AV41">
        <f t="shared" si="193"/>
        <v>0</v>
      </c>
      <c r="AW41">
        <f t="shared" si="194"/>
        <v>0</v>
      </c>
      <c r="AX41">
        <f t="shared" si="195"/>
        <v>0</v>
      </c>
      <c r="AY41">
        <f t="shared" si="196"/>
        <v>0</v>
      </c>
      <c r="AZ41">
        <f t="shared" si="197"/>
        <v>0</v>
      </c>
      <c r="BA41">
        <f t="shared" si="198"/>
        <v>0</v>
      </c>
      <c r="BB41">
        <f t="shared" si="199"/>
        <v>0</v>
      </c>
      <c r="BC41">
        <f t="shared" si="200"/>
        <v>0</v>
      </c>
      <c r="BD41">
        <f t="shared" si="201"/>
        <v>0</v>
      </c>
      <c r="BE41">
        <f t="shared" si="202"/>
        <v>0</v>
      </c>
      <c r="BF41">
        <f t="shared" si="203"/>
        <v>0</v>
      </c>
      <c r="BG41">
        <f t="shared" si="204"/>
        <v>0</v>
      </c>
      <c r="BH41">
        <f t="shared" si="205"/>
        <v>0</v>
      </c>
      <c r="BI41">
        <f t="shared" si="206"/>
        <v>0</v>
      </c>
      <c r="BJ41">
        <f t="shared" si="207"/>
        <v>0</v>
      </c>
      <c r="BK41">
        <f>属性设计!T77</f>
        <v>0</v>
      </c>
      <c r="BL41">
        <f>属性设计!U77</f>
        <v>0</v>
      </c>
      <c r="BM41">
        <f>属性设计!V77</f>
        <v>9</v>
      </c>
      <c r="BN41">
        <f>属性设计!W77</f>
        <v>9</v>
      </c>
      <c r="BO41">
        <f>属性设计!X77</f>
        <v>0</v>
      </c>
      <c r="BP41">
        <v>0</v>
      </c>
      <c r="BQ41">
        <f>BK41</f>
        <v>0</v>
      </c>
      <c r="BR41">
        <f t="shared" ref="BR41:BR43" si="236">BL41</f>
        <v>0</v>
      </c>
      <c r="BS41">
        <f t="shared" ref="BS41:BS43" si="237">BM41</f>
        <v>9</v>
      </c>
      <c r="BT41">
        <f t="shared" ref="BT41:BT43" si="238">BN41</f>
        <v>9</v>
      </c>
    </row>
    <row r="42" spans="1:76" x14ac:dyDescent="0.15">
      <c r="A42">
        <f t="shared" si="208"/>
        <v>3060</v>
      </c>
      <c r="B42">
        <v>60</v>
      </c>
      <c r="C42">
        <v>1046</v>
      </c>
      <c r="D42">
        <v>1308</v>
      </c>
      <c r="E42">
        <v>915</v>
      </c>
      <c r="F42">
        <v>0.12</v>
      </c>
      <c r="G42">
        <f t="shared" si="209"/>
        <v>0.12</v>
      </c>
      <c r="H42">
        <f t="shared" si="210"/>
        <v>0.12</v>
      </c>
      <c r="I42">
        <f t="shared" si="211"/>
        <v>125</v>
      </c>
      <c r="J42">
        <f t="shared" si="212"/>
        <v>156</v>
      </c>
      <c r="K42">
        <f t="shared" si="213"/>
        <v>109</v>
      </c>
      <c r="R42">
        <v>0.5</v>
      </c>
      <c r="S42">
        <f t="shared" ref="S42:T42" si="239">R42</f>
        <v>0.5</v>
      </c>
      <c r="T42">
        <f t="shared" si="239"/>
        <v>0.5</v>
      </c>
      <c r="U42">
        <f t="shared" si="216"/>
        <v>398</v>
      </c>
      <c r="V42">
        <f t="shared" si="217"/>
        <v>498</v>
      </c>
      <c r="W42">
        <f t="shared" si="218"/>
        <v>348</v>
      </c>
      <c r="X42">
        <v>0.75</v>
      </c>
      <c r="Y42">
        <f t="shared" ref="Y42:Z42" si="240">X42</f>
        <v>0.75</v>
      </c>
      <c r="Z42">
        <f t="shared" si="240"/>
        <v>0.75</v>
      </c>
      <c r="AA42">
        <f t="shared" si="227"/>
        <v>659</v>
      </c>
      <c r="AB42">
        <f t="shared" si="228"/>
        <v>825</v>
      </c>
      <c r="AC42">
        <f t="shared" si="229"/>
        <v>577</v>
      </c>
      <c r="AD42">
        <v>1</v>
      </c>
      <c r="AE42">
        <f t="shared" ref="AE42:AF42" si="241">AD42</f>
        <v>1</v>
      </c>
      <c r="AF42">
        <f t="shared" si="241"/>
        <v>1</v>
      </c>
      <c r="AG42">
        <f t="shared" ref="AG42:AG46" si="242">INT($C42*AD42)-$I42</f>
        <v>921</v>
      </c>
      <c r="AH42">
        <f t="shared" ref="AH42:AH46" si="243">INT($D42*AE42)-$J42</f>
        <v>1152</v>
      </c>
      <c r="AI42">
        <f t="shared" ref="AI42:AI46" si="244">INT($E42*AF42)-$K42</f>
        <v>806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f t="shared" si="187"/>
        <v>0</v>
      </c>
      <c r="AQ42">
        <f t="shared" si="188"/>
        <v>0</v>
      </c>
      <c r="AR42">
        <f t="shared" si="189"/>
        <v>0</v>
      </c>
      <c r="AS42">
        <f t="shared" si="190"/>
        <v>0</v>
      </c>
      <c r="AT42">
        <f t="shared" si="191"/>
        <v>0</v>
      </c>
      <c r="AU42">
        <f t="shared" si="192"/>
        <v>0</v>
      </c>
      <c r="AV42">
        <f t="shared" si="193"/>
        <v>0</v>
      </c>
      <c r="AW42">
        <f t="shared" si="194"/>
        <v>0</v>
      </c>
      <c r="AX42">
        <f t="shared" si="195"/>
        <v>0</v>
      </c>
      <c r="AY42">
        <f t="shared" si="196"/>
        <v>0</v>
      </c>
      <c r="AZ42">
        <f t="shared" si="197"/>
        <v>0</v>
      </c>
      <c r="BA42">
        <f t="shared" si="198"/>
        <v>0</v>
      </c>
      <c r="BB42">
        <f t="shared" si="199"/>
        <v>0</v>
      </c>
      <c r="BC42">
        <f t="shared" si="200"/>
        <v>0</v>
      </c>
      <c r="BD42">
        <f t="shared" si="201"/>
        <v>0</v>
      </c>
      <c r="BE42">
        <f t="shared" si="202"/>
        <v>0</v>
      </c>
      <c r="BF42">
        <f t="shared" si="203"/>
        <v>0</v>
      </c>
      <c r="BG42">
        <f t="shared" si="204"/>
        <v>0</v>
      </c>
      <c r="BH42">
        <f t="shared" si="205"/>
        <v>0</v>
      </c>
      <c r="BI42">
        <f t="shared" si="206"/>
        <v>0</v>
      </c>
      <c r="BJ42">
        <f t="shared" si="207"/>
        <v>0</v>
      </c>
      <c r="BK42">
        <f>属性设计!T78</f>
        <v>0</v>
      </c>
      <c r="BL42">
        <f>属性设计!U78</f>
        <v>0</v>
      </c>
      <c r="BM42">
        <f>属性设计!V78</f>
        <v>12</v>
      </c>
      <c r="BN42">
        <f>属性设计!W78</f>
        <v>12</v>
      </c>
      <c r="BO42">
        <f>属性设计!X78</f>
        <v>0</v>
      </c>
      <c r="BP42">
        <v>0</v>
      </c>
      <c r="BQ42">
        <f t="shared" ref="BQ42:BQ43" si="245">BK42</f>
        <v>0</v>
      </c>
      <c r="BR42">
        <f t="shared" si="236"/>
        <v>0</v>
      </c>
      <c r="BS42">
        <f t="shared" si="237"/>
        <v>12</v>
      </c>
      <c r="BT42">
        <f t="shared" si="238"/>
        <v>12</v>
      </c>
    </row>
    <row r="43" spans="1:76" x14ac:dyDescent="0.15">
      <c r="A43">
        <f t="shared" si="208"/>
        <v>3070</v>
      </c>
      <c r="B43">
        <v>70</v>
      </c>
      <c r="C43">
        <v>1406</v>
      </c>
      <c r="D43">
        <v>1758</v>
      </c>
      <c r="E43">
        <v>1230</v>
      </c>
      <c r="F43">
        <v>0.1</v>
      </c>
      <c r="G43">
        <f t="shared" si="209"/>
        <v>0.1</v>
      </c>
      <c r="H43">
        <f t="shared" si="210"/>
        <v>0.1</v>
      </c>
      <c r="I43">
        <f t="shared" si="211"/>
        <v>140</v>
      </c>
      <c r="J43">
        <f t="shared" si="212"/>
        <v>175</v>
      </c>
      <c r="K43">
        <f t="shared" si="213"/>
        <v>123</v>
      </c>
      <c r="R43">
        <v>0.5</v>
      </c>
      <c r="S43">
        <f t="shared" ref="S43:T43" si="246">R43</f>
        <v>0.5</v>
      </c>
      <c r="T43">
        <f t="shared" si="246"/>
        <v>0.5</v>
      </c>
      <c r="U43">
        <f t="shared" si="216"/>
        <v>563</v>
      </c>
      <c r="V43">
        <f t="shared" si="217"/>
        <v>704</v>
      </c>
      <c r="W43">
        <f t="shared" si="218"/>
        <v>492</v>
      </c>
      <c r="X43">
        <v>0.7</v>
      </c>
      <c r="Y43">
        <f t="shared" ref="Y43:Z43" si="247">X43</f>
        <v>0.7</v>
      </c>
      <c r="Z43">
        <f t="shared" si="247"/>
        <v>0.7</v>
      </c>
      <c r="AA43">
        <f t="shared" si="227"/>
        <v>844</v>
      </c>
      <c r="AB43">
        <f t="shared" si="228"/>
        <v>1055</v>
      </c>
      <c r="AC43">
        <f t="shared" si="229"/>
        <v>738</v>
      </c>
      <c r="AD43">
        <v>1</v>
      </c>
      <c r="AE43">
        <f t="shared" ref="AE43:AF43" si="248">AD43</f>
        <v>1</v>
      </c>
      <c r="AF43">
        <f t="shared" si="248"/>
        <v>1</v>
      </c>
      <c r="AG43">
        <f t="shared" si="242"/>
        <v>1266</v>
      </c>
      <c r="AH43">
        <f t="shared" si="243"/>
        <v>1583</v>
      </c>
      <c r="AI43">
        <f t="shared" si="244"/>
        <v>1107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f t="shared" si="187"/>
        <v>0</v>
      </c>
      <c r="AQ43">
        <f t="shared" si="188"/>
        <v>0</v>
      </c>
      <c r="AR43">
        <f t="shared" si="189"/>
        <v>0</v>
      </c>
      <c r="AS43">
        <f t="shared" si="190"/>
        <v>0</v>
      </c>
      <c r="AT43">
        <f t="shared" si="191"/>
        <v>0</v>
      </c>
      <c r="AU43">
        <f t="shared" si="192"/>
        <v>0</v>
      </c>
      <c r="AV43">
        <f t="shared" si="193"/>
        <v>0</v>
      </c>
      <c r="AW43">
        <f t="shared" si="194"/>
        <v>0</v>
      </c>
      <c r="AX43">
        <f t="shared" si="195"/>
        <v>0</v>
      </c>
      <c r="AY43">
        <f t="shared" si="196"/>
        <v>0</v>
      </c>
      <c r="AZ43">
        <f t="shared" si="197"/>
        <v>0</v>
      </c>
      <c r="BA43">
        <f t="shared" si="198"/>
        <v>0</v>
      </c>
      <c r="BB43">
        <f t="shared" si="199"/>
        <v>0</v>
      </c>
      <c r="BC43">
        <f t="shared" si="200"/>
        <v>0</v>
      </c>
      <c r="BD43">
        <f t="shared" si="201"/>
        <v>0</v>
      </c>
      <c r="BE43">
        <f t="shared" si="202"/>
        <v>0</v>
      </c>
      <c r="BF43">
        <f t="shared" si="203"/>
        <v>0</v>
      </c>
      <c r="BG43">
        <f t="shared" si="204"/>
        <v>0</v>
      </c>
      <c r="BH43">
        <f t="shared" si="205"/>
        <v>0</v>
      </c>
      <c r="BI43">
        <f t="shared" si="206"/>
        <v>0</v>
      </c>
      <c r="BJ43">
        <f t="shared" si="207"/>
        <v>0</v>
      </c>
      <c r="BK43">
        <f>属性设计!T79</f>
        <v>0</v>
      </c>
      <c r="BL43">
        <f>属性设计!U79</f>
        <v>0</v>
      </c>
      <c r="BM43">
        <f>属性设计!V79</f>
        <v>17</v>
      </c>
      <c r="BN43">
        <f>属性设计!W79</f>
        <v>17</v>
      </c>
      <c r="BO43">
        <f>属性设计!X79</f>
        <v>0</v>
      </c>
      <c r="BP43">
        <v>0</v>
      </c>
      <c r="BQ43">
        <f t="shared" si="245"/>
        <v>0</v>
      </c>
      <c r="BR43">
        <f t="shared" si="236"/>
        <v>0</v>
      </c>
      <c r="BS43">
        <f t="shared" si="237"/>
        <v>17</v>
      </c>
      <c r="BT43">
        <f t="shared" si="238"/>
        <v>17</v>
      </c>
    </row>
    <row r="44" spans="1:76" x14ac:dyDescent="0.15">
      <c r="A44">
        <f t="shared" si="208"/>
        <v>3080</v>
      </c>
      <c r="B44">
        <v>80</v>
      </c>
      <c r="C44">
        <v>1819</v>
      </c>
      <c r="D44">
        <v>2274</v>
      </c>
      <c r="E44">
        <v>1592</v>
      </c>
      <c r="F44">
        <v>0.1</v>
      </c>
      <c r="G44">
        <f t="shared" si="209"/>
        <v>0.1</v>
      </c>
      <c r="H44">
        <f t="shared" si="210"/>
        <v>0.1</v>
      </c>
      <c r="I44">
        <f t="shared" si="211"/>
        <v>181</v>
      </c>
      <c r="J44">
        <f t="shared" si="212"/>
        <v>227</v>
      </c>
      <c r="K44">
        <f t="shared" si="213"/>
        <v>159</v>
      </c>
      <c r="X44">
        <v>0.65</v>
      </c>
      <c r="Y44">
        <f t="shared" ref="Y44:Z44" si="249">X44</f>
        <v>0.65</v>
      </c>
      <c r="Z44">
        <f t="shared" si="249"/>
        <v>0.65</v>
      </c>
      <c r="AA44">
        <f t="shared" si="227"/>
        <v>1001</v>
      </c>
      <c r="AB44">
        <f t="shared" si="228"/>
        <v>1251</v>
      </c>
      <c r="AC44">
        <f t="shared" si="229"/>
        <v>875</v>
      </c>
      <c r="AD44">
        <v>0.81</v>
      </c>
      <c r="AE44">
        <f t="shared" ref="AE44:AF44" si="250">AD44</f>
        <v>0.81</v>
      </c>
      <c r="AF44">
        <f t="shared" si="250"/>
        <v>0.81</v>
      </c>
      <c r="AG44">
        <f t="shared" si="242"/>
        <v>1292</v>
      </c>
      <c r="AH44">
        <f t="shared" si="243"/>
        <v>1614</v>
      </c>
      <c r="AI44">
        <f t="shared" si="244"/>
        <v>1130</v>
      </c>
      <c r="AJ44">
        <v>1</v>
      </c>
      <c r="AK44">
        <f t="shared" ref="AK44:AL44" si="251">AJ44</f>
        <v>1</v>
      </c>
      <c r="AL44">
        <f t="shared" si="251"/>
        <v>1</v>
      </c>
      <c r="AM44">
        <v>0.2</v>
      </c>
      <c r="AN44">
        <v>0.2</v>
      </c>
      <c r="AO44">
        <v>0.2</v>
      </c>
      <c r="AP44">
        <f>INT($C44*AJ44/(1+AM44))-I44</f>
        <v>1334</v>
      </c>
      <c r="AQ44">
        <f>INT($D44*AK44/(1+AN44))-J44</f>
        <v>1668</v>
      </c>
      <c r="AR44">
        <f>INT($E44*AL44/(1+AO44))-K44</f>
        <v>1167</v>
      </c>
      <c r="AS44">
        <f t="shared" si="190"/>
        <v>0</v>
      </c>
      <c r="AT44">
        <f t="shared" si="191"/>
        <v>0</v>
      </c>
      <c r="AU44">
        <f t="shared" si="192"/>
        <v>0</v>
      </c>
      <c r="AV44">
        <f t="shared" si="193"/>
        <v>0</v>
      </c>
      <c r="AW44">
        <f t="shared" si="194"/>
        <v>0</v>
      </c>
      <c r="AX44">
        <f t="shared" si="195"/>
        <v>0</v>
      </c>
      <c r="AY44">
        <f t="shared" si="196"/>
        <v>0</v>
      </c>
      <c r="AZ44">
        <f t="shared" si="197"/>
        <v>0</v>
      </c>
      <c r="BA44">
        <f t="shared" si="198"/>
        <v>0</v>
      </c>
      <c r="BB44">
        <f t="shared" si="199"/>
        <v>0</v>
      </c>
      <c r="BC44">
        <f t="shared" si="200"/>
        <v>0</v>
      </c>
      <c r="BD44">
        <f t="shared" si="201"/>
        <v>0</v>
      </c>
      <c r="BE44">
        <f t="shared" si="202"/>
        <v>0</v>
      </c>
      <c r="BF44">
        <f t="shared" si="203"/>
        <v>0</v>
      </c>
      <c r="BG44">
        <f t="shared" si="204"/>
        <v>0</v>
      </c>
      <c r="BH44">
        <f t="shared" si="205"/>
        <v>0</v>
      </c>
      <c r="BI44">
        <f t="shared" si="206"/>
        <v>0</v>
      </c>
      <c r="BJ44">
        <f t="shared" si="207"/>
        <v>0</v>
      </c>
      <c r="BK44">
        <f>属性设计!T80</f>
        <v>0</v>
      </c>
      <c r="BL44">
        <f>属性设计!U80</f>
        <v>0</v>
      </c>
      <c r="BM44">
        <f>属性设计!V80</f>
        <v>24</v>
      </c>
      <c r="BN44">
        <f>属性设计!W80</f>
        <v>24</v>
      </c>
      <c r="BO44">
        <f>属性设计!X80</f>
        <v>0</v>
      </c>
      <c r="BP44">
        <v>0</v>
      </c>
      <c r="BQ44">
        <f>BQ43</f>
        <v>0</v>
      </c>
      <c r="BR44">
        <f t="shared" ref="BR44:BR46" si="252">BR43</f>
        <v>0</v>
      </c>
      <c r="BS44">
        <f t="shared" ref="BS44:BS46" si="253">BS43</f>
        <v>17</v>
      </c>
      <c r="BT44">
        <f t="shared" ref="BT44:BT46" si="254">BT43</f>
        <v>17</v>
      </c>
      <c r="BU44">
        <f>BK44</f>
        <v>0</v>
      </c>
      <c r="BV44">
        <f t="shared" ref="BV44:BV46" si="255">BL44</f>
        <v>0</v>
      </c>
      <c r="BW44">
        <f t="shared" ref="BW44:BW46" si="256">BM44</f>
        <v>24</v>
      </c>
      <c r="BX44">
        <f t="shared" ref="BX44:BX46" si="257">BN44</f>
        <v>24</v>
      </c>
    </row>
    <row r="45" spans="1:76" x14ac:dyDescent="0.15">
      <c r="A45">
        <f t="shared" si="208"/>
        <v>3090</v>
      </c>
      <c r="B45">
        <v>90</v>
      </c>
      <c r="C45">
        <v>2286</v>
      </c>
      <c r="D45">
        <v>2858</v>
      </c>
      <c r="E45">
        <v>2000</v>
      </c>
      <c r="F45">
        <v>0.1</v>
      </c>
      <c r="G45">
        <f t="shared" si="209"/>
        <v>0.1</v>
      </c>
      <c r="H45">
        <f t="shared" si="210"/>
        <v>0.1</v>
      </c>
      <c r="I45">
        <f t="shared" si="211"/>
        <v>228</v>
      </c>
      <c r="J45">
        <f t="shared" si="212"/>
        <v>285</v>
      </c>
      <c r="K45">
        <f t="shared" si="213"/>
        <v>200</v>
      </c>
      <c r="X45">
        <v>0.6</v>
      </c>
      <c r="Y45">
        <f t="shared" ref="Y45:Z45" si="258">X45</f>
        <v>0.6</v>
      </c>
      <c r="Z45">
        <f t="shared" si="258"/>
        <v>0.6</v>
      </c>
      <c r="AA45">
        <f t="shared" si="227"/>
        <v>1143</v>
      </c>
      <c r="AB45">
        <f t="shared" si="228"/>
        <v>1429</v>
      </c>
      <c r="AC45">
        <f t="shared" si="229"/>
        <v>1000</v>
      </c>
      <c r="AD45">
        <v>0.75</v>
      </c>
      <c r="AE45">
        <f t="shared" ref="AE45:AF45" si="259">AD45</f>
        <v>0.75</v>
      </c>
      <c r="AF45">
        <f t="shared" si="259"/>
        <v>0.75</v>
      </c>
      <c r="AG45">
        <f t="shared" si="242"/>
        <v>1486</v>
      </c>
      <c r="AH45">
        <f t="shared" si="243"/>
        <v>1858</v>
      </c>
      <c r="AI45">
        <f t="shared" si="244"/>
        <v>1300</v>
      </c>
      <c r="AJ45">
        <v>1</v>
      </c>
      <c r="AK45">
        <f t="shared" ref="AK45:AL45" si="260">AJ45</f>
        <v>1</v>
      </c>
      <c r="AL45">
        <f t="shared" si="260"/>
        <v>1</v>
      </c>
      <c r="AM45">
        <v>0.2</v>
      </c>
      <c r="AN45">
        <v>0.2</v>
      </c>
      <c r="AO45">
        <v>0.2</v>
      </c>
      <c r="AP45">
        <f t="shared" ref="AP45:AP46" si="261">INT($C45*AJ45/(1+AM45))-I45</f>
        <v>1677</v>
      </c>
      <c r="AQ45">
        <f t="shared" ref="AQ45:AQ46" si="262">INT($D45*AK45/(1+AN45))-J45</f>
        <v>2096</v>
      </c>
      <c r="AR45">
        <f t="shared" ref="AR45:AR46" si="263">INT($E45*AL45/(1+AO45))-K45</f>
        <v>1466</v>
      </c>
      <c r="AS45">
        <f t="shared" si="190"/>
        <v>0</v>
      </c>
      <c r="AT45">
        <f t="shared" si="191"/>
        <v>0</v>
      </c>
      <c r="AU45">
        <f t="shared" si="192"/>
        <v>0</v>
      </c>
      <c r="AV45">
        <f t="shared" si="193"/>
        <v>0</v>
      </c>
      <c r="AW45">
        <f t="shared" si="194"/>
        <v>0</v>
      </c>
      <c r="AX45">
        <f t="shared" si="195"/>
        <v>0</v>
      </c>
      <c r="AY45">
        <f t="shared" si="196"/>
        <v>0</v>
      </c>
      <c r="AZ45">
        <f t="shared" si="197"/>
        <v>0</v>
      </c>
      <c r="BA45">
        <f t="shared" si="198"/>
        <v>0</v>
      </c>
      <c r="BB45">
        <f t="shared" si="199"/>
        <v>0</v>
      </c>
      <c r="BC45">
        <f t="shared" si="200"/>
        <v>0</v>
      </c>
      <c r="BD45">
        <f t="shared" si="201"/>
        <v>0</v>
      </c>
      <c r="BE45">
        <f t="shared" si="202"/>
        <v>0</v>
      </c>
      <c r="BF45">
        <f t="shared" si="203"/>
        <v>0</v>
      </c>
      <c r="BG45">
        <f t="shared" si="204"/>
        <v>0</v>
      </c>
      <c r="BH45">
        <f t="shared" si="205"/>
        <v>0</v>
      </c>
      <c r="BI45">
        <f t="shared" si="206"/>
        <v>0</v>
      </c>
      <c r="BJ45">
        <f t="shared" si="207"/>
        <v>0</v>
      </c>
      <c r="BK45">
        <f>属性设计!T81</f>
        <v>0</v>
      </c>
      <c r="BL45">
        <f>属性设计!U81</f>
        <v>0</v>
      </c>
      <c r="BM45">
        <f>属性设计!V81</f>
        <v>33</v>
      </c>
      <c r="BN45">
        <f>属性设计!W81</f>
        <v>33</v>
      </c>
      <c r="BO45">
        <f>属性设计!X81</f>
        <v>0</v>
      </c>
      <c r="BP45">
        <v>0</v>
      </c>
      <c r="BQ45">
        <f t="shared" ref="BQ45:BQ46" si="264">BQ44</f>
        <v>0</v>
      </c>
      <c r="BR45">
        <f t="shared" si="252"/>
        <v>0</v>
      </c>
      <c r="BS45">
        <f t="shared" si="253"/>
        <v>17</v>
      </c>
      <c r="BT45">
        <f t="shared" si="254"/>
        <v>17</v>
      </c>
      <c r="BU45">
        <f t="shared" ref="BU45:BU46" si="265">BK45</f>
        <v>0</v>
      </c>
      <c r="BV45">
        <f t="shared" si="255"/>
        <v>0</v>
      </c>
      <c r="BW45">
        <f t="shared" si="256"/>
        <v>33</v>
      </c>
      <c r="BX45">
        <f t="shared" si="257"/>
        <v>33</v>
      </c>
    </row>
    <row r="46" spans="1:76" x14ac:dyDescent="0.15">
      <c r="A46">
        <f t="shared" si="208"/>
        <v>3100</v>
      </c>
      <c r="B46">
        <v>100</v>
      </c>
      <c r="C46">
        <v>2806</v>
      </c>
      <c r="D46">
        <v>3508</v>
      </c>
      <c r="E46">
        <v>2455</v>
      </c>
      <c r="F46">
        <v>0.1</v>
      </c>
      <c r="G46">
        <f t="shared" si="209"/>
        <v>0.1</v>
      </c>
      <c r="H46">
        <f t="shared" si="210"/>
        <v>0.1</v>
      </c>
      <c r="I46">
        <f t="shared" si="211"/>
        <v>280</v>
      </c>
      <c r="J46">
        <f t="shared" si="212"/>
        <v>350</v>
      </c>
      <c r="K46">
        <f t="shared" si="213"/>
        <v>245</v>
      </c>
      <c r="X46">
        <v>0.55000000000000004</v>
      </c>
      <c r="Y46">
        <f t="shared" ref="Y46:Z46" si="266">X46</f>
        <v>0.55000000000000004</v>
      </c>
      <c r="Z46">
        <f t="shared" si="266"/>
        <v>0.55000000000000004</v>
      </c>
      <c r="AA46">
        <f t="shared" si="227"/>
        <v>1263</v>
      </c>
      <c r="AB46">
        <f t="shared" si="228"/>
        <v>1579</v>
      </c>
      <c r="AC46">
        <f t="shared" si="229"/>
        <v>1105</v>
      </c>
      <c r="AD46">
        <v>0.7</v>
      </c>
      <c r="AE46">
        <f t="shared" ref="AE46:AF46" si="267">AD46</f>
        <v>0.7</v>
      </c>
      <c r="AF46">
        <f t="shared" si="267"/>
        <v>0.7</v>
      </c>
      <c r="AG46">
        <f t="shared" si="242"/>
        <v>1684</v>
      </c>
      <c r="AH46">
        <f t="shared" si="243"/>
        <v>2105</v>
      </c>
      <c r="AI46">
        <f t="shared" si="244"/>
        <v>1473</v>
      </c>
      <c r="AJ46">
        <v>1</v>
      </c>
      <c r="AK46">
        <f t="shared" ref="AK46:AL46" si="268">AJ46</f>
        <v>1</v>
      </c>
      <c r="AL46">
        <f t="shared" si="268"/>
        <v>1</v>
      </c>
      <c r="AM46">
        <v>0.2</v>
      </c>
      <c r="AN46">
        <v>0.2</v>
      </c>
      <c r="AO46">
        <v>0.2</v>
      </c>
      <c r="AP46">
        <f t="shared" si="261"/>
        <v>2058</v>
      </c>
      <c r="AQ46">
        <f t="shared" si="262"/>
        <v>2573</v>
      </c>
      <c r="AR46">
        <f t="shared" si="263"/>
        <v>1800</v>
      </c>
      <c r="BK46">
        <f>属性设计!T82</f>
        <v>0</v>
      </c>
      <c r="BL46">
        <f>属性设计!U82</f>
        <v>0</v>
      </c>
      <c r="BM46">
        <f>属性设计!V82</f>
        <v>44</v>
      </c>
      <c r="BN46">
        <f>属性设计!W82</f>
        <v>44</v>
      </c>
      <c r="BO46">
        <f>属性设计!X82</f>
        <v>0</v>
      </c>
      <c r="BP46">
        <v>0</v>
      </c>
      <c r="BQ46">
        <f t="shared" si="264"/>
        <v>0</v>
      </c>
      <c r="BR46">
        <f t="shared" si="252"/>
        <v>0</v>
      </c>
      <c r="BS46">
        <f t="shared" si="253"/>
        <v>17</v>
      </c>
      <c r="BT46">
        <f t="shared" si="254"/>
        <v>17</v>
      </c>
      <c r="BU46">
        <f t="shared" si="265"/>
        <v>0</v>
      </c>
      <c r="BV46">
        <f t="shared" si="255"/>
        <v>0</v>
      </c>
      <c r="BW46">
        <f t="shared" si="256"/>
        <v>44</v>
      </c>
      <c r="BX46">
        <f t="shared" si="257"/>
        <v>44</v>
      </c>
    </row>
    <row r="50" spans="1:76" x14ac:dyDescent="0.15">
      <c r="A50" s="2">
        <v>4</v>
      </c>
      <c r="B50" s="2" t="s">
        <v>184</v>
      </c>
      <c r="C50" s="2" t="s">
        <v>174</v>
      </c>
      <c r="D50" s="2"/>
      <c r="E50" s="2"/>
      <c r="F50" s="1" t="s">
        <v>194</v>
      </c>
      <c r="G50" s="1"/>
      <c r="H50" s="1"/>
      <c r="I50" s="1"/>
      <c r="J50" s="1"/>
      <c r="K50" s="1"/>
      <c r="L50" s="2" t="s">
        <v>189</v>
      </c>
      <c r="M50" s="2"/>
      <c r="N50" s="2"/>
      <c r="O50" s="2"/>
      <c r="P50" s="2"/>
      <c r="Q50" s="2"/>
      <c r="R50" s="1" t="s">
        <v>190</v>
      </c>
      <c r="S50" s="1"/>
      <c r="T50" s="1"/>
      <c r="U50" s="1"/>
      <c r="V50" s="1"/>
      <c r="W50" s="1"/>
      <c r="X50" s="2" t="s">
        <v>191</v>
      </c>
      <c r="Y50" s="2"/>
      <c r="Z50" s="2"/>
      <c r="AA50" s="2"/>
      <c r="AB50" s="2"/>
      <c r="AC50" s="2"/>
      <c r="AD50" s="1" t="s">
        <v>192</v>
      </c>
      <c r="AE50" s="1"/>
      <c r="AF50" s="1"/>
      <c r="AG50" s="1"/>
      <c r="AH50" s="1"/>
      <c r="AI50" s="1"/>
      <c r="AJ50" s="2" t="s">
        <v>193</v>
      </c>
      <c r="AK50" s="2"/>
      <c r="AL50" s="2"/>
      <c r="AM50" s="2"/>
      <c r="AN50" s="2"/>
      <c r="AO50" s="2"/>
      <c r="AP50" s="2"/>
      <c r="AQ50" s="2"/>
      <c r="AR50" s="2"/>
      <c r="AS50" s="1" t="s">
        <v>213</v>
      </c>
      <c r="AT50" s="1"/>
      <c r="AU50" s="1"/>
      <c r="AV50" s="1" t="s">
        <v>208</v>
      </c>
      <c r="AW50" s="1"/>
      <c r="AX50" s="1"/>
      <c r="AY50" s="1" t="s">
        <v>214</v>
      </c>
      <c r="AZ50" s="1"/>
      <c r="BA50" s="1"/>
      <c r="BB50" s="1" t="s">
        <v>215</v>
      </c>
      <c r="BC50" s="1"/>
      <c r="BD50" s="1"/>
      <c r="BE50" s="1" t="s">
        <v>216</v>
      </c>
      <c r="BF50" s="1"/>
      <c r="BG50" s="1"/>
      <c r="BH50" s="1" t="s">
        <v>212</v>
      </c>
      <c r="BI50" s="1"/>
      <c r="BJ50" s="1"/>
      <c r="BK50" s="2" t="s">
        <v>29</v>
      </c>
      <c r="BL50" s="2"/>
      <c r="BM50" s="2"/>
      <c r="BN50" s="2"/>
      <c r="BO50" s="2"/>
      <c r="BP50" s="1" t="s">
        <v>242</v>
      </c>
      <c r="BQ50" s="2" t="s">
        <v>244</v>
      </c>
      <c r="BR50" s="2"/>
      <c r="BS50" s="2"/>
      <c r="BT50" s="2"/>
      <c r="BU50" s="1" t="s">
        <v>212</v>
      </c>
      <c r="BV50" s="1"/>
      <c r="BW50" s="1"/>
      <c r="BX50" s="1"/>
    </row>
    <row r="51" spans="1:76" x14ac:dyDescent="0.15">
      <c r="A51" t="s">
        <v>195</v>
      </c>
      <c r="B51" t="s">
        <v>176</v>
      </c>
      <c r="C51" t="s">
        <v>0</v>
      </c>
      <c r="D51" t="s">
        <v>1</v>
      </c>
      <c r="E51" t="s">
        <v>2</v>
      </c>
      <c r="F51" t="s">
        <v>0</v>
      </c>
      <c r="G51" t="s">
        <v>1</v>
      </c>
      <c r="H51" t="s">
        <v>2</v>
      </c>
      <c r="I51" t="s">
        <v>0</v>
      </c>
      <c r="J51" t="s">
        <v>1</v>
      </c>
      <c r="K51" t="s">
        <v>2</v>
      </c>
      <c r="L51" t="s">
        <v>0</v>
      </c>
      <c r="M51" t="s">
        <v>1</v>
      </c>
      <c r="N51" t="s">
        <v>2</v>
      </c>
      <c r="O51" t="s">
        <v>0</v>
      </c>
      <c r="P51" t="s">
        <v>1</v>
      </c>
      <c r="Q51" t="s">
        <v>2</v>
      </c>
      <c r="R51" t="s">
        <v>0</v>
      </c>
      <c r="S51" t="s">
        <v>1</v>
      </c>
      <c r="T51" t="s">
        <v>2</v>
      </c>
      <c r="U51" t="s">
        <v>0</v>
      </c>
      <c r="V51" t="s">
        <v>1</v>
      </c>
      <c r="W51" t="s">
        <v>2</v>
      </c>
      <c r="X51" t="s">
        <v>0</v>
      </c>
      <c r="Y51" t="s">
        <v>1</v>
      </c>
      <c r="Z51" t="s">
        <v>2</v>
      </c>
      <c r="AA51" t="s">
        <v>0</v>
      </c>
      <c r="AB51" t="s">
        <v>1</v>
      </c>
      <c r="AC51" t="s">
        <v>2</v>
      </c>
      <c r="AD51" t="s">
        <v>0</v>
      </c>
      <c r="AE51" t="s">
        <v>1</v>
      </c>
      <c r="AF51" t="s">
        <v>2</v>
      </c>
      <c r="AG51" t="s">
        <v>0</v>
      </c>
      <c r="AH51" t="s">
        <v>1</v>
      </c>
      <c r="AI51" t="s">
        <v>2</v>
      </c>
      <c r="AJ51" t="s">
        <v>0</v>
      </c>
      <c r="AK51" t="s">
        <v>1</v>
      </c>
      <c r="AL51" t="s">
        <v>2</v>
      </c>
      <c r="AM51" t="s">
        <v>0</v>
      </c>
      <c r="AN51" t="s">
        <v>1</v>
      </c>
      <c r="AO51" t="s">
        <v>2</v>
      </c>
      <c r="AP51" t="s">
        <v>0</v>
      </c>
      <c r="AQ51" t="s">
        <v>1</v>
      </c>
      <c r="AR51" t="s">
        <v>2</v>
      </c>
      <c r="AS51" t="s">
        <v>0</v>
      </c>
      <c r="AT51" t="s">
        <v>1</v>
      </c>
      <c r="AU51" t="s">
        <v>2</v>
      </c>
      <c r="AV51" t="s">
        <v>0</v>
      </c>
      <c r="AW51" t="s">
        <v>1</v>
      </c>
      <c r="AX51" t="s">
        <v>2</v>
      </c>
      <c r="AY51" t="s">
        <v>0</v>
      </c>
      <c r="AZ51" t="s">
        <v>1</v>
      </c>
      <c r="BA51" t="s">
        <v>2</v>
      </c>
      <c r="BB51" t="s">
        <v>0</v>
      </c>
      <c r="BC51" t="s">
        <v>1</v>
      </c>
      <c r="BD51" t="s">
        <v>2</v>
      </c>
      <c r="BE51" t="s">
        <v>0</v>
      </c>
      <c r="BF51" t="s">
        <v>1</v>
      </c>
      <c r="BG51" t="s">
        <v>2</v>
      </c>
      <c r="BH51" t="s">
        <v>0</v>
      </c>
      <c r="BI51" t="s">
        <v>1</v>
      </c>
      <c r="BJ51" t="s">
        <v>2</v>
      </c>
      <c r="BK51" t="s">
        <v>25</v>
      </c>
      <c r="BL51" t="s">
        <v>22</v>
      </c>
      <c r="BM51" t="s">
        <v>24</v>
      </c>
      <c r="BN51" t="s">
        <v>23</v>
      </c>
      <c r="BO51" t="s">
        <v>147</v>
      </c>
      <c r="BP51" t="s">
        <v>243</v>
      </c>
      <c r="BQ51" t="s">
        <v>25</v>
      </c>
      <c r="BR51" t="s">
        <v>22</v>
      </c>
      <c r="BS51" t="s">
        <v>24</v>
      </c>
      <c r="BT51" t="s">
        <v>23</v>
      </c>
      <c r="BU51" t="s">
        <v>25</v>
      </c>
      <c r="BV51" t="s">
        <v>22</v>
      </c>
      <c r="BW51" t="s">
        <v>24</v>
      </c>
      <c r="BX51" t="s">
        <v>23</v>
      </c>
    </row>
    <row r="52" spans="1:76" x14ac:dyDescent="0.15">
      <c r="A52">
        <f>B52+A$50*1000</f>
        <v>4001</v>
      </c>
      <c r="B52">
        <v>1</v>
      </c>
      <c r="C52">
        <v>6</v>
      </c>
      <c r="D52">
        <v>6</v>
      </c>
      <c r="E52">
        <v>13</v>
      </c>
      <c r="F52">
        <v>0.3</v>
      </c>
      <c r="G52">
        <f>F52</f>
        <v>0.3</v>
      </c>
      <c r="H52">
        <f>G52</f>
        <v>0.3</v>
      </c>
      <c r="I52">
        <f>INT($C52*F52)</f>
        <v>1</v>
      </c>
      <c r="J52">
        <f>INT($D52*G52)</f>
        <v>1</v>
      </c>
      <c r="K52">
        <f>INT($E52*H52)</f>
        <v>3</v>
      </c>
      <c r="L52">
        <v>1</v>
      </c>
      <c r="M52">
        <f t="shared" ref="M52:N52" si="269">L52</f>
        <v>1</v>
      </c>
      <c r="N52">
        <f t="shared" si="269"/>
        <v>1</v>
      </c>
      <c r="O52">
        <f t="shared" ref="O52" si="270">INT($C52*L52)-$I52</f>
        <v>5</v>
      </c>
      <c r="P52">
        <f t="shared" ref="P52" si="271">INT($D52*M52)-$J52</f>
        <v>5</v>
      </c>
      <c r="Q52">
        <f t="shared" ref="Q52" si="272">INT($E52*N52)-$K52</f>
        <v>10</v>
      </c>
      <c r="AD52">
        <v>0</v>
      </c>
      <c r="AE52">
        <v>0</v>
      </c>
      <c r="AF52">
        <v>0</v>
      </c>
      <c r="AG52">
        <f>INT($C52*AD52)</f>
        <v>0</v>
      </c>
      <c r="AH52">
        <f>INT($D52*AE52)</f>
        <v>0</v>
      </c>
      <c r="AI52">
        <f>INT($E52*AF52)</f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f t="shared" ref="AP52:AP59" si="273">INT($C52*AJ52/(1+AM52))</f>
        <v>0</v>
      </c>
      <c r="AQ52">
        <f t="shared" ref="AQ52:AQ59" si="274">INT($D52*AK52/(1+AN52))</f>
        <v>0</v>
      </c>
      <c r="AR52">
        <f t="shared" ref="AR52:AR59" si="275">INT($E52*AL52/(1+AO52))</f>
        <v>0</v>
      </c>
      <c r="AS52">
        <f t="shared" ref="AS52:AS61" si="276">IF(OR(VLOOKUP($A52,属性分配1,AS$1,FALSE)=0,VLOOKUP($A53,属性分配1,AS$1,FALSE)=0),0,IF(VLOOKUP($A52,属性分配1,AS$1,FALSE)+10&lt;VLOOKUP($A53,属性分配1,AS$1,FALSE),0,11111))</f>
        <v>0</v>
      </c>
      <c r="AT52">
        <f t="shared" ref="AT52:AT61" si="277">IF(OR(VLOOKUP($A52,属性分配1,AT$1,FALSE)=0,VLOOKUP($A53,属性分配1,AT$1,FALSE)=0),0,IF(VLOOKUP($A52,属性分配1,AT$1,FALSE)+10&lt;VLOOKUP($A53,属性分配1,AT$1,FALSE),0,11111))</f>
        <v>0</v>
      </c>
      <c r="AU52">
        <f t="shared" ref="AU52:AU61" si="278">IF(OR(VLOOKUP($A52,属性分配1,AU$1,FALSE)=0,VLOOKUP($A53,属性分配1,AU$1,FALSE)=0),0,IF(VLOOKUP($A52,属性分配1,AU$1,FALSE)+10&lt;VLOOKUP($A53,属性分配1,AU$1,FALSE),0,11111))</f>
        <v>0</v>
      </c>
      <c r="AV52">
        <f t="shared" ref="AV52:AV61" si="279">IF(OR(VLOOKUP($A52,属性分配1,AV$1,FALSE)=0,VLOOKUP($A53,属性分配1,AV$1,FALSE)=0),0,IF(VLOOKUP($A52,属性分配1,AV$1,FALSE)+10&lt;VLOOKUP($A53,属性分配1,AV$1,FALSE),0,11111))</f>
        <v>0</v>
      </c>
      <c r="AW52">
        <f t="shared" ref="AW52:AW61" si="280">IF(OR(VLOOKUP($A52,属性分配1,AW$1,FALSE)=0,VLOOKUP($A53,属性分配1,AW$1,FALSE)=0),0,IF(VLOOKUP($A52,属性分配1,AW$1,FALSE)+10&lt;VLOOKUP($A53,属性分配1,AW$1,FALSE),0,11111))</f>
        <v>0</v>
      </c>
      <c r="AX52">
        <f t="shared" ref="AX52:AX61" si="281">IF(OR(VLOOKUP($A52,属性分配1,AX$1,FALSE)=0,VLOOKUP($A53,属性分配1,AX$1,FALSE)=0),0,IF(VLOOKUP($A52,属性分配1,AX$1,FALSE)+10&lt;VLOOKUP($A53,属性分配1,AX$1,FALSE),0,11111))</f>
        <v>0</v>
      </c>
      <c r="AY52">
        <f t="shared" ref="AY52:AY61" si="282">IF(OR(VLOOKUP($A52,属性分配1,AY$1,FALSE)=0,VLOOKUP($A53,属性分配1,AY$1,FALSE)=0),0,IF(VLOOKUP($A52,属性分配1,AY$1,FALSE)+10&lt;VLOOKUP($A53,属性分配1,AY$1,FALSE),0,11111))</f>
        <v>0</v>
      </c>
      <c r="AZ52">
        <f t="shared" ref="AZ52:AZ61" si="283">IF(OR(VLOOKUP($A52,属性分配1,AZ$1,FALSE)=0,VLOOKUP($A53,属性分配1,AZ$1,FALSE)=0),0,IF(VLOOKUP($A52,属性分配1,AZ$1,FALSE)+10&lt;VLOOKUP($A53,属性分配1,AZ$1,FALSE),0,11111))</f>
        <v>0</v>
      </c>
      <c r="BA52">
        <f t="shared" ref="BA52:BA61" si="284">IF(OR(VLOOKUP($A52,属性分配1,BA$1,FALSE)=0,VLOOKUP($A53,属性分配1,BA$1,FALSE)=0),0,IF(VLOOKUP($A52,属性分配1,BA$1,FALSE)+10&lt;VLOOKUP($A53,属性分配1,BA$1,FALSE),0,11111))</f>
        <v>0</v>
      </c>
      <c r="BB52">
        <f t="shared" ref="BB52:BB61" si="285">IF(OR(VLOOKUP($A52,属性分配1,BB$1,FALSE)=0,VLOOKUP($A53,属性分配1,BB$1,FALSE)=0),0,IF(VLOOKUP($A52,属性分配1,BB$1,FALSE)+10&lt;VLOOKUP($A53,属性分配1,BB$1,FALSE),0,11111))</f>
        <v>0</v>
      </c>
      <c r="BC52">
        <f t="shared" ref="BC52:BC61" si="286">IF(OR(VLOOKUP($A52,属性分配1,BC$1,FALSE)=0,VLOOKUP($A53,属性分配1,BC$1,FALSE)=0),0,IF(VLOOKUP($A52,属性分配1,BC$1,FALSE)+10&lt;VLOOKUP($A53,属性分配1,BC$1,FALSE),0,11111))</f>
        <v>0</v>
      </c>
      <c r="BD52">
        <f t="shared" ref="BD52:BD61" si="287">IF(OR(VLOOKUP($A52,属性分配1,BD$1,FALSE)=0,VLOOKUP($A53,属性分配1,BD$1,FALSE)=0),0,IF(VLOOKUP($A52,属性分配1,BD$1,FALSE)+10&lt;VLOOKUP($A53,属性分配1,BD$1,FALSE),0,11111))</f>
        <v>0</v>
      </c>
      <c r="BE52">
        <f t="shared" ref="BE52:BE61" si="288">IF(OR(VLOOKUP($A52,属性分配1,BE$1,FALSE)=0,VLOOKUP($A53,属性分配1,BE$1,FALSE)=0),0,IF(VLOOKUP($A52,属性分配1,BE$1,FALSE)+10&lt;VLOOKUP($A53,属性分配1,BE$1,FALSE),0,11111))</f>
        <v>0</v>
      </c>
      <c r="BF52">
        <f t="shared" ref="BF52:BF61" si="289">IF(OR(VLOOKUP($A52,属性分配1,BF$1,FALSE)=0,VLOOKUP($A53,属性分配1,BF$1,FALSE)=0),0,IF(VLOOKUP($A52,属性分配1,BF$1,FALSE)+10&lt;VLOOKUP($A53,属性分配1,BF$1,FALSE),0,11111))</f>
        <v>0</v>
      </c>
      <c r="BG52">
        <f t="shared" ref="BG52:BG61" si="290">IF(OR(VLOOKUP($A52,属性分配1,BG$1,FALSE)=0,VLOOKUP($A53,属性分配1,BG$1,FALSE)=0),0,IF(VLOOKUP($A52,属性分配1,BG$1,FALSE)+10&lt;VLOOKUP($A53,属性分配1,BG$1,FALSE),0,11111))</f>
        <v>0</v>
      </c>
      <c r="BH52">
        <f t="shared" ref="BH52:BH61" si="291">IF(OR(VLOOKUP($A52,属性分配1,BH$1,FALSE)=0,VLOOKUP($A53,属性分配1,BH$1,FALSE)=0),0,IF(VLOOKUP($A52,属性分配1,BH$1,FALSE)+10&lt;VLOOKUP($A53,属性分配1,BH$1,FALSE),0,11111))</f>
        <v>0</v>
      </c>
      <c r="BI52">
        <f t="shared" ref="BI52:BI61" si="292">IF(OR(VLOOKUP($A52,属性分配1,BI$1,FALSE)=0,VLOOKUP($A53,属性分配1,BI$1,FALSE)=0),0,IF(VLOOKUP($A52,属性分配1,BI$1,FALSE)+10&lt;VLOOKUP($A53,属性分配1,BI$1,FALSE),0,11111))</f>
        <v>0</v>
      </c>
      <c r="BJ52">
        <f t="shared" ref="BJ52:BJ61" si="293">IF(OR(VLOOKUP($A52,属性分配1,BJ$1,FALSE)=0,VLOOKUP($A53,属性分配1,BJ$1,FALSE)=0),0,IF(VLOOKUP($A52,属性分配1,BJ$1,FALSE)+10&lt;VLOOKUP($A53,属性分配1,BJ$1,FALSE),0,11111))</f>
        <v>0</v>
      </c>
      <c r="BK52">
        <f>属性设计!T88</f>
        <v>0</v>
      </c>
      <c r="BL52">
        <f>属性设计!U88</f>
        <v>0</v>
      </c>
      <c r="BM52">
        <f>属性设计!V88</f>
        <v>0</v>
      </c>
      <c r="BN52">
        <f>属性设计!W88</f>
        <v>0</v>
      </c>
      <c r="BO52">
        <f>属性设计!X88</f>
        <v>150</v>
      </c>
      <c r="BP52">
        <v>0</v>
      </c>
    </row>
    <row r="53" spans="1:76" x14ac:dyDescent="0.15">
      <c r="A53">
        <f t="shared" ref="A53:A62" si="294">B53+A$50*1000</f>
        <v>4010</v>
      </c>
      <c r="B53">
        <v>10</v>
      </c>
      <c r="C53">
        <v>34</v>
      </c>
      <c r="D53">
        <v>34</v>
      </c>
      <c r="E53">
        <v>75</v>
      </c>
      <c r="F53">
        <v>0.36</v>
      </c>
      <c r="G53">
        <f t="shared" ref="G53:G62" si="295">F53</f>
        <v>0.36</v>
      </c>
      <c r="H53">
        <f t="shared" ref="H53:H62" si="296">G53</f>
        <v>0.36</v>
      </c>
      <c r="I53">
        <f t="shared" ref="I53:I62" si="297">INT($C53*F53)</f>
        <v>12</v>
      </c>
      <c r="J53">
        <f t="shared" ref="J53:J62" si="298">INT($D53*G53)</f>
        <v>12</v>
      </c>
      <c r="K53">
        <f t="shared" ref="K53:K62" si="299">INT($E53*H53)</f>
        <v>27</v>
      </c>
      <c r="L53">
        <v>0.85</v>
      </c>
      <c r="M53">
        <f t="shared" ref="M53:N53" si="300">L53</f>
        <v>0.85</v>
      </c>
      <c r="N53">
        <f t="shared" si="300"/>
        <v>0.85</v>
      </c>
      <c r="O53">
        <f>INT($C53*L53)-$I53</f>
        <v>16</v>
      </c>
      <c r="P53">
        <f>INT($D53*M53)-$J53</f>
        <v>16</v>
      </c>
      <c r="Q53">
        <f>INT($E53*N53)-$K53</f>
        <v>36</v>
      </c>
      <c r="R53">
        <v>1</v>
      </c>
      <c r="S53">
        <f t="shared" ref="S53:T53" si="301">R53</f>
        <v>1</v>
      </c>
      <c r="T53">
        <f t="shared" si="301"/>
        <v>1</v>
      </c>
      <c r="U53">
        <f t="shared" ref="U53:U59" si="302">INT($C53*R53)-$I53</f>
        <v>22</v>
      </c>
      <c r="V53">
        <f t="shared" ref="V53:V59" si="303">INT($D53*S53)-$J53</f>
        <v>22</v>
      </c>
      <c r="W53">
        <f t="shared" ref="W53:W59" si="304">INT($E53*T53)-$K53</f>
        <v>48</v>
      </c>
      <c r="AD53">
        <v>0</v>
      </c>
      <c r="AE53">
        <v>0</v>
      </c>
      <c r="AF53">
        <v>0</v>
      </c>
      <c r="AG53">
        <f>INT($C53*AD53)</f>
        <v>0</v>
      </c>
      <c r="AH53">
        <f>INT($D53*AE53)</f>
        <v>0</v>
      </c>
      <c r="AI53">
        <f>INT($E53*AF53)</f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f t="shared" si="273"/>
        <v>0</v>
      </c>
      <c r="AQ53">
        <f t="shared" si="274"/>
        <v>0</v>
      </c>
      <c r="AR53">
        <f t="shared" si="275"/>
        <v>0</v>
      </c>
      <c r="AS53">
        <f t="shared" si="276"/>
        <v>0</v>
      </c>
      <c r="AT53">
        <f t="shared" si="277"/>
        <v>0</v>
      </c>
      <c r="AU53">
        <f t="shared" si="278"/>
        <v>0</v>
      </c>
      <c r="AV53">
        <f t="shared" si="279"/>
        <v>0</v>
      </c>
      <c r="AW53">
        <f t="shared" si="280"/>
        <v>0</v>
      </c>
      <c r="AX53">
        <f t="shared" si="281"/>
        <v>0</v>
      </c>
      <c r="AY53">
        <f t="shared" si="282"/>
        <v>0</v>
      </c>
      <c r="AZ53">
        <f t="shared" si="283"/>
        <v>0</v>
      </c>
      <c r="BA53">
        <f t="shared" si="284"/>
        <v>0</v>
      </c>
      <c r="BB53">
        <f t="shared" si="285"/>
        <v>0</v>
      </c>
      <c r="BC53">
        <f t="shared" si="286"/>
        <v>0</v>
      </c>
      <c r="BD53">
        <f t="shared" si="287"/>
        <v>0</v>
      </c>
      <c r="BE53">
        <f t="shared" si="288"/>
        <v>0</v>
      </c>
      <c r="BF53">
        <f t="shared" si="289"/>
        <v>0</v>
      </c>
      <c r="BG53">
        <f t="shared" si="290"/>
        <v>0</v>
      </c>
      <c r="BH53">
        <f t="shared" si="291"/>
        <v>0</v>
      </c>
      <c r="BI53">
        <f t="shared" si="292"/>
        <v>0</v>
      </c>
      <c r="BJ53">
        <f t="shared" si="293"/>
        <v>0</v>
      </c>
      <c r="BK53">
        <f>属性设计!T89</f>
        <v>0</v>
      </c>
      <c r="BL53">
        <f>属性设计!U89</f>
        <v>0</v>
      </c>
      <c r="BM53">
        <f>属性设计!V89</f>
        <v>0</v>
      </c>
      <c r="BN53">
        <f>属性设计!W89</f>
        <v>0</v>
      </c>
      <c r="BO53">
        <f>属性设计!X89</f>
        <v>245</v>
      </c>
      <c r="BP53">
        <v>0</v>
      </c>
    </row>
    <row r="54" spans="1:76" x14ac:dyDescent="0.15">
      <c r="A54">
        <f t="shared" si="294"/>
        <v>4020</v>
      </c>
      <c r="B54">
        <v>20</v>
      </c>
      <c r="C54">
        <v>104</v>
      </c>
      <c r="D54">
        <v>104</v>
      </c>
      <c r="E54">
        <v>227</v>
      </c>
      <c r="F54">
        <v>0.23</v>
      </c>
      <c r="G54">
        <f t="shared" si="295"/>
        <v>0.23</v>
      </c>
      <c r="H54">
        <f t="shared" si="296"/>
        <v>0.23</v>
      </c>
      <c r="I54">
        <f t="shared" si="297"/>
        <v>23</v>
      </c>
      <c r="J54">
        <f t="shared" si="298"/>
        <v>23</v>
      </c>
      <c r="K54">
        <f t="shared" si="299"/>
        <v>52</v>
      </c>
      <c r="L54">
        <v>0.5</v>
      </c>
      <c r="M54">
        <f t="shared" ref="M54:N54" si="305">L54</f>
        <v>0.5</v>
      </c>
      <c r="N54">
        <f t="shared" si="305"/>
        <v>0.5</v>
      </c>
      <c r="O54">
        <f>INT($C54*L54)-$I54</f>
        <v>29</v>
      </c>
      <c r="P54">
        <f t="shared" ref="P54:P56" si="306">INT($D54*M54)-$J54</f>
        <v>29</v>
      </c>
      <c r="Q54">
        <f t="shared" ref="Q54:Q56" si="307">INT($E54*N54)-$K54</f>
        <v>61</v>
      </c>
      <c r="R54">
        <v>0.7</v>
      </c>
      <c r="S54">
        <f t="shared" ref="S54:T54" si="308">R54</f>
        <v>0.7</v>
      </c>
      <c r="T54">
        <f t="shared" si="308"/>
        <v>0.7</v>
      </c>
      <c r="U54">
        <f t="shared" si="302"/>
        <v>49</v>
      </c>
      <c r="V54">
        <f t="shared" si="303"/>
        <v>49</v>
      </c>
      <c r="W54">
        <f t="shared" si="304"/>
        <v>106</v>
      </c>
      <c r="X54">
        <v>1</v>
      </c>
      <c r="Y54">
        <f t="shared" ref="Y54:Z54" si="309">X54</f>
        <v>1</v>
      </c>
      <c r="Z54">
        <f t="shared" si="309"/>
        <v>1</v>
      </c>
      <c r="AA54">
        <f>INT($C54*X54)-$I54</f>
        <v>81</v>
      </c>
      <c r="AB54">
        <f>INT($D54*Y54)-$J54</f>
        <v>81</v>
      </c>
      <c r="AC54">
        <f>INT($E54*Z54)-$K54</f>
        <v>175</v>
      </c>
      <c r="AD54">
        <v>0</v>
      </c>
      <c r="AE54">
        <v>0</v>
      </c>
      <c r="AF54">
        <v>0</v>
      </c>
      <c r="AG54">
        <f>INT($C54*AD54)</f>
        <v>0</v>
      </c>
      <c r="AH54">
        <f>INT($D54*AE54)</f>
        <v>0</v>
      </c>
      <c r="AI54">
        <f>INT($E54*AF54)</f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f t="shared" si="273"/>
        <v>0</v>
      </c>
      <c r="AQ54">
        <f t="shared" si="274"/>
        <v>0</v>
      </c>
      <c r="AR54">
        <f t="shared" si="275"/>
        <v>0</v>
      </c>
      <c r="AS54">
        <f t="shared" si="276"/>
        <v>0</v>
      </c>
      <c r="AT54">
        <f t="shared" si="277"/>
        <v>0</v>
      </c>
      <c r="AU54">
        <f t="shared" si="278"/>
        <v>0</v>
      </c>
      <c r="AV54">
        <f t="shared" si="279"/>
        <v>0</v>
      </c>
      <c r="AW54">
        <f t="shared" si="280"/>
        <v>0</v>
      </c>
      <c r="AX54">
        <f t="shared" si="281"/>
        <v>0</v>
      </c>
      <c r="AY54">
        <f t="shared" si="282"/>
        <v>0</v>
      </c>
      <c r="AZ54">
        <f t="shared" si="283"/>
        <v>0</v>
      </c>
      <c r="BA54">
        <f t="shared" si="284"/>
        <v>0</v>
      </c>
      <c r="BB54">
        <f t="shared" si="285"/>
        <v>0</v>
      </c>
      <c r="BC54">
        <f t="shared" si="286"/>
        <v>0</v>
      </c>
      <c r="BD54">
        <f t="shared" si="287"/>
        <v>0</v>
      </c>
      <c r="BE54">
        <f t="shared" si="288"/>
        <v>0</v>
      </c>
      <c r="BF54">
        <f t="shared" si="289"/>
        <v>0</v>
      </c>
      <c r="BG54">
        <f t="shared" si="290"/>
        <v>0</v>
      </c>
      <c r="BH54">
        <f t="shared" si="291"/>
        <v>0</v>
      </c>
      <c r="BI54">
        <f t="shared" si="292"/>
        <v>0</v>
      </c>
      <c r="BJ54">
        <f t="shared" si="293"/>
        <v>0</v>
      </c>
      <c r="BK54">
        <f>属性设计!T90</f>
        <v>0</v>
      </c>
      <c r="BL54">
        <f>属性设计!U90</f>
        <v>0</v>
      </c>
      <c r="BM54">
        <f>属性设计!V90</f>
        <v>0</v>
      </c>
      <c r="BN54">
        <f>属性设计!W90</f>
        <v>0</v>
      </c>
      <c r="BO54">
        <f>属性设计!X90</f>
        <v>352</v>
      </c>
      <c r="BP54">
        <v>0</v>
      </c>
    </row>
    <row r="55" spans="1:76" x14ac:dyDescent="0.15">
      <c r="A55">
        <f t="shared" si="294"/>
        <v>4030</v>
      </c>
      <c r="B55">
        <v>30</v>
      </c>
      <c r="C55">
        <v>214</v>
      </c>
      <c r="D55">
        <v>214</v>
      </c>
      <c r="E55">
        <v>465</v>
      </c>
      <c r="F55">
        <v>0.18</v>
      </c>
      <c r="G55">
        <f t="shared" si="295"/>
        <v>0.18</v>
      </c>
      <c r="H55">
        <f t="shared" si="296"/>
        <v>0.18</v>
      </c>
      <c r="I55">
        <f t="shared" si="297"/>
        <v>38</v>
      </c>
      <c r="J55">
        <f t="shared" si="298"/>
        <v>38</v>
      </c>
      <c r="K55">
        <f t="shared" si="299"/>
        <v>83</v>
      </c>
      <c r="L55">
        <v>0.5</v>
      </c>
      <c r="M55">
        <f t="shared" ref="M55:N55" si="310">L55</f>
        <v>0.5</v>
      </c>
      <c r="N55">
        <f t="shared" si="310"/>
        <v>0.5</v>
      </c>
      <c r="O55">
        <f>INT($C55*L55)-$I55</f>
        <v>69</v>
      </c>
      <c r="P55">
        <f t="shared" si="306"/>
        <v>69</v>
      </c>
      <c r="Q55">
        <f t="shared" si="307"/>
        <v>149</v>
      </c>
      <c r="R55">
        <v>0.7</v>
      </c>
      <c r="S55">
        <f t="shared" ref="S55:T55" si="311">R55</f>
        <v>0.7</v>
      </c>
      <c r="T55">
        <f t="shared" si="311"/>
        <v>0.7</v>
      </c>
      <c r="U55">
        <f t="shared" si="302"/>
        <v>111</v>
      </c>
      <c r="V55">
        <f t="shared" si="303"/>
        <v>111</v>
      </c>
      <c r="W55">
        <f t="shared" si="304"/>
        <v>242</v>
      </c>
      <c r="X55">
        <v>1</v>
      </c>
      <c r="Y55">
        <f t="shared" ref="Y55:Z55" si="312">X55</f>
        <v>1</v>
      </c>
      <c r="Z55">
        <f t="shared" si="312"/>
        <v>1</v>
      </c>
      <c r="AA55">
        <f t="shared" ref="AA55:AA62" si="313">INT($C55*X55)-$I55</f>
        <v>176</v>
      </c>
      <c r="AB55">
        <f t="shared" ref="AB55:AB62" si="314">INT($D55*Y55)-$J55</f>
        <v>176</v>
      </c>
      <c r="AC55">
        <f t="shared" ref="AC55:AC62" si="315">INT($E55*Z55)-$K55</f>
        <v>382</v>
      </c>
      <c r="AD55">
        <v>0</v>
      </c>
      <c r="AE55">
        <v>0</v>
      </c>
      <c r="AF55">
        <v>0</v>
      </c>
      <c r="AG55">
        <f>INT($C55*AD55)</f>
        <v>0</v>
      </c>
      <c r="AH55">
        <f>INT($D55*AE55)</f>
        <v>0</v>
      </c>
      <c r="AI55">
        <f>INT($E55*AF55)</f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f t="shared" si="273"/>
        <v>0</v>
      </c>
      <c r="AQ55">
        <f t="shared" si="274"/>
        <v>0</v>
      </c>
      <c r="AR55">
        <f t="shared" si="275"/>
        <v>0</v>
      </c>
      <c r="AS55">
        <f t="shared" si="276"/>
        <v>0</v>
      </c>
      <c r="AT55">
        <f t="shared" si="277"/>
        <v>0</v>
      </c>
      <c r="AU55">
        <f t="shared" si="278"/>
        <v>0</v>
      </c>
      <c r="AV55">
        <f t="shared" si="279"/>
        <v>0</v>
      </c>
      <c r="AW55">
        <f t="shared" si="280"/>
        <v>0</v>
      </c>
      <c r="AX55">
        <f t="shared" si="281"/>
        <v>0</v>
      </c>
      <c r="AY55">
        <f t="shared" si="282"/>
        <v>0</v>
      </c>
      <c r="AZ55">
        <f t="shared" si="283"/>
        <v>0</v>
      </c>
      <c r="BA55">
        <f t="shared" si="284"/>
        <v>0</v>
      </c>
      <c r="BB55">
        <f t="shared" si="285"/>
        <v>0</v>
      </c>
      <c r="BC55">
        <f t="shared" si="286"/>
        <v>0</v>
      </c>
      <c r="BD55">
        <f t="shared" si="287"/>
        <v>0</v>
      </c>
      <c r="BE55">
        <f t="shared" si="288"/>
        <v>0</v>
      </c>
      <c r="BF55">
        <f t="shared" si="289"/>
        <v>0</v>
      </c>
      <c r="BG55">
        <f t="shared" si="290"/>
        <v>0</v>
      </c>
      <c r="BH55">
        <f t="shared" si="291"/>
        <v>0</v>
      </c>
      <c r="BI55">
        <f t="shared" si="292"/>
        <v>0</v>
      </c>
      <c r="BJ55">
        <f t="shared" si="293"/>
        <v>0</v>
      </c>
      <c r="BK55">
        <f>属性设计!T91</f>
        <v>0</v>
      </c>
      <c r="BL55">
        <f>属性设计!U91</f>
        <v>0</v>
      </c>
      <c r="BM55">
        <f>属性设计!V91</f>
        <v>0</v>
      </c>
      <c r="BN55">
        <f>属性设计!W91</f>
        <v>0</v>
      </c>
      <c r="BO55">
        <f>属性设计!X91</f>
        <v>458</v>
      </c>
      <c r="BP55">
        <v>0</v>
      </c>
    </row>
    <row r="56" spans="1:76" x14ac:dyDescent="0.15">
      <c r="A56">
        <f t="shared" si="294"/>
        <v>4040</v>
      </c>
      <c r="B56">
        <v>40</v>
      </c>
      <c r="C56">
        <v>364</v>
      </c>
      <c r="D56">
        <v>364</v>
      </c>
      <c r="E56">
        <v>790</v>
      </c>
      <c r="F56">
        <v>0.16</v>
      </c>
      <c r="G56">
        <f t="shared" si="295"/>
        <v>0.16</v>
      </c>
      <c r="H56">
        <f t="shared" si="296"/>
        <v>0.16</v>
      </c>
      <c r="I56">
        <f t="shared" si="297"/>
        <v>58</v>
      </c>
      <c r="J56">
        <f t="shared" si="298"/>
        <v>58</v>
      </c>
      <c r="K56">
        <f t="shared" si="299"/>
        <v>126</v>
      </c>
      <c r="L56">
        <v>0.5</v>
      </c>
      <c r="M56">
        <f t="shared" ref="M56:N56" si="316">L56</f>
        <v>0.5</v>
      </c>
      <c r="N56">
        <f t="shared" si="316"/>
        <v>0.5</v>
      </c>
      <c r="O56">
        <f>INT($C56*L56)-$I56</f>
        <v>124</v>
      </c>
      <c r="P56">
        <f t="shared" si="306"/>
        <v>124</v>
      </c>
      <c r="Q56">
        <f t="shared" si="307"/>
        <v>269</v>
      </c>
      <c r="R56">
        <v>0.7</v>
      </c>
      <c r="S56">
        <f t="shared" ref="S56:T56" si="317">R56</f>
        <v>0.7</v>
      </c>
      <c r="T56">
        <f t="shared" si="317"/>
        <v>0.7</v>
      </c>
      <c r="U56">
        <f t="shared" si="302"/>
        <v>196</v>
      </c>
      <c r="V56">
        <f t="shared" si="303"/>
        <v>196</v>
      </c>
      <c r="W56">
        <f t="shared" si="304"/>
        <v>427</v>
      </c>
      <c r="X56">
        <v>1</v>
      </c>
      <c r="Y56">
        <f t="shared" ref="Y56:Z56" si="318">X56</f>
        <v>1</v>
      </c>
      <c r="Z56">
        <f t="shared" si="318"/>
        <v>1</v>
      </c>
      <c r="AA56">
        <f t="shared" si="313"/>
        <v>306</v>
      </c>
      <c r="AB56">
        <f t="shared" si="314"/>
        <v>306</v>
      </c>
      <c r="AC56">
        <f t="shared" si="315"/>
        <v>664</v>
      </c>
      <c r="AD56">
        <v>0</v>
      </c>
      <c r="AE56">
        <v>0</v>
      </c>
      <c r="AF56">
        <v>0</v>
      </c>
      <c r="AG56">
        <f>INT($C56*AD56)</f>
        <v>0</v>
      </c>
      <c r="AH56">
        <f>INT($D56*AE56)</f>
        <v>0</v>
      </c>
      <c r="AI56">
        <f>INT($E56*AF56)</f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f t="shared" si="273"/>
        <v>0</v>
      </c>
      <c r="AQ56">
        <f t="shared" si="274"/>
        <v>0</v>
      </c>
      <c r="AR56">
        <f t="shared" si="275"/>
        <v>0</v>
      </c>
      <c r="AS56">
        <f t="shared" si="276"/>
        <v>0</v>
      </c>
      <c r="AT56">
        <f t="shared" si="277"/>
        <v>0</v>
      </c>
      <c r="AU56">
        <f t="shared" si="278"/>
        <v>0</v>
      </c>
      <c r="AV56">
        <f t="shared" si="279"/>
        <v>0</v>
      </c>
      <c r="AW56">
        <f t="shared" si="280"/>
        <v>0</v>
      </c>
      <c r="AX56">
        <f t="shared" si="281"/>
        <v>0</v>
      </c>
      <c r="AY56">
        <f t="shared" si="282"/>
        <v>0</v>
      </c>
      <c r="AZ56">
        <f t="shared" si="283"/>
        <v>0</v>
      </c>
      <c r="BA56">
        <f t="shared" si="284"/>
        <v>0</v>
      </c>
      <c r="BB56">
        <f t="shared" si="285"/>
        <v>0</v>
      </c>
      <c r="BC56">
        <f t="shared" si="286"/>
        <v>0</v>
      </c>
      <c r="BD56">
        <f t="shared" si="287"/>
        <v>0</v>
      </c>
      <c r="BE56">
        <f t="shared" si="288"/>
        <v>0</v>
      </c>
      <c r="BF56">
        <f t="shared" si="289"/>
        <v>0</v>
      </c>
      <c r="BG56">
        <f t="shared" si="290"/>
        <v>0</v>
      </c>
      <c r="BH56">
        <f t="shared" si="291"/>
        <v>0</v>
      </c>
      <c r="BI56">
        <f t="shared" si="292"/>
        <v>0</v>
      </c>
      <c r="BJ56">
        <f t="shared" si="293"/>
        <v>0</v>
      </c>
      <c r="BK56">
        <f>属性设计!T92</f>
        <v>0</v>
      </c>
      <c r="BL56">
        <f>属性设计!U92</f>
        <v>0</v>
      </c>
      <c r="BM56">
        <f>属性设计!V92</f>
        <v>0</v>
      </c>
      <c r="BN56">
        <f>属性设计!W92</f>
        <v>0</v>
      </c>
      <c r="BO56">
        <f>属性设计!X92</f>
        <v>564</v>
      </c>
      <c r="BP56">
        <v>0</v>
      </c>
    </row>
    <row r="57" spans="1:76" x14ac:dyDescent="0.15">
      <c r="A57">
        <f t="shared" si="294"/>
        <v>4050</v>
      </c>
      <c r="B57">
        <v>50</v>
      </c>
      <c r="C57">
        <v>554</v>
      </c>
      <c r="D57">
        <v>554</v>
      </c>
      <c r="E57">
        <v>1202</v>
      </c>
      <c r="F57">
        <v>0.14000000000000001</v>
      </c>
      <c r="G57">
        <f t="shared" si="295"/>
        <v>0.14000000000000001</v>
      </c>
      <c r="H57">
        <f t="shared" si="296"/>
        <v>0.14000000000000001</v>
      </c>
      <c r="I57">
        <f t="shared" si="297"/>
        <v>77</v>
      </c>
      <c r="J57">
        <f t="shared" si="298"/>
        <v>77</v>
      </c>
      <c r="K57">
        <f t="shared" si="299"/>
        <v>168</v>
      </c>
      <c r="R57">
        <v>0.6</v>
      </c>
      <c r="S57">
        <f t="shared" ref="S57:T57" si="319">R57</f>
        <v>0.6</v>
      </c>
      <c r="T57">
        <f t="shared" si="319"/>
        <v>0.6</v>
      </c>
      <c r="U57">
        <f t="shared" si="302"/>
        <v>255</v>
      </c>
      <c r="V57">
        <f t="shared" si="303"/>
        <v>255</v>
      </c>
      <c r="W57">
        <f t="shared" si="304"/>
        <v>553</v>
      </c>
      <c r="X57">
        <v>0.8</v>
      </c>
      <c r="Y57">
        <f t="shared" ref="Y57:Z57" si="320">X57</f>
        <v>0.8</v>
      </c>
      <c r="Z57">
        <f t="shared" si="320"/>
        <v>0.8</v>
      </c>
      <c r="AA57">
        <f t="shared" si="313"/>
        <v>366</v>
      </c>
      <c r="AB57">
        <f t="shared" si="314"/>
        <v>366</v>
      </c>
      <c r="AC57">
        <f t="shared" si="315"/>
        <v>793</v>
      </c>
      <c r="AD57">
        <v>1</v>
      </c>
      <c r="AE57">
        <f t="shared" ref="AE57:AF57" si="321">AD57</f>
        <v>1</v>
      </c>
      <c r="AF57">
        <f t="shared" si="321"/>
        <v>1</v>
      </c>
      <c r="AG57">
        <f>INT($C57*AD57)-$I57</f>
        <v>477</v>
      </c>
      <c r="AH57">
        <f>INT($D57*AE57)-$J57</f>
        <v>477</v>
      </c>
      <c r="AI57">
        <f>INT($E57*AF57)-$K57</f>
        <v>1034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f t="shared" si="273"/>
        <v>0</v>
      </c>
      <c r="AQ57">
        <f t="shared" si="274"/>
        <v>0</v>
      </c>
      <c r="AR57">
        <f t="shared" si="275"/>
        <v>0</v>
      </c>
      <c r="AS57">
        <f t="shared" si="276"/>
        <v>0</v>
      </c>
      <c r="AT57">
        <f t="shared" si="277"/>
        <v>0</v>
      </c>
      <c r="AU57">
        <f t="shared" si="278"/>
        <v>0</v>
      </c>
      <c r="AV57">
        <f t="shared" si="279"/>
        <v>0</v>
      </c>
      <c r="AW57">
        <f t="shared" si="280"/>
        <v>0</v>
      </c>
      <c r="AX57">
        <f t="shared" si="281"/>
        <v>0</v>
      </c>
      <c r="AY57">
        <f t="shared" si="282"/>
        <v>0</v>
      </c>
      <c r="AZ57">
        <f t="shared" si="283"/>
        <v>0</v>
      </c>
      <c r="BA57">
        <f t="shared" si="284"/>
        <v>0</v>
      </c>
      <c r="BB57">
        <f t="shared" si="285"/>
        <v>0</v>
      </c>
      <c r="BC57">
        <f t="shared" si="286"/>
        <v>0</v>
      </c>
      <c r="BD57">
        <f t="shared" si="287"/>
        <v>0</v>
      </c>
      <c r="BE57">
        <f t="shared" si="288"/>
        <v>0</v>
      </c>
      <c r="BF57">
        <f t="shared" si="289"/>
        <v>0</v>
      </c>
      <c r="BG57">
        <f t="shared" si="290"/>
        <v>0</v>
      </c>
      <c r="BH57">
        <f t="shared" si="291"/>
        <v>0</v>
      </c>
      <c r="BI57">
        <f t="shared" si="292"/>
        <v>0</v>
      </c>
      <c r="BJ57">
        <f t="shared" si="293"/>
        <v>0</v>
      </c>
      <c r="BK57">
        <f>属性设计!T93</f>
        <v>0</v>
      </c>
      <c r="BL57">
        <f>属性设计!U93</f>
        <v>0</v>
      </c>
      <c r="BM57">
        <f>属性设计!V93</f>
        <v>0</v>
      </c>
      <c r="BN57">
        <f>属性设计!W93</f>
        <v>0</v>
      </c>
      <c r="BO57">
        <f>属性设计!X93</f>
        <v>670</v>
      </c>
      <c r="BP57">
        <v>0</v>
      </c>
      <c r="BQ57">
        <f>BK57</f>
        <v>0</v>
      </c>
      <c r="BR57">
        <f t="shared" ref="BR57:BR59" si="322">BL57</f>
        <v>0</v>
      </c>
      <c r="BS57">
        <f t="shared" ref="BS57:BS59" si="323">BM57</f>
        <v>0</v>
      </c>
      <c r="BT57">
        <f t="shared" ref="BT57:BT59" si="324">BN57</f>
        <v>0</v>
      </c>
    </row>
    <row r="58" spans="1:76" x14ac:dyDescent="0.15">
      <c r="A58">
        <f t="shared" si="294"/>
        <v>4060</v>
      </c>
      <c r="B58">
        <v>60</v>
      </c>
      <c r="C58">
        <v>784</v>
      </c>
      <c r="D58">
        <v>784</v>
      </c>
      <c r="E58">
        <v>1700</v>
      </c>
      <c r="F58">
        <v>0.12</v>
      </c>
      <c r="G58">
        <f t="shared" si="295"/>
        <v>0.12</v>
      </c>
      <c r="H58">
        <f t="shared" si="296"/>
        <v>0.12</v>
      </c>
      <c r="I58">
        <f t="shared" si="297"/>
        <v>94</v>
      </c>
      <c r="J58">
        <f t="shared" si="298"/>
        <v>94</v>
      </c>
      <c r="K58">
        <f t="shared" si="299"/>
        <v>204</v>
      </c>
      <c r="R58">
        <v>0.5</v>
      </c>
      <c r="S58">
        <f t="shared" ref="S58:T58" si="325">R58</f>
        <v>0.5</v>
      </c>
      <c r="T58">
        <f t="shared" si="325"/>
        <v>0.5</v>
      </c>
      <c r="U58">
        <f t="shared" si="302"/>
        <v>298</v>
      </c>
      <c r="V58">
        <f t="shared" si="303"/>
        <v>298</v>
      </c>
      <c r="W58">
        <f t="shared" si="304"/>
        <v>646</v>
      </c>
      <c r="X58">
        <v>0.75</v>
      </c>
      <c r="Y58">
        <f t="shared" ref="Y58:Z58" si="326">X58</f>
        <v>0.75</v>
      </c>
      <c r="Z58">
        <f t="shared" si="326"/>
        <v>0.75</v>
      </c>
      <c r="AA58">
        <f t="shared" si="313"/>
        <v>494</v>
      </c>
      <c r="AB58">
        <f t="shared" si="314"/>
        <v>494</v>
      </c>
      <c r="AC58">
        <f t="shared" si="315"/>
        <v>1071</v>
      </c>
      <c r="AD58">
        <v>1</v>
      </c>
      <c r="AE58">
        <f t="shared" ref="AE58:AF58" si="327">AD58</f>
        <v>1</v>
      </c>
      <c r="AF58">
        <f t="shared" si="327"/>
        <v>1</v>
      </c>
      <c r="AG58">
        <f t="shared" ref="AG58:AG62" si="328">INT($C58*AD58)-$I58</f>
        <v>690</v>
      </c>
      <c r="AH58">
        <f t="shared" ref="AH58:AH62" si="329">INT($D58*AE58)-$J58</f>
        <v>690</v>
      </c>
      <c r="AI58">
        <f t="shared" ref="AI58:AI62" si="330">INT($E58*AF58)-$K58</f>
        <v>1496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f t="shared" si="273"/>
        <v>0</v>
      </c>
      <c r="AQ58">
        <f t="shared" si="274"/>
        <v>0</v>
      </c>
      <c r="AR58">
        <f t="shared" si="275"/>
        <v>0</v>
      </c>
      <c r="AS58">
        <f t="shared" si="276"/>
        <v>0</v>
      </c>
      <c r="AT58">
        <f t="shared" si="277"/>
        <v>0</v>
      </c>
      <c r="AU58">
        <f t="shared" si="278"/>
        <v>0</v>
      </c>
      <c r="AV58">
        <f t="shared" si="279"/>
        <v>0</v>
      </c>
      <c r="AW58">
        <f t="shared" si="280"/>
        <v>0</v>
      </c>
      <c r="AX58">
        <f t="shared" si="281"/>
        <v>0</v>
      </c>
      <c r="AY58">
        <f t="shared" si="282"/>
        <v>0</v>
      </c>
      <c r="AZ58">
        <f t="shared" si="283"/>
        <v>0</v>
      </c>
      <c r="BA58">
        <f t="shared" si="284"/>
        <v>0</v>
      </c>
      <c r="BB58">
        <f t="shared" si="285"/>
        <v>0</v>
      </c>
      <c r="BC58">
        <f t="shared" si="286"/>
        <v>0</v>
      </c>
      <c r="BD58">
        <f t="shared" si="287"/>
        <v>0</v>
      </c>
      <c r="BE58">
        <f t="shared" si="288"/>
        <v>0</v>
      </c>
      <c r="BF58">
        <f t="shared" si="289"/>
        <v>0</v>
      </c>
      <c r="BG58">
        <f t="shared" si="290"/>
        <v>0</v>
      </c>
      <c r="BH58">
        <f t="shared" si="291"/>
        <v>0</v>
      </c>
      <c r="BI58">
        <f t="shared" si="292"/>
        <v>0</v>
      </c>
      <c r="BJ58">
        <f t="shared" si="293"/>
        <v>0</v>
      </c>
      <c r="BK58">
        <f>属性设计!T94</f>
        <v>0</v>
      </c>
      <c r="BL58">
        <f>属性设计!U94</f>
        <v>0</v>
      </c>
      <c r="BM58">
        <f>属性设计!V94</f>
        <v>0</v>
      </c>
      <c r="BN58">
        <f>属性设计!W94</f>
        <v>0</v>
      </c>
      <c r="BO58">
        <f>属性设计!X94</f>
        <v>776</v>
      </c>
      <c r="BP58">
        <v>0</v>
      </c>
      <c r="BQ58">
        <f t="shared" ref="BQ58:BQ59" si="331">BK58</f>
        <v>0</v>
      </c>
      <c r="BR58">
        <f t="shared" si="322"/>
        <v>0</v>
      </c>
      <c r="BS58">
        <f t="shared" si="323"/>
        <v>0</v>
      </c>
      <c r="BT58">
        <f t="shared" si="324"/>
        <v>0</v>
      </c>
    </row>
    <row r="59" spans="1:76" x14ac:dyDescent="0.15">
      <c r="A59">
        <f t="shared" si="294"/>
        <v>4070</v>
      </c>
      <c r="B59">
        <v>70</v>
      </c>
      <c r="C59">
        <v>1054</v>
      </c>
      <c r="D59">
        <v>1054</v>
      </c>
      <c r="E59">
        <v>2285</v>
      </c>
      <c r="F59">
        <v>0.1</v>
      </c>
      <c r="G59">
        <f t="shared" si="295"/>
        <v>0.1</v>
      </c>
      <c r="H59">
        <f t="shared" si="296"/>
        <v>0.1</v>
      </c>
      <c r="I59">
        <f t="shared" si="297"/>
        <v>105</v>
      </c>
      <c r="J59">
        <f t="shared" si="298"/>
        <v>105</v>
      </c>
      <c r="K59">
        <f t="shared" si="299"/>
        <v>228</v>
      </c>
      <c r="R59">
        <v>0.5</v>
      </c>
      <c r="S59">
        <f t="shared" ref="S59:T59" si="332">R59</f>
        <v>0.5</v>
      </c>
      <c r="T59">
        <f t="shared" si="332"/>
        <v>0.5</v>
      </c>
      <c r="U59">
        <f t="shared" si="302"/>
        <v>422</v>
      </c>
      <c r="V59">
        <f t="shared" si="303"/>
        <v>422</v>
      </c>
      <c r="W59">
        <f t="shared" si="304"/>
        <v>914</v>
      </c>
      <c r="X59">
        <v>0.7</v>
      </c>
      <c r="Y59">
        <f t="shared" ref="Y59:Z59" si="333">X59</f>
        <v>0.7</v>
      </c>
      <c r="Z59">
        <f t="shared" si="333"/>
        <v>0.7</v>
      </c>
      <c r="AA59">
        <f t="shared" si="313"/>
        <v>632</v>
      </c>
      <c r="AB59">
        <f t="shared" si="314"/>
        <v>632</v>
      </c>
      <c r="AC59">
        <f t="shared" si="315"/>
        <v>1371</v>
      </c>
      <c r="AD59">
        <v>1</v>
      </c>
      <c r="AE59">
        <f t="shared" ref="AE59:AF59" si="334">AD59</f>
        <v>1</v>
      </c>
      <c r="AF59">
        <f t="shared" si="334"/>
        <v>1</v>
      </c>
      <c r="AG59">
        <f t="shared" si="328"/>
        <v>949</v>
      </c>
      <c r="AH59">
        <f t="shared" si="329"/>
        <v>949</v>
      </c>
      <c r="AI59">
        <f t="shared" si="330"/>
        <v>2057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f t="shared" si="273"/>
        <v>0</v>
      </c>
      <c r="AQ59">
        <f t="shared" si="274"/>
        <v>0</v>
      </c>
      <c r="AR59">
        <f t="shared" si="275"/>
        <v>0</v>
      </c>
      <c r="AS59">
        <f t="shared" si="276"/>
        <v>0</v>
      </c>
      <c r="AT59">
        <f t="shared" si="277"/>
        <v>0</v>
      </c>
      <c r="AU59">
        <f t="shared" si="278"/>
        <v>0</v>
      </c>
      <c r="AV59">
        <f t="shared" si="279"/>
        <v>0</v>
      </c>
      <c r="AW59">
        <f t="shared" si="280"/>
        <v>0</v>
      </c>
      <c r="AX59">
        <f t="shared" si="281"/>
        <v>0</v>
      </c>
      <c r="AY59">
        <f t="shared" si="282"/>
        <v>0</v>
      </c>
      <c r="AZ59">
        <f t="shared" si="283"/>
        <v>0</v>
      </c>
      <c r="BA59">
        <f t="shared" si="284"/>
        <v>0</v>
      </c>
      <c r="BB59">
        <f t="shared" si="285"/>
        <v>0</v>
      </c>
      <c r="BC59">
        <f t="shared" si="286"/>
        <v>0</v>
      </c>
      <c r="BD59">
        <f t="shared" si="287"/>
        <v>0</v>
      </c>
      <c r="BE59">
        <f t="shared" si="288"/>
        <v>0</v>
      </c>
      <c r="BF59">
        <f t="shared" si="289"/>
        <v>0</v>
      </c>
      <c r="BG59">
        <f t="shared" si="290"/>
        <v>0</v>
      </c>
      <c r="BH59">
        <f t="shared" si="291"/>
        <v>0</v>
      </c>
      <c r="BI59">
        <f t="shared" si="292"/>
        <v>0</v>
      </c>
      <c r="BJ59">
        <f t="shared" si="293"/>
        <v>0</v>
      </c>
      <c r="BK59">
        <f>属性设计!T95</f>
        <v>0</v>
      </c>
      <c r="BL59">
        <f>属性设计!U95</f>
        <v>0</v>
      </c>
      <c r="BM59">
        <f>属性设计!V95</f>
        <v>0</v>
      </c>
      <c r="BN59">
        <f>属性设计!W95</f>
        <v>0</v>
      </c>
      <c r="BO59">
        <f>属性设计!X95</f>
        <v>882</v>
      </c>
      <c r="BP59">
        <v>0</v>
      </c>
      <c r="BQ59">
        <f t="shared" si="331"/>
        <v>0</v>
      </c>
      <c r="BR59">
        <f t="shared" si="322"/>
        <v>0</v>
      </c>
      <c r="BS59">
        <f t="shared" si="323"/>
        <v>0</v>
      </c>
      <c r="BT59">
        <f t="shared" si="324"/>
        <v>0</v>
      </c>
    </row>
    <row r="60" spans="1:76" x14ac:dyDescent="0.15">
      <c r="A60">
        <f t="shared" si="294"/>
        <v>4080</v>
      </c>
      <c r="B60">
        <v>80</v>
      </c>
      <c r="C60">
        <v>1364</v>
      </c>
      <c r="D60">
        <v>1364</v>
      </c>
      <c r="E60">
        <v>2957</v>
      </c>
      <c r="F60">
        <v>0.1</v>
      </c>
      <c r="G60">
        <f t="shared" si="295"/>
        <v>0.1</v>
      </c>
      <c r="H60">
        <f t="shared" si="296"/>
        <v>0.1</v>
      </c>
      <c r="I60">
        <f t="shared" si="297"/>
        <v>136</v>
      </c>
      <c r="J60">
        <f t="shared" si="298"/>
        <v>136</v>
      </c>
      <c r="K60">
        <f t="shared" si="299"/>
        <v>295</v>
      </c>
      <c r="X60">
        <v>0.65</v>
      </c>
      <c r="Y60">
        <f t="shared" ref="Y60:Z60" si="335">X60</f>
        <v>0.65</v>
      </c>
      <c r="Z60">
        <f t="shared" si="335"/>
        <v>0.65</v>
      </c>
      <c r="AA60">
        <f t="shared" si="313"/>
        <v>750</v>
      </c>
      <c r="AB60">
        <f t="shared" si="314"/>
        <v>750</v>
      </c>
      <c r="AC60">
        <f t="shared" si="315"/>
        <v>1627</v>
      </c>
      <c r="AD60">
        <v>0.81</v>
      </c>
      <c r="AE60">
        <f t="shared" ref="AE60:AF60" si="336">AD60</f>
        <v>0.81</v>
      </c>
      <c r="AF60">
        <f t="shared" si="336"/>
        <v>0.81</v>
      </c>
      <c r="AG60">
        <f t="shared" si="328"/>
        <v>968</v>
      </c>
      <c r="AH60">
        <f t="shared" si="329"/>
        <v>968</v>
      </c>
      <c r="AI60">
        <f t="shared" si="330"/>
        <v>2100</v>
      </c>
      <c r="AJ60">
        <v>1</v>
      </c>
      <c r="AK60">
        <f t="shared" ref="AK60:AL60" si="337">AJ60</f>
        <v>1</v>
      </c>
      <c r="AL60">
        <f t="shared" si="337"/>
        <v>1</v>
      </c>
      <c r="AM60">
        <v>0.2</v>
      </c>
      <c r="AN60">
        <v>0.2</v>
      </c>
      <c r="AO60">
        <v>0.2</v>
      </c>
      <c r="AP60">
        <f>INT($C60*AJ60/(1+AM60))-I60</f>
        <v>1000</v>
      </c>
      <c r="AQ60">
        <f>INT($D60*AK60/(1+AN60))-J60</f>
        <v>1000</v>
      </c>
      <c r="AR60">
        <f>INT($E60*AL60/(1+AO60))-K60</f>
        <v>2169</v>
      </c>
      <c r="AS60">
        <f t="shared" si="276"/>
        <v>0</v>
      </c>
      <c r="AT60">
        <f t="shared" si="277"/>
        <v>0</v>
      </c>
      <c r="AU60">
        <f t="shared" si="278"/>
        <v>0</v>
      </c>
      <c r="AV60">
        <f t="shared" si="279"/>
        <v>0</v>
      </c>
      <c r="AW60">
        <f t="shared" si="280"/>
        <v>0</v>
      </c>
      <c r="AX60">
        <f t="shared" si="281"/>
        <v>0</v>
      </c>
      <c r="AY60">
        <f t="shared" si="282"/>
        <v>0</v>
      </c>
      <c r="AZ60">
        <f t="shared" si="283"/>
        <v>0</v>
      </c>
      <c r="BA60">
        <f t="shared" si="284"/>
        <v>0</v>
      </c>
      <c r="BB60">
        <f t="shared" si="285"/>
        <v>0</v>
      </c>
      <c r="BC60">
        <f t="shared" si="286"/>
        <v>0</v>
      </c>
      <c r="BD60">
        <f t="shared" si="287"/>
        <v>0</v>
      </c>
      <c r="BE60">
        <f t="shared" si="288"/>
        <v>0</v>
      </c>
      <c r="BF60">
        <f t="shared" si="289"/>
        <v>0</v>
      </c>
      <c r="BG60">
        <f t="shared" si="290"/>
        <v>0</v>
      </c>
      <c r="BH60">
        <f t="shared" si="291"/>
        <v>0</v>
      </c>
      <c r="BI60">
        <f t="shared" si="292"/>
        <v>0</v>
      </c>
      <c r="BJ60">
        <f t="shared" si="293"/>
        <v>0</v>
      </c>
      <c r="BK60">
        <f>属性设计!T96</f>
        <v>0</v>
      </c>
      <c r="BL60">
        <f>属性设计!U96</f>
        <v>0</v>
      </c>
      <c r="BM60">
        <f>属性设计!V96</f>
        <v>0</v>
      </c>
      <c r="BN60">
        <f>属性设计!W96</f>
        <v>0</v>
      </c>
      <c r="BO60">
        <f>属性设计!X96</f>
        <v>988</v>
      </c>
      <c r="BP60">
        <v>0</v>
      </c>
      <c r="BQ60">
        <f>BQ59</f>
        <v>0</v>
      </c>
      <c r="BR60">
        <f t="shared" ref="BR60:BR62" si="338">BR59</f>
        <v>0</v>
      </c>
      <c r="BS60">
        <f t="shared" ref="BS60:BS62" si="339">BS59</f>
        <v>0</v>
      </c>
      <c r="BT60">
        <f t="shared" ref="BT60:BT62" si="340">BT59</f>
        <v>0</v>
      </c>
      <c r="BU60">
        <f>BK60</f>
        <v>0</v>
      </c>
      <c r="BV60">
        <f t="shared" ref="BV60:BV62" si="341">BL60</f>
        <v>0</v>
      </c>
      <c r="BW60">
        <f t="shared" ref="BW60:BW62" si="342">BM60</f>
        <v>0</v>
      </c>
      <c r="BX60">
        <f t="shared" ref="BX60:BX62" si="343">BN60</f>
        <v>0</v>
      </c>
    </row>
    <row r="61" spans="1:76" x14ac:dyDescent="0.15">
      <c r="A61">
        <f t="shared" si="294"/>
        <v>4090</v>
      </c>
      <c r="B61">
        <v>90</v>
      </c>
      <c r="C61">
        <v>1714</v>
      </c>
      <c r="D61">
        <v>1714</v>
      </c>
      <c r="E61">
        <v>3715</v>
      </c>
      <c r="F61">
        <v>0.1</v>
      </c>
      <c r="G61">
        <f t="shared" si="295"/>
        <v>0.1</v>
      </c>
      <c r="H61">
        <f t="shared" si="296"/>
        <v>0.1</v>
      </c>
      <c r="I61">
        <f t="shared" si="297"/>
        <v>171</v>
      </c>
      <c r="J61">
        <f t="shared" si="298"/>
        <v>171</v>
      </c>
      <c r="K61">
        <f t="shared" si="299"/>
        <v>371</v>
      </c>
      <c r="X61">
        <v>0.6</v>
      </c>
      <c r="Y61">
        <f t="shared" ref="Y61:Z61" si="344">X61</f>
        <v>0.6</v>
      </c>
      <c r="Z61">
        <f t="shared" si="344"/>
        <v>0.6</v>
      </c>
      <c r="AA61">
        <f t="shared" si="313"/>
        <v>857</v>
      </c>
      <c r="AB61">
        <f t="shared" si="314"/>
        <v>857</v>
      </c>
      <c r="AC61">
        <f t="shared" si="315"/>
        <v>1858</v>
      </c>
      <c r="AD61">
        <v>0.75</v>
      </c>
      <c r="AE61">
        <f t="shared" ref="AE61:AF61" si="345">AD61</f>
        <v>0.75</v>
      </c>
      <c r="AF61">
        <f t="shared" si="345"/>
        <v>0.75</v>
      </c>
      <c r="AG61">
        <f t="shared" si="328"/>
        <v>1114</v>
      </c>
      <c r="AH61">
        <f t="shared" si="329"/>
        <v>1114</v>
      </c>
      <c r="AI61">
        <f t="shared" si="330"/>
        <v>2415</v>
      </c>
      <c r="AJ61">
        <v>1</v>
      </c>
      <c r="AK61">
        <f t="shared" ref="AK61:AL61" si="346">AJ61</f>
        <v>1</v>
      </c>
      <c r="AL61">
        <f t="shared" si="346"/>
        <v>1</v>
      </c>
      <c r="AM61">
        <v>0.2</v>
      </c>
      <c r="AN61">
        <v>0.2</v>
      </c>
      <c r="AO61">
        <v>0.2</v>
      </c>
      <c r="AP61">
        <f t="shared" ref="AP61:AP62" si="347">INT($C61*AJ61/(1+AM61))-I61</f>
        <v>1257</v>
      </c>
      <c r="AQ61">
        <f t="shared" ref="AQ61:AQ62" si="348">INT($D61*AK61/(1+AN61))-J61</f>
        <v>1257</v>
      </c>
      <c r="AR61">
        <f t="shared" ref="AR61:AR62" si="349">INT($E61*AL61/(1+AO61))-K61</f>
        <v>2724</v>
      </c>
      <c r="AS61">
        <f t="shared" si="276"/>
        <v>0</v>
      </c>
      <c r="AT61">
        <f t="shared" si="277"/>
        <v>0</v>
      </c>
      <c r="AU61">
        <f t="shared" si="278"/>
        <v>0</v>
      </c>
      <c r="AV61">
        <f t="shared" si="279"/>
        <v>0</v>
      </c>
      <c r="AW61">
        <f t="shared" si="280"/>
        <v>0</v>
      </c>
      <c r="AX61">
        <f t="shared" si="281"/>
        <v>0</v>
      </c>
      <c r="AY61">
        <f t="shared" si="282"/>
        <v>0</v>
      </c>
      <c r="AZ61">
        <f t="shared" si="283"/>
        <v>0</v>
      </c>
      <c r="BA61">
        <f t="shared" si="284"/>
        <v>0</v>
      </c>
      <c r="BB61">
        <f t="shared" si="285"/>
        <v>0</v>
      </c>
      <c r="BC61">
        <f t="shared" si="286"/>
        <v>0</v>
      </c>
      <c r="BD61">
        <f t="shared" si="287"/>
        <v>0</v>
      </c>
      <c r="BE61">
        <f t="shared" si="288"/>
        <v>0</v>
      </c>
      <c r="BF61">
        <f t="shared" si="289"/>
        <v>0</v>
      </c>
      <c r="BG61">
        <f t="shared" si="290"/>
        <v>0</v>
      </c>
      <c r="BH61">
        <f t="shared" si="291"/>
        <v>0</v>
      </c>
      <c r="BI61">
        <f t="shared" si="292"/>
        <v>0</v>
      </c>
      <c r="BJ61">
        <f t="shared" si="293"/>
        <v>0</v>
      </c>
      <c r="BK61">
        <f>属性设计!T97</f>
        <v>0</v>
      </c>
      <c r="BL61">
        <f>属性设计!U97</f>
        <v>0</v>
      </c>
      <c r="BM61">
        <f>属性设计!V97</f>
        <v>0</v>
      </c>
      <c r="BN61">
        <f>属性设计!W97</f>
        <v>0</v>
      </c>
      <c r="BO61">
        <f>属性设计!X97</f>
        <v>1094</v>
      </c>
      <c r="BP61">
        <v>0</v>
      </c>
      <c r="BQ61">
        <f t="shared" ref="BQ61:BQ62" si="350">BQ60</f>
        <v>0</v>
      </c>
      <c r="BR61">
        <f t="shared" si="338"/>
        <v>0</v>
      </c>
      <c r="BS61">
        <f t="shared" si="339"/>
        <v>0</v>
      </c>
      <c r="BT61">
        <f t="shared" si="340"/>
        <v>0</v>
      </c>
      <c r="BU61">
        <f t="shared" ref="BU61:BU62" si="351">BK61</f>
        <v>0</v>
      </c>
      <c r="BV61">
        <f t="shared" si="341"/>
        <v>0</v>
      </c>
      <c r="BW61">
        <f t="shared" si="342"/>
        <v>0</v>
      </c>
      <c r="BX61">
        <f t="shared" si="343"/>
        <v>0</v>
      </c>
    </row>
    <row r="62" spans="1:76" x14ac:dyDescent="0.15">
      <c r="A62">
        <f t="shared" si="294"/>
        <v>4100</v>
      </c>
      <c r="B62">
        <v>100</v>
      </c>
      <c r="C62">
        <v>2104</v>
      </c>
      <c r="D62">
        <v>2104</v>
      </c>
      <c r="E62">
        <v>4560</v>
      </c>
      <c r="F62">
        <v>0.1</v>
      </c>
      <c r="G62">
        <f t="shared" si="295"/>
        <v>0.1</v>
      </c>
      <c r="H62">
        <f t="shared" si="296"/>
        <v>0.1</v>
      </c>
      <c r="I62">
        <f t="shared" si="297"/>
        <v>210</v>
      </c>
      <c r="J62">
        <f t="shared" si="298"/>
        <v>210</v>
      </c>
      <c r="K62">
        <f t="shared" si="299"/>
        <v>456</v>
      </c>
      <c r="X62">
        <v>0.55000000000000004</v>
      </c>
      <c r="Y62">
        <f t="shared" ref="Y62:Z62" si="352">X62</f>
        <v>0.55000000000000004</v>
      </c>
      <c r="Z62">
        <f t="shared" si="352"/>
        <v>0.55000000000000004</v>
      </c>
      <c r="AA62">
        <f t="shared" si="313"/>
        <v>947</v>
      </c>
      <c r="AB62">
        <f t="shared" si="314"/>
        <v>947</v>
      </c>
      <c r="AC62">
        <f t="shared" si="315"/>
        <v>2052</v>
      </c>
      <c r="AD62">
        <v>0.7</v>
      </c>
      <c r="AE62">
        <f t="shared" ref="AE62:AF62" si="353">AD62</f>
        <v>0.7</v>
      </c>
      <c r="AF62">
        <f t="shared" si="353"/>
        <v>0.7</v>
      </c>
      <c r="AG62">
        <f t="shared" si="328"/>
        <v>1262</v>
      </c>
      <c r="AH62">
        <f t="shared" si="329"/>
        <v>1262</v>
      </c>
      <c r="AI62">
        <f t="shared" si="330"/>
        <v>2736</v>
      </c>
      <c r="AJ62">
        <v>1</v>
      </c>
      <c r="AK62">
        <f t="shared" ref="AK62:AL62" si="354">AJ62</f>
        <v>1</v>
      </c>
      <c r="AL62">
        <f t="shared" si="354"/>
        <v>1</v>
      </c>
      <c r="AM62">
        <v>0.2</v>
      </c>
      <c r="AN62">
        <v>0.2</v>
      </c>
      <c r="AO62">
        <v>0.2</v>
      </c>
      <c r="AP62">
        <f t="shared" si="347"/>
        <v>1543</v>
      </c>
      <c r="AQ62">
        <f t="shared" si="348"/>
        <v>1543</v>
      </c>
      <c r="AR62">
        <f t="shared" si="349"/>
        <v>3344</v>
      </c>
      <c r="BK62">
        <f>属性设计!T98</f>
        <v>0</v>
      </c>
      <c r="BL62">
        <f>属性设计!U98</f>
        <v>0</v>
      </c>
      <c r="BM62">
        <f>属性设计!V98</f>
        <v>0</v>
      </c>
      <c r="BN62">
        <f>属性设计!W98</f>
        <v>0</v>
      </c>
      <c r="BO62">
        <f>属性设计!X98</f>
        <v>1200</v>
      </c>
      <c r="BP62">
        <v>0</v>
      </c>
      <c r="BQ62">
        <f t="shared" si="350"/>
        <v>0</v>
      </c>
      <c r="BR62">
        <f t="shared" si="338"/>
        <v>0</v>
      </c>
      <c r="BS62">
        <f t="shared" si="339"/>
        <v>0</v>
      </c>
      <c r="BT62">
        <f t="shared" si="340"/>
        <v>0</v>
      </c>
      <c r="BU62">
        <f t="shared" si="351"/>
        <v>0</v>
      </c>
      <c r="BV62">
        <f t="shared" si="341"/>
        <v>0</v>
      </c>
      <c r="BW62">
        <f t="shared" si="342"/>
        <v>0</v>
      </c>
      <c r="BX62">
        <f t="shared" si="343"/>
        <v>0</v>
      </c>
    </row>
    <row r="66" spans="1:76" x14ac:dyDescent="0.15">
      <c r="A66" s="2">
        <v>5</v>
      </c>
      <c r="B66" s="2" t="s">
        <v>185</v>
      </c>
      <c r="C66" s="2" t="s">
        <v>174</v>
      </c>
      <c r="D66" s="2"/>
      <c r="E66" s="2"/>
      <c r="F66" s="1" t="s">
        <v>194</v>
      </c>
      <c r="G66" s="1"/>
      <c r="H66" s="1"/>
      <c r="I66" s="1"/>
      <c r="J66" s="1"/>
      <c r="K66" s="1"/>
      <c r="L66" s="2" t="s">
        <v>189</v>
      </c>
      <c r="M66" s="2"/>
      <c r="N66" s="2"/>
      <c r="O66" s="2"/>
      <c r="P66" s="2"/>
      <c r="Q66" s="2"/>
      <c r="R66" s="1" t="s">
        <v>190</v>
      </c>
      <c r="S66" s="1"/>
      <c r="T66" s="1"/>
      <c r="U66" s="1"/>
      <c r="V66" s="1"/>
      <c r="W66" s="1"/>
      <c r="X66" s="2" t="s">
        <v>191</v>
      </c>
      <c r="Y66" s="2"/>
      <c r="Z66" s="2"/>
      <c r="AA66" s="2"/>
      <c r="AB66" s="2"/>
      <c r="AC66" s="2"/>
      <c r="AD66" s="1" t="s">
        <v>192</v>
      </c>
      <c r="AE66" s="1"/>
      <c r="AF66" s="1"/>
      <c r="AG66" s="1"/>
      <c r="AH66" s="1"/>
      <c r="AI66" s="1"/>
      <c r="AJ66" s="2" t="s">
        <v>193</v>
      </c>
      <c r="AK66" s="2"/>
      <c r="AL66" s="2"/>
      <c r="AM66" s="2"/>
      <c r="AN66" s="2"/>
      <c r="AO66" s="2"/>
      <c r="AP66" s="2"/>
      <c r="AQ66" s="2"/>
      <c r="AR66" s="2"/>
      <c r="AS66" s="1" t="s">
        <v>213</v>
      </c>
      <c r="AT66" s="1"/>
      <c r="AU66" s="1"/>
      <c r="AV66" s="1" t="s">
        <v>208</v>
      </c>
      <c r="AW66" s="1"/>
      <c r="AX66" s="1"/>
      <c r="AY66" s="1" t="s">
        <v>214</v>
      </c>
      <c r="AZ66" s="1"/>
      <c r="BA66" s="1"/>
      <c r="BB66" s="1" t="s">
        <v>215</v>
      </c>
      <c r="BC66" s="1"/>
      <c r="BD66" s="1"/>
      <c r="BE66" s="1" t="s">
        <v>216</v>
      </c>
      <c r="BF66" s="1"/>
      <c r="BG66" s="1"/>
      <c r="BH66" s="1" t="s">
        <v>212</v>
      </c>
      <c r="BI66" s="1"/>
      <c r="BJ66" s="1"/>
      <c r="BK66" s="2" t="s">
        <v>29</v>
      </c>
      <c r="BL66" s="2"/>
      <c r="BM66" s="2"/>
      <c r="BN66" s="2"/>
      <c r="BO66" s="2"/>
      <c r="BP66" s="1" t="s">
        <v>242</v>
      </c>
      <c r="BQ66" s="2" t="s">
        <v>244</v>
      </c>
      <c r="BR66" s="2"/>
      <c r="BS66" s="2"/>
      <c r="BT66" s="2"/>
      <c r="BU66" s="1" t="s">
        <v>212</v>
      </c>
      <c r="BV66" s="1"/>
      <c r="BW66" s="1"/>
      <c r="BX66" s="1"/>
    </row>
    <row r="67" spans="1:76" x14ac:dyDescent="0.15">
      <c r="A67" t="s">
        <v>195</v>
      </c>
      <c r="B67" t="s">
        <v>176</v>
      </c>
      <c r="C67" t="s">
        <v>0</v>
      </c>
      <c r="D67" t="s">
        <v>1</v>
      </c>
      <c r="E67" t="s">
        <v>2</v>
      </c>
      <c r="F67" t="s">
        <v>0</v>
      </c>
      <c r="G67" t="s">
        <v>1</v>
      </c>
      <c r="H67" t="s">
        <v>2</v>
      </c>
      <c r="I67" t="s">
        <v>0</v>
      </c>
      <c r="J67" t="s">
        <v>1</v>
      </c>
      <c r="K67" t="s">
        <v>2</v>
      </c>
      <c r="L67" t="s">
        <v>0</v>
      </c>
      <c r="M67" t="s">
        <v>1</v>
      </c>
      <c r="N67" t="s">
        <v>2</v>
      </c>
      <c r="O67" t="s">
        <v>0</v>
      </c>
      <c r="P67" t="s">
        <v>1</v>
      </c>
      <c r="Q67" t="s">
        <v>2</v>
      </c>
      <c r="R67" t="s">
        <v>0</v>
      </c>
      <c r="S67" t="s">
        <v>1</v>
      </c>
      <c r="T67" t="s">
        <v>2</v>
      </c>
      <c r="U67" t="s">
        <v>0</v>
      </c>
      <c r="V67" t="s">
        <v>1</v>
      </c>
      <c r="W67" t="s">
        <v>2</v>
      </c>
      <c r="X67" t="s">
        <v>0</v>
      </c>
      <c r="Y67" t="s">
        <v>1</v>
      </c>
      <c r="Z67" t="s">
        <v>2</v>
      </c>
      <c r="AA67" t="s">
        <v>0</v>
      </c>
      <c r="AB67" t="s">
        <v>1</v>
      </c>
      <c r="AC67" t="s">
        <v>2</v>
      </c>
      <c r="AD67" t="s">
        <v>0</v>
      </c>
      <c r="AE67" t="s">
        <v>1</v>
      </c>
      <c r="AF67" t="s">
        <v>2</v>
      </c>
      <c r="AG67" t="s">
        <v>0</v>
      </c>
      <c r="AH67" t="s">
        <v>1</v>
      </c>
      <c r="AI67" t="s">
        <v>2</v>
      </c>
      <c r="AJ67" t="s">
        <v>0</v>
      </c>
      <c r="AK67" t="s">
        <v>1</v>
      </c>
      <c r="AL67" t="s">
        <v>2</v>
      </c>
      <c r="AM67" t="s">
        <v>0</v>
      </c>
      <c r="AN67" t="s">
        <v>1</v>
      </c>
      <c r="AO67" t="s">
        <v>2</v>
      </c>
      <c r="AP67" t="s">
        <v>0</v>
      </c>
      <c r="AQ67" t="s">
        <v>1</v>
      </c>
      <c r="AR67" t="s">
        <v>2</v>
      </c>
      <c r="AS67" t="s">
        <v>0</v>
      </c>
      <c r="AT67" t="s">
        <v>1</v>
      </c>
      <c r="AU67" t="s">
        <v>2</v>
      </c>
      <c r="AV67" t="s">
        <v>0</v>
      </c>
      <c r="AW67" t="s">
        <v>1</v>
      </c>
      <c r="AX67" t="s">
        <v>2</v>
      </c>
      <c r="AY67" t="s">
        <v>0</v>
      </c>
      <c r="AZ67" t="s">
        <v>1</v>
      </c>
      <c r="BA67" t="s">
        <v>2</v>
      </c>
      <c r="BB67" t="s">
        <v>0</v>
      </c>
      <c r="BC67" t="s">
        <v>1</v>
      </c>
      <c r="BD67" t="s">
        <v>2</v>
      </c>
      <c r="BE67" t="s">
        <v>0</v>
      </c>
      <c r="BF67" t="s">
        <v>1</v>
      </c>
      <c r="BG67" t="s">
        <v>2</v>
      </c>
      <c r="BH67" t="s">
        <v>0</v>
      </c>
      <c r="BI67" t="s">
        <v>1</v>
      </c>
      <c r="BJ67" t="s">
        <v>2</v>
      </c>
      <c r="BK67" t="s">
        <v>25</v>
      </c>
      <c r="BL67" t="s">
        <v>22</v>
      </c>
      <c r="BM67" t="s">
        <v>24</v>
      </c>
      <c r="BN67" t="s">
        <v>23</v>
      </c>
      <c r="BO67" t="s">
        <v>147</v>
      </c>
      <c r="BP67" t="s">
        <v>243</v>
      </c>
      <c r="BQ67" t="s">
        <v>25</v>
      </c>
      <c r="BR67" t="s">
        <v>22</v>
      </c>
      <c r="BS67" t="s">
        <v>24</v>
      </c>
      <c r="BT67" t="s">
        <v>23</v>
      </c>
      <c r="BU67" t="s">
        <v>25</v>
      </c>
      <c r="BV67" t="s">
        <v>22</v>
      </c>
      <c r="BW67" t="s">
        <v>24</v>
      </c>
      <c r="BX67" t="s">
        <v>23</v>
      </c>
    </row>
    <row r="68" spans="1:76" x14ac:dyDescent="0.15">
      <c r="A68">
        <f>B68+A$66*1000</f>
        <v>5001</v>
      </c>
      <c r="B68">
        <v>1</v>
      </c>
      <c r="C68">
        <v>7</v>
      </c>
      <c r="D68">
        <v>12</v>
      </c>
      <c r="E68">
        <v>6</v>
      </c>
      <c r="F68">
        <v>0.3</v>
      </c>
      <c r="G68">
        <f>F68</f>
        <v>0.3</v>
      </c>
      <c r="H68">
        <f>G68</f>
        <v>0.3</v>
      </c>
      <c r="I68">
        <f>INT($C68*F68)</f>
        <v>2</v>
      </c>
      <c r="J68">
        <f>INT($D68*G68)</f>
        <v>3</v>
      </c>
      <c r="K68">
        <f>INT($E68*H68)</f>
        <v>1</v>
      </c>
      <c r="L68">
        <v>1</v>
      </c>
      <c r="M68">
        <f t="shared" ref="M68:N68" si="355">L68</f>
        <v>1</v>
      </c>
      <c r="N68">
        <f t="shared" si="355"/>
        <v>1</v>
      </c>
      <c r="O68">
        <f t="shared" ref="O68" si="356">INT($C68*L68)-$I68</f>
        <v>5</v>
      </c>
      <c r="P68">
        <f t="shared" ref="P68" si="357">INT($D68*M68)-$J68</f>
        <v>9</v>
      </c>
      <c r="Q68">
        <f t="shared" ref="Q68" si="358">INT($E68*N68)-$K68</f>
        <v>5</v>
      </c>
      <c r="AD68">
        <v>0</v>
      </c>
      <c r="AE68">
        <v>0</v>
      </c>
      <c r="AF68">
        <v>0</v>
      </c>
      <c r="AG68">
        <f>INT($C68*AD68)</f>
        <v>0</v>
      </c>
      <c r="AH68">
        <f>INT($D68*AE68)</f>
        <v>0</v>
      </c>
      <c r="AI68">
        <f>INT($E68*AF68)</f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f t="shared" ref="AP68:AP75" si="359">INT($C68*AJ68/(1+AM68))</f>
        <v>0</v>
      </c>
      <c r="AQ68">
        <f t="shared" ref="AQ68:AQ75" si="360">INT($D68*AK68/(1+AN68))</f>
        <v>0</v>
      </c>
      <c r="AR68">
        <f t="shared" ref="AR68:AR75" si="361">INT($E68*AL68/(1+AO68))</f>
        <v>0</v>
      </c>
      <c r="AS68">
        <f t="shared" ref="AS68:AS77" si="362">IF(OR(VLOOKUP($A68,属性分配1,AS$1,FALSE)=0,VLOOKUP($A69,属性分配1,AS$1,FALSE)=0),0,IF(VLOOKUP($A68,属性分配1,AS$1,FALSE)+10&lt;VLOOKUP($A69,属性分配1,AS$1,FALSE),0,11111))</f>
        <v>0</v>
      </c>
      <c r="AT68">
        <f t="shared" ref="AT68:AT77" si="363">IF(OR(VLOOKUP($A68,属性分配1,AT$1,FALSE)=0,VLOOKUP($A69,属性分配1,AT$1,FALSE)=0),0,IF(VLOOKUP($A68,属性分配1,AT$1,FALSE)+10&lt;VLOOKUP($A69,属性分配1,AT$1,FALSE),0,11111))</f>
        <v>0</v>
      </c>
      <c r="AU68">
        <f t="shared" ref="AU68:AU77" si="364">IF(OR(VLOOKUP($A68,属性分配1,AU$1,FALSE)=0,VLOOKUP($A69,属性分配1,AU$1,FALSE)=0),0,IF(VLOOKUP($A68,属性分配1,AU$1,FALSE)+10&lt;VLOOKUP($A69,属性分配1,AU$1,FALSE),0,11111))</f>
        <v>0</v>
      </c>
      <c r="AV68">
        <f t="shared" ref="AV68:AV77" si="365">IF(OR(VLOOKUP($A68,属性分配1,AV$1,FALSE)=0,VLOOKUP($A69,属性分配1,AV$1,FALSE)=0),0,IF(VLOOKUP($A68,属性分配1,AV$1,FALSE)+10&lt;VLOOKUP($A69,属性分配1,AV$1,FALSE),0,11111))</f>
        <v>0</v>
      </c>
      <c r="AW68">
        <f t="shared" ref="AW68:AW77" si="366">IF(OR(VLOOKUP($A68,属性分配1,AW$1,FALSE)=0,VLOOKUP($A69,属性分配1,AW$1,FALSE)=0),0,IF(VLOOKUP($A68,属性分配1,AW$1,FALSE)+10&lt;VLOOKUP($A69,属性分配1,AW$1,FALSE),0,11111))</f>
        <v>0</v>
      </c>
      <c r="AX68">
        <f t="shared" ref="AX68:AX77" si="367">IF(OR(VLOOKUP($A68,属性分配1,AX$1,FALSE)=0,VLOOKUP($A69,属性分配1,AX$1,FALSE)=0),0,IF(VLOOKUP($A68,属性分配1,AX$1,FALSE)+10&lt;VLOOKUP($A69,属性分配1,AX$1,FALSE),0,11111))</f>
        <v>0</v>
      </c>
      <c r="AY68">
        <f t="shared" ref="AY68:AY77" si="368">IF(OR(VLOOKUP($A68,属性分配1,AY$1,FALSE)=0,VLOOKUP($A69,属性分配1,AY$1,FALSE)=0),0,IF(VLOOKUP($A68,属性分配1,AY$1,FALSE)+10&lt;VLOOKUP($A69,属性分配1,AY$1,FALSE),0,11111))</f>
        <v>0</v>
      </c>
      <c r="AZ68">
        <f t="shared" ref="AZ68:AZ77" si="369">IF(OR(VLOOKUP($A68,属性分配1,AZ$1,FALSE)=0,VLOOKUP($A69,属性分配1,AZ$1,FALSE)=0),0,IF(VLOOKUP($A68,属性分配1,AZ$1,FALSE)+10&lt;VLOOKUP($A69,属性分配1,AZ$1,FALSE),0,11111))</f>
        <v>0</v>
      </c>
      <c r="BA68">
        <f t="shared" ref="BA68:BA77" si="370">IF(OR(VLOOKUP($A68,属性分配1,BA$1,FALSE)=0,VLOOKUP($A69,属性分配1,BA$1,FALSE)=0),0,IF(VLOOKUP($A68,属性分配1,BA$1,FALSE)+10&lt;VLOOKUP($A69,属性分配1,BA$1,FALSE),0,11111))</f>
        <v>0</v>
      </c>
      <c r="BB68">
        <f t="shared" ref="BB68:BB77" si="371">IF(OR(VLOOKUP($A68,属性分配1,BB$1,FALSE)=0,VLOOKUP($A69,属性分配1,BB$1,FALSE)=0),0,IF(VLOOKUP($A68,属性分配1,BB$1,FALSE)+10&lt;VLOOKUP($A69,属性分配1,BB$1,FALSE),0,11111))</f>
        <v>0</v>
      </c>
      <c r="BC68">
        <f t="shared" ref="BC68:BC77" si="372">IF(OR(VLOOKUP($A68,属性分配1,BC$1,FALSE)=0,VLOOKUP($A69,属性分配1,BC$1,FALSE)=0),0,IF(VLOOKUP($A68,属性分配1,BC$1,FALSE)+10&lt;VLOOKUP($A69,属性分配1,BC$1,FALSE),0,11111))</f>
        <v>0</v>
      </c>
      <c r="BD68">
        <f t="shared" ref="BD68:BD77" si="373">IF(OR(VLOOKUP($A68,属性分配1,BD$1,FALSE)=0,VLOOKUP($A69,属性分配1,BD$1,FALSE)=0),0,IF(VLOOKUP($A68,属性分配1,BD$1,FALSE)+10&lt;VLOOKUP($A69,属性分配1,BD$1,FALSE),0,11111))</f>
        <v>0</v>
      </c>
      <c r="BE68">
        <f t="shared" ref="BE68:BE77" si="374">IF(OR(VLOOKUP($A68,属性分配1,BE$1,FALSE)=0,VLOOKUP($A69,属性分配1,BE$1,FALSE)=0),0,IF(VLOOKUP($A68,属性分配1,BE$1,FALSE)+10&lt;VLOOKUP($A69,属性分配1,BE$1,FALSE),0,11111))</f>
        <v>0</v>
      </c>
      <c r="BF68">
        <f t="shared" ref="BF68:BF77" si="375">IF(OR(VLOOKUP($A68,属性分配1,BF$1,FALSE)=0,VLOOKUP($A69,属性分配1,BF$1,FALSE)=0),0,IF(VLOOKUP($A68,属性分配1,BF$1,FALSE)+10&lt;VLOOKUP($A69,属性分配1,BF$1,FALSE),0,11111))</f>
        <v>0</v>
      </c>
      <c r="BG68">
        <f t="shared" ref="BG68:BG77" si="376">IF(OR(VLOOKUP($A68,属性分配1,BG$1,FALSE)=0,VLOOKUP($A69,属性分配1,BG$1,FALSE)=0),0,IF(VLOOKUP($A68,属性分配1,BG$1,FALSE)+10&lt;VLOOKUP($A69,属性分配1,BG$1,FALSE),0,11111))</f>
        <v>0</v>
      </c>
      <c r="BH68">
        <f t="shared" ref="BH68:BH77" si="377">IF(OR(VLOOKUP($A68,属性分配1,BH$1,FALSE)=0,VLOOKUP($A69,属性分配1,BH$1,FALSE)=0),0,IF(VLOOKUP($A68,属性分配1,BH$1,FALSE)+10&lt;VLOOKUP($A69,属性分配1,BH$1,FALSE),0,11111))</f>
        <v>0</v>
      </c>
      <c r="BI68">
        <f t="shared" ref="BI68:BI77" si="378">IF(OR(VLOOKUP($A68,属性分配1,BI$1,FALSE)=0,VLOOKUP($A69,属性分配1,BI$1,FALSE)=0),0,IF(VLOOKUP($A68,属性分配1,BI$1,FALSE)+10&lt;VLOOKUP($A69,属性分配1,BI$1,FALSE),0,11111))</f>
        <v>0</v>
      </c>
      <c r="BJ68">
        <f t="shared" ref="BJ68:BJ77" si="379">IF(OR(VLOOKUP($A68,属性分配1,BJ$1,FALSE)=0,VLOOKUP($A69,属性分配1,BJ$1,FALSE)=0),0,IF(VLOOKUP($A68,属性分配1,BJ$1,FALSE)+10&lt;VLOOKUP($A69,属性分配1,BJ$1,FALSE),0,11111))</f>
        <v>0</v>
      </c>
      <c r="BK68">
        <f>属性设计!T104</f>
        <v>0</v>
      </c>
      <c r="BL68">
        <f>属性设计!U104</f>
        <v>15</v>
      </c>
      <c r="BM68">
        <f>属性设计!V104</f>
        <v>0</v>
      </c>
      <c r="BN68">
        <f>属性设计!W104</f>
        <v>0</v>
      </c>
      <c r="BO68">
        <f>属性设计!X104</f>
        <v>80</v>
      </c>
      <c r="BP68">
        <f>BL68</f>
        <v>15</v>
      </c>
    </row>
    <row r="69" spans="1:76" x14ac:dyDescent="0.15">
      <c r="A69">
        <f t="shared" ref="A69:A78" si="380">B69+A$66*1000</f>
        <v>5010</v>
      </c>
      <c r="B69">
        <v>10</v>
      </c>
      <c r="C69">
        <v>40</v>
      </c>
      <c r="D69">
        <v>69</v>
      </c>
      <c r="E69">
        <v>34</v>
      </c>
      <c r="F69">
        <v>0.36</v>
      </c>
      <c r="G69">
        <f t="shared" ref="G69:G78" si="381">F69</f>
        <v>0.36</v>
      </c>
      <c r="H69">
        <f t="shared" ref="H69:H78" si="382">G69</f>
        <v>0.36</v>
      </c>
      <c r="I69">
        <f t="shared" ref="I69:I78" si="383">INT($C69*F69)</f>
        <v>14</v>
      </c>
      <c r="J69">
        <f t="shared" ref="J69:J78" si="384">INT($D69*G69)</f>
        <v>24</v>
      </c>
      <c r="K69">
        <f t="shared" ref="K69:K78" si="385">INT($E69*H69)</f>
        <v>12</v>
      </c>
      <c r="L69">
        <v>0.83</v>
      </c>
      <c r="M69">
        <f t="shared" ref="M69:N69" si="386">L69</f>
        <v>0.83</v>
      </c>
      <c r="N69">
        <f t="shared" si="386"/>
        <v>0.83</v>
      </c>
      <c r="O69">
        <f>INT($C69*L69)-$I69</f>
        <v>19</v>
      </c>
      <c r="P69">
        <f>INT($D69*M69)-$J69</f>
        <v>33</v>
      </c>
      <c r="Q69">
        <f>INT($E69*N69)-$K69</f>
        <v>16</v>
      </c>
      <c r="R69">
        <v>1</v>
      </c>
      <c r="S69">
        <f t="shared" ref="S69:T69" si="387">R69</f>
        <v>1</v>
      </c>
      <c r="T69">
        <f t="shared" si="387"/>
        <v>1</v>
      </c>
      <c r="U69">
        <f t="shared" ref="U69:U75" si="388">INT($C69*R69)-$I69</f>
        <v>26</v>
      </c>
      <c r="V69">
        <f t="shared" ref="V69:V75" si="389">INT($D69*S69)-$J69</f>
        <v>45</v>
      </c>
      <c r="W69">
        <f t="shared" ref="W69:W75" si="390">INT($E69*T69)-$K69</f>
        <v>22</v>
      </c>
      <c r="AD69">
        <v>0</v>
      </c>
      <c r="AE69">
        <v>0</v>
      </c>
      <c r="AF69">
        <v>0</v>
      </c>
      <c r="AG69">
        <f>INT($C69*AD69)</f>
        <v>0</v>
      </c>
      <c r="AH69">
        <f>INT($D69*AE69)</f>
        <v>0</v>
      </c>
      <c r="AI69">
        <f>INT($E69*AF69)</f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f t="shared" si="359"/>
        <v>0</v>
      </c>
      <c r="AQ69">
        <f t="shared" si="360"/>
        <v>0</v>
      </c>
      <c r="AR69">
        <f t="shared" si="361"/>
        <v>0</v>
      </c>
      <c r="AS69">
        <f t="shared" si="362"/>
        <v>0</v>
      </c>
      <c r="AT69">
        <f t="shared" si="363"/>
        <v>0</v>
      </c>
      <c r="AU69">
        <f t="shared" si="364"/>
        <v>0</v>
      </c>
      <c r="AV69">
        <f t="shared" si="365"/>
        <v>0</v>
      </c>
      <c r="AW69">
        <f t="shared" si="366"/>
        <v>0</v>
      </c>
      <c r="AX69">
        <f t="shared" si="367"/>
        <v>0</v>
      </c>
      <c r="AY69">
        <f t="shared" si="368"/>
        <v>0</v>
      </c>
      <c r="AZ69">
        <f t="shared" si="369"/>
        <v>0</v>
      </c>
      <c r="BA69">
        <f t="shared" si="370"/>
        <v>0</v>
      </c>
      <c r="BB69">
        <f t="shared" si="371"/>
        <v>0</v>
      </c>
      <c r="BC69">
        <f t="shared" si="372"/>
        <v>0</v>
      </c>
      <c r="BD69">
        <f t="shared" si="373"/>
        <v>0</v>
      </c>
      <c r="BE69">
        <f t="shared" si="374"/>
        <v>0</v>
      </c>
      <c r="BF69">
        <f t="shared" si="375"/>
        <v>0</v>
      </c>
      <c r="BG69">
        <f t="shared" si="376"/>
        <v>0</v>
      </c>
      <c r="BH69">
        <f t="shared" si="377"/>
        <v>0</v>
      </c>
      <c r="BI69">
        <f t="shared" si="378"/>
        <v>0</v>
      </c>
      <c r="BJ69">
        <f t="shared" si="379"/>
        <v>0</v>
      </c>
      <c r="BK69">
        <f>属性设计!T105</f>
        <v>0</v>
      </c>
      <c r="BL69">
        <f>属性设计!U105</f>
        <v>16</v>
      </c>
      <c r="BM69">
        <f>属性设计!V105</f>
        <v>0</v>
      </c>
      <c r="BN69">
        <f>属性设计!W105</f>
        <v>0</v>
      </c>
      <c r="BO69">
        <f>属性设计!X105</f>
        <v>164</v>
      </c>
      <c r="BP69">
        <f t="shared" ref="BP69:BP72" si="391">BL69</f>
        <v>16</v>
      </c>
    </row>
    <row r="70" spans="1:76" x14ac:dyDescent="0.15">
      <c r="A70">
        <f t="shared" si="380"/>
        <v>5020</v>
      </c>
      <c r="B70">
        <v>20</v>
      </c>
      <c r="C70">
        <v>122</v>
      </c>
      <c r="D70">
        <v>209</v>
      </c>
      <c r="E70">
        <v>104</v>
      </c>
      <c r="F70">
        <v>0.23</v>
      </c>
      <c r="G70">
        <f t="shared" si="381"/>
        <v>0.23</v>
      </c>
      <c r="H70">
        <f t="shared" si="382"/>
        <v>0.23</v>
      </c>
      <c r="I70">
        <f t="shared" si="383"/>
        <v>28</v>
      </c>
      <c r="J70">
        <f t="shared" si="384"/>
        <v>48</v>
      </c>
      <c r="K70">
        <f t="shared" si="385"/>
        <v>23</v>
      </c>
      <c r="L70">
        <v>0.5</v>
      </c>
      <c r="M70">
        <f t="shared" ref="M70:N70" si="392">L70</f>
        <v>0.5</v>
      </c>
      <c r="N70">
        <f t="shared" si="392"/>
        <v>0.5</v>
      </c>
      <c r="O70">
        <f>INT($C70*L70)-$I70</f>
        <v>33</v>
      </c>
      <c r="P70">
        <f t="shared" ref="P70:P72" si="393">INT($D70*M70)-$J70</f>
        <v>56</v>
      </c>
      <c r="Q70">
        <f t="shared" ref="Q70:Q72" si="394">INT($E70*N70)-$K70</f>
        <v>29</v>
      </c>
      <c r="R70">
        <v>0.7</v>
      </c>
      <c r="S70">
        <f t="shared" ref="S70:T70" si="395">R70</f>
        <v>0.7</v>
      </c>
      <c r="T70">
        <f t="shared" si="395"/>
        <v>0.7</v>
      </c>
      <c r="U70">
        <f t="shared" si="388"/>
        <v>57</v>
      </c>
      <c r="V70">
        <f t="shared" si="389"/>
        <v>98</v>
      </c>
      <c r="W70">
        <f t="shared" si="390"/>
        <v>49</v>
      </c>
      <c r="X70">
        <v>1</v>
      </c>
      <c r="Y70">
        <f t="shared" ref="Y70:Z70" si="396">X70</f>
        <v>1</v>
      </c>
      <c r="Z70">
        <f t="shared" si="396"/>
        <v>1</v>
      </c>
      <c r="AA70">
        <f>INT($C70*X70)-$I70</f>
        <v>94</v>
      </c>
      <c r="AB70">
        <f>INT($D70*Y70)-$J70</f>
        <v>161</v>
      </c>
      <c r="AC70">
        <f>INT($E70*Z70)-$K70</f>
        <v>81</v>
      </c>
      <c r="AD70">
        <v>0</v>
      </c>
      <c r="AE70">
        <v>0</v>
      </c>
      <c r="AF70">
        <v>0</v>
      </c>
      <c r="AG70">
        <f>INT($C70*AD70)</f>
        <v>0</v>
      </c>
      <c r="AH70">
        <f>INT($D70*AE70)</f>
        <v>0</v>
      </c>
      <c r="AI70">
        <f>INT($E70*AF70)</f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f t="shared" si="359"/>
        <v>0</v>
      </c>
      <c r="AQ70">
        <f t="shared" si="360"/>
        <v>0</v>
      </c>
      <c r="AR70">
        <f t="shared" si="361"/>
        <v>0</v>
      </c>
      <c r="AS70">
        <f t="shared" si="362"/>
        <v>0</v>
      </c>
      <c r="AT70">
        <f t="shared" si="363"/>
        <v>0</v>
      </c>
      <c r="AU70">
        <f t="shared" si="364"/>
        <v>0</v>
      </c>
      <c r="AV70">
        <f t="shared" si="365"/>
        <v>0</v>
      </c>
      <c r="AW70">
        <f t="shared" si="366"/>
        <v>0</v>
      </c>
      <c r="AX70">
        <f t="shared" si="367"/>
        <v>0</v>
      </c>
      <c r="AY70">
        <f t="shared" si="368"/>
        <v>0</v>
      </c>
      <c r="AZ70">
        <f t="shared" si="369"/>
        <v>0</v>
      </c>
      <c r="BA70">
        <f t="shared" si="370"/>
        <v>0</v>
      </c>
      <c r="BB70">
        <f t="shared" si="371"/>
        <v>0</v>
      </c>
      <c r="BC70">
        <f t="shared" si="372"/>
        <v>0</v>
      </c>
      <c r="BD70">
        <f t="shared" si="373"/>
        <v>0</v>
      </c>
      <c r="BE70">
        <f t="shared" si="374"/>
        <v>0</v>
      </c>
      <c r="BF70">
        <f t="shared" si="375"/>
        <v>0</v>
      </c>
      <c r="BG70">
        <f t="shared" si="376"/>
        <v>0</v>
      </c>
      <c r="BH70">
        <f t="shared" si="377"/>
        <v>0</v>
      </c>
      <c r="BI70">
        <f t="shared" si="378"/>
        <v>0</v>
      </c>
      <c r="BJ70">
        <f t="shared" si="379"/>
        <v>0</v>
      </c>
      <c r="BK70">
        <f>属性设计!T106</f>
        <v>0</v>
      </c>
      <c r="BL70">
        <f>属性设计!U106</f>
        <v>18</v>
      </c>
      <c r="BM70">
        <f>属性设计!V106</f>
        <v>0</v>
      </c>
      <c r="BN70">
        <f>属性设计!W106</f>
        <v>0</v>
      </c>
      <c r="BO70">
        <f>属性设计!X106</f>
        <v>257</v>
      </c>
      <c r="BP70">
        <f t="shared" si="391"/>
        <v>18</v>
      </c>
    </row>
    <row r="71" spans="1:76" x14ac:dyDescent="0.15">
      <c r="A71">
        <f t="shared" si="380"/>
        <v>5030</v>
      </c>
      <c r="B71">
        <v>30</v>
      </c>
      <c r="C71">
        <v>250</v>
      </c>
      <c r="D71">
        <v>429</v>
      </c>
      <c r="E71">
        <v>214</v>
      </c>
      <c r="F71">
        <v>0.18</v>
      </c>
      <c r="G71">
        <f t="shared" si="381"/>
        <v>0.18</v>
      </c>
      <c r="H71">
        <f t="shared" si="382"/>
        <v>0.18</v>
      </c>
      <c r="I71">
        <f t="shared" si="383"/>
        <v>45</v>
      </c>
      <c r="J71">
        <f t="shared" si="384"/>
        <v>77</v>
      </c>
      <c r="K71">
        <f t="shared" si="385"/>
        <v>38</v>
      </c>
      <c r="L71">
        <v>0.5</v>
      </c>
      <c r="M71">
        <f t="shared" ref="M71:N71" si="397">L71</f>
        <v>0.5</v>
      </c>
      <c r="N71">
        <f t="shared" si="397"/>
        <v>0.5</v>
      </c>
      <c r="O71">
        <f>INT($C71*L71)-$I71</f>
        <v>80</v>
      </c>
      <c r="P71">
        <f t="shared" si="393"/>
        <v>137</v>
      </c>
      <c r="Q71">
        <f t="shared" si="394"/>
        <v>69</v>
      </c>
      <c r="R71">
        <v>0.7</v>
      </c>
      <c r="S71">
        <f t="shared" ref="S71:T71" si="398">R71</f>
        <v>0.7</v>
      </c>
      <c r="T71">
        <f t="shared" si="398"/>
        <v>0.7</v>
      </c>
      <c r="U71">
        <f t="shared" si="388"/>
        <v>130</v>
      </c>
      <c r="V71">
        <f t="shared" si="389"/>
        <v>223</v>
      </c>
      <c r="W71">
        <f t="shared" si="390"/>
        <v>111</v>
      </c>
      <c r="X71">
        <v>1</v>
      </c>
      <c r="Y71">
        <f t="shared" ref="Y71:Z71" si="399">X71</f>
        <v>1</v>
      </c>
      <c r="Z71">
        <f t="shared" si="399"/>
        <v>1</v>
      </c>
      <c r="AA71">
        <f t="shared" ref="AA71:AA78" si="400">INT($C71*X71)-$I71</f>
        <v>205</v>
      </c>
      <c r="AB71">
        <f t="shared" ref="AB71:AB78" si="401">INT($D71*Y71)-$J71</f>
        <v>352</v>
      </c>
      <c r="AC71">
        <f t="shared" ref="AC71:AC78" si="402">INT($E71*Z71)-$K71</f>
        <v>176</v>
      </c>
      <c r="AD71">
        <v>0</v>
      </c>
      <c r="AE71">
        <v>0</v>
      </c>
      <c r="AF71">
        <v>0</v>
      </c>
      <c r="AG71">
        <f>INT($C71*AD71)</f>
        <v>0</v>
      </c>
      <c r="AH71">
        <f>INT($D71*AE71)</f>
        <v>0</v>
      </c>
      <c r="AI71">
        <f>INT($E71*AF71)</f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f t="shared" si="359"/>
        <v>0</v>
      </c>
      <c r="AQ71">
        <f t="shared" si="360"/>
        <v>0</v>
      </c>
      <c r="AR71">
        <f t="shared" si="361"/>
        <v>0</v>
      </c>
      <c r="AS71">
        <f t="shared" si="362"/>
        <v>0</v>
      </c>
      <c r="AT71">
        <f t="shared" si="363"/>
        <v>0</v>
      </c>
      <c r="AU71">
        <f t="shared" si="364"/>
        <v>0</v>
      </c>
      <c r="AV71">
        <f t="shared" si="365"/>
        <v>0</v>
      </c>
      <c r="AW71">
        <f t="shared" si="366"/>
        <v>0</v>
      </c>
      <c r="AX71">
        <f t="shared" si="367"/>
        <v>0</v>
      </c>
      <c r="AY71">
        <f t="shared" si="368"/>
        <v>0</v>
      </c>
      <c r="AZ71">
        <f t="shared" si="369"/>
        <v>0</v>
      </c>
      <c r="BA71">
        <f t="shared" si="370"/>
        <v>0</v>
      </c>
      <c r="BB71">
        <f t="shared" si="371"/>
        <v>0</v>
      </c>
      <c r="BC71">
        <f t="shared" si="372"/>
        <v>0</v>
      </c>
      <c r="BD71">
        <f t="shared" si="373"/>
        <v>0</v>
      </c>
      <c r="BE71">
        <f t="shared" si="374"/>
        <v>0</v>
      </c>
      <c r="BF71">
        <f t="shared" si="375"/>
        <v>0</v>
      </c>
      <c r="BG71">
        <f t="shared" si="376"/>
        <v>0</v>
      </c>
      <c r="BH71">
        <f t="shared" si="377"/>
        <v>0</v>
      </c>
      <c r="BI71">
        <f t="shared" si="378"/>
        <v>0</v>
      </c>
      <c r="BJ71">
        <f t="shared" si="379"/>
        <v>0</v>
      </c>
      <c r="BK71">
        <f>属性设计!T107</f>
        <v>0</v>
      </c>
      <c r="BL71">
        <f>属性设计!U107</f>
        <v>21</v>
      </c>
      <c r="BM71">
        <f>属性设计!V107</f>
        <v>0</v>
      </c>
      <c r="BN71">
        <f>属性设计!W107</f>
        <v>0</v>
      </c>
      <c r="BO71">
        <f>属性设计!X107</f>
        <v>349</v>
      </c>
      <c r="BP71">
        <f t="shared" si="391"/>
        <v>21</v>
      </c>
    </row>
    <row r="72" spans="1:76" x14ac:dyDescent="0.15">
      <c r="A72">
        <f t="shared" si="380"/>
        <v>5040</v>
      </c>
      <c r="B72">
        <v>40</v>
      </c>
      <c r="C72">
        <v>425</v>
      </c>
      <c r="D72">
        <v>729</v>
      </c>
      <c r="E72">
        <v>364</v>
      </c>
      <c r="F72">
        <v>0.16</v>
      </c>
      <c r="G72">
        <f t="shared" si="381"/>
        <v>0.16</v>
      </c>
      <c r="H72">
        <f t="shared" si="382"/>
        <v>0.16</v>
      </c>
      <c r="I72">
        <f t="shared" si="383"/>
        <v>68</v>
      </c>
      <c r="J72">
        <f t="shared" si="384"/>
        <v>116</v>
      </c>
      <c r="K72">
        <f t="shared" si="385"/>
        <v>58</v>
      </c>
      <c r="L72">
        <v>0.5</v>
      </c>
      <c r="M72">
        <f t="shared" ref="M72:N72" si="403">L72</f>
        <v>0.5</v>
      </c>
      <c r="N72">
        <f t="shared" si="403"/>
        <v>0.5</v>
      </c>
      <c r="O72">
        <f>INT($C72*L72)-$I72</f>
        <v>144</v>
      </c>
      <c r="P72">
        <f t="shared" si="393"/>
        <v>248</v>
      </c>
      <c r="Q72">
        <f t="shared" si="394"/>
        <v>124</v>
      </c>
      <c r="R72">
        <v>0.7</v>
      </c>
      <c r="S72">
        <f t="shared" ref="S72:T72" si="404">R72</f>
        <v>0.7</v>
      </c>
      <c r="T72">
        <f t="shared" si="404"/>
        <v>0.7</v>
      </c>
      <c r="U72">
        <f t="shared" si="388"/>
        <v>229</v>
      </c>
      <c r="V72">
        <f t="shared" si="389"/>
        <v>394</v>
      </c>
      <c r="W72">
        <f t="shared" si="390"/>
        <v>196</v>
      </c>
      <c r="X72">
        <v>1</v>
      </c>
      <c r="Y72">
        <f t="shared" ref="Y72:Z72" si="405">X72</f>
        <v>1</v>
      </c>
      <c r="Z72">
        <f t="shared" si="405"/>
        <v>1</v>
      </c>
      <c r="AA72">
        <f t="shared" si="400"/>
        <v>357</v>
      </c>
      <c r="AB72">
        <f t="shared" si="401"/>
        <v>613</v>
      </c>
      <c r="AC72">
        <f t="shared" si="402"/>
        <v>306</v>
      </c>
      <c r="AD72">
        <v>0</v>
      </c>
      <c r="AE72">
        <v>0</v>
      </c>
      <c r="AF72">
        <v>0</v>
      </c>
      <c r="AG72">
        <f>INT($C72*AD72)</f>
        <v>0</v>
      </c>
      <c r="AH72">
        <f>INT($D72*AE72)</f>
        <v>0</v>
      </c>
      <c r="AI72">
        <f>INT($E72*AF72)</f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f t="shared" si="359"/>
        <v>0</v>
      </c>
      <c r="AQ72">
        <f t="shared" si="360"/>
        <v>0</v>
      </c>
      <c r="AR72">
        <f t="shared" si="361"/>
        <v>0</v>
      </c>
      <c r="AS72">
        <f t="shared" si="362"/>
        <v>0</v>
      </c>
      <c r="AT72">
        <f t="shared" si="363"/>
        <v>0</v>
      </c>
      <c r="AU72">
        <f t="shared" si="364"/>
        <v>0</v>
      </c>
      <c r="AV72">
        <f t="shared" si="365"/>
        <v>0</v>
      </c>
      <c r="AW72">
        <f t="shared" si="366"/>
        <v>0</v>
      </c>
      <c r="AX72">
        <f t="shared" si="367"/>
        <v>0</v>
      </c>
      <c r="AY72">
        <f t="shared" si="368"/>
        <v>0</v>
      </c>
      <c r="AZ72">
        <f t="shared" si="369"/>
        <v>0</v>
      </c>
      <c r="BA72">
        <f t="shared" si="370"/>
        <v>0</v>
      </c>
      <c r="BB72">
        <f t="shared" si="371"/>
        <v>0</v>
      </c>
      <c r="BC72">
        <f t="shared" si="372"/>
        <v>0</v>
      </c>
      <c r="BD72">
        <f t="shared" si="373"/>
        <v>0</v>
      </c>
      <c r="BE72">
        <f t="shared" si="374"/>
        <v>0</v>
      </c>
      <c r="BF72">
        <f t="shared" si="375"/>
        <v>0</v>
      </c>
      <c r="BG72">
        <f t="shared" si="376"/>
        <v>0</v>
      </c>
      <c r="BH72">
        <f t="shared" si="377"/>
        <v>0</v>
      </c>
      <c r="BI72">
        <f t="shared" si="378"/>
        <v>0</v>
      </c>
      <c r="BJ72">
        <f t="shared" si="379"/>
        <v>0</v>
      </c>
      <c r="BK72">
        <f>属性设计!T108</f>
        <v>0</v>
      </c>
      <c r="BL72">
        <f>属性设计!U108</f>
        <v>25</v>
      </c>
      <c r="BM72">
        <f>属性设计!V108</f>
        <v>0</v>
      </c>
      <c r="BN72">
        <f>属性设计!W108</f>
        <v>0</v>
      </c>
      <c r="BO72">
        <f>属性设计!X108</f>
        <v>442</v>
      </c>
      <c r="BP72">
        <f t="shared" si="391"/>
        <v>25</v>
      </c>
    </row>
    <row r="73" spans="1:76" x14ac:dyDescent="0.15">
      <c r="A73">
        <f t="shared" si="380"/>
        <v>5050</v>
      </c>
      <c r="B73">
        <v>50</v>
      </c>
      <c r="C73">
        <v>647</v>
      </c>
      <c r="D73">
        <v>1109</v>
      </c>
      <c r="E73">
        <v>554</v>
      </c>
      <c r="F73">
        <v>0.14000000000000001</v>
      </c>
      <c r="G73">
        <f t="shared" si="381"/>
        <v>0.14000000000000001</v>
      </c>
      <c r="H73">
        <f t="shared" si="382"/>
        <v>0.14000000000000001</v>
      </c>
      <c r="I73">
        <f t="shared" si="383"/>
        <v>90</v>
      </c>
      <c r="J73">
        <f t="shared" si="384"/>
        <v>155</v>
      </c>
      <c r="K73">
        <f t="shared" si="385"/>
        <v>77</v>
      </c>
      <c r="R73">
        <v>0.6</v>
      </c>
      <c r="S73">
        <f t="shared" ref="S73:T73" si="406">R73</f>
        <v>0.6</v>
      </c>
      <c r="T73">
        <f t="shared" si="406"/>
        <v>0.6</v>
      </c>
      <c r="U73">
        <f t="shared" si="388"/>
        <v>298</v>
      </c>
      <c r="V73">
        <f t="shared" si="389"/>
        <v>510</v>
      </c>
      <c r="W73">
        <f t="shared" si="390"/>
        <v>255</v>
      </c>
      <c r="X73">
        <v>0.8</v>
      </c>
      <c r="Y73">
        <f t="shared" ref="Y73:Z73" si="407">X73</f>
        <v>0.8</v>
      </c>
      <c r="Z73">
        <f t="shared" si="407"/>
        <v>0.8</v>
      </c>
      <c r="AA73">
        <f t="shared" si="400"/>
        <v>427</v>
      </c>
      <c r="AB73">
        <f t="shared" si="401"/>
        <v>732</v>
      </c>
      <c r="AC73">
        <f t="shared" si="402"/>
        <v>366</v>
      </c>
      <c r="AD73">
        <v>1</v>
      </c>
      <c r="AE73">
        <f t="shared" ref="AE73:AF73" si="408">AD73</f>
        <v>1</v>
      </c>
      <c r="AF73">
        <f t="shared" si="408"/>
        <v>1</v>
      </c>
      <c r="AG73">
        <f>INT($C73*AD73)-$I73</f>
        <v>557</v>
      </c>
      <c r="AH73">
        <f>INT($D73*AE73)-$J73</f>
        <v>954</v>
      </c>
      <c r="AI73">
        <f>INT($E73*AF73)-$K73</f>
        <v>477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f t="shared" si="359"/>
        <v>0</v>
      </c>
      <c r="AQ73">
        <f t="shared" si="360"/>
        <v>0</v>
      </c>
      <c r="AR73">
        <f t="shared" si="361"/>
        <v>0</v>
      </c>
      <c r="AS73">
        <f t="shared" si="362"/>
        <v>0</v>
      </c>
      <c r="AT73">
        <f t="shared" si="363"/>
        <v>0</v>
      </c>
      <c r="AU73">
        <f t="shared" si="364"/>
        <v>0</v>
      </c>
      <c r="AV73">
        <f t="shared" si="365"/>
        <v>0</v>
      </c>
      <c r="AW73">
        <f t="shared" si="366"/>
        <v>0</v>
      </c>
      <c r="AX73">
        <f t="shared" si="367"/>
        <v>0</v>
      </c>
      <c r="AY73">
        <f t="shared" si="368"/>
        <v>0</v>
      </c>
      <c r="AZ73">
        <f t="shared" si="369"/>
        <v>0</v>
      </c>
      <c r="BA73">
        <f t="shared" si="370"/>
        <v>0</v>
      </c>
      <c r="BB73">
        <f t="shared" si="371"/>
        <v>0</v>
      </c>
      <c r="BC73">
        <f t="shared" si="372"/>
        <v>0</v>
      </c>
      <c r="BD73">
        <f t="shared" si="373"/>
        <v>0</v>
      </c>
      <c r="BE73">
        <f t="shared" si="374"/>
        <v>0</v>
      </c>
      <c r="BF73">
        <f t="shared" si="375"/>
        <v>0</v>
      </c>
      <c r="BG73">
        <f t="shared" si="376"/>
        <v>0</v>
      </c>
      <c r="BH73">
        <f t="shared" si="377"/>
        <v>0</v>
      </c>
      <c r="BI73">
        <f t="shared" si="378"/>
        <v>0</v>
      </c>
      <c r="BJ73">
        <f t="shared" si="379"/>
        <v>0</v>
      </c>
      <c r="BK73">
        <f>属性设计!T109</f>
        <v>0</v>
      </c>
      <c r="BL73">
        <f>属性设计!U109</f>
        <v>30</v>
      </c>
      <c r="BM73">
        <f>属性设计!V109</f>
        <v>0</v>
      </c>
      <c r="BN73">
        <f>属性设计!W109</f>
        <v>9</v>
      </c>
      <c r="BO73">
        <f>属性设计!X109</f>
        <v>535</v>
      </c>
      <c r="BP73">
        <f>BP72</f>
        <v>25</v>
      </c>
      <c r="BQ73">
        <f>BK73</f>
        <v>0</v>
      </c>
      <c r="BR73">
        <f>BL73-BP73</f>
        <v>5</v>
      </c>
      <c r="BS73">
        <f t="shared" ref="BS73:BS75" si="409">BM73</f>
        <v>0</v>
      </c>
      <c r="BT73">
        <f t="shared" ref="BT73:BT75" si="410">BN73</f>
        <v>9</v>
      </c>
    </row>
    <row r="74" spans="1:76" x14ac:dyDescent="0.15">
      <c r="A74">
        <f t="shared" si="380"/>
        <v>5060</v>
      </c>
      <c r="B74">
        <v>60</v>
      </c>
      <c r="C74">
        <v>915</v>
      </c>
      <c r="D74">
        <v>1569</v>
      </c>
      <c r="E74">
        <v>784</v>
      </c>
      <c r="F74">
        <v>0.12</v>
      </c>
      <c r="G74">
        <f t="shared" si="381"/>
        <v>0.12</v>
      </c>
      <c r="H74">
        <f t="shared" si="382"/>
        <v>0.12</v>
      </c>
      <c r="I74">
        <f t="shared" si="383"/>
        <v>109</v>
      </c>
      <c r="J74">
        <f t="shared" si="384"/>
        <v>188</v>
      </c>
      <c r="K74">
        <f t="shared" si="385"/>
        <v>94</v>
      </c>
      <c r="R74">
        <v>0.5</v>
      </c>
      <c r="S74">
        <f t="shared" ref="S74:T74" si="411">R74</f>
        <v>0.5</v>
      </c>
      <c r="T74">
        <f t="shared" si="411"/>
        <v>0.5</v>
      </c>
      <c r="U74">
        <f t="shared" si="388"/>
        <v>348</v>
      </c>
      <c r="V74">
        <f t="shared" si="389"/>
        <v>596</v>
      </c>
      <c r="W74">
        <f t="shared" si="390"/>
        <v>298</v>
      </c>
      <c r="X74">
        <v>0.75</v>
      </c>
      <c r="Y74">
        <f t="shared" ref="Y74:Z74" si="412">X74</f>
        <v>0.75</v>
      </c>
      <c r="Z74">
        <f t="shared" si="412"/>
        <v>0.75</v>
      </c>
      <c r="AA74">
        <f t="shared" si="400"/>
        <v>577</v>
      </c>
      <c r="AB74">
        <f t="shared" si="401"/>
        <v>988</v>
      </c>
      <c r="AC74">
        <f t="shared" si="402"/>
        <v>494</v>
      </c>
      <c r="AD74">
        <v>1</v>
      </c>
      <c r="AE74">
        <f t="shared" ref="AE74:AF74" si="413">AD74</f>
        <v>1</v>
      </c>
      <c r="AF74">
        <f t="shared" si="413"/>
        <v>1</v>
      </c>
      <c r="AG74">
        <f t="shared" ref="AG74:AG78" si="414">INT($C74*AD74)-$I74</f>
        <v>806</v>
      </c>
      <c r="AH74">
        <f t="shared" ref="AH74:AH78" si="415">INT($D74*AE74)-$J74</f>
        <v>1381</v>
      </c>
      <c r="AI74">
        <f t="shared" ref="AI74:AI78" si="416">INT($E74*AF74)-$K74</f>
        <v>690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f t="shared" si="359"/>
        <v>0</v>
      </c>
      <c r="AQ74">
        <f t="shared" si="360"/>
        <v>0</v>
      </c>
      <c r="AR74">
        <f t="shared" si="361"/>
        <v>0</v>
      </c>
      <c r="AS74">
        <f t="shared" si="362"/>
        <v>0</v>
      </c>
      <c r="AT74">
        <f t="shared" si="363"/>
        <v>0</v>
      </c>
      <c r="AU74">
        <f t="shared" si="364"/>
        <v>0</v>
      </c>
      <c r="AV74">
        <f t="shared" si="365"/>
        <v>0</v>
      </c>
      <c r="AW74">
        <f t="shared" si="366"/>
        <v>0</v>
      </c>
      <c r="AX74">
        <f t="shared" si="367"/>
        <v>0</v>
      </c>
      <c r="AY74">
        <f t="shared" si="368"/>
        <v>0</v>
      </c>
      <c r="AZ74">
        <f t="shared" si="369"/>
        <v>0</v>
      </c>
      <c r="BA74">
        <f t="shared" si="370"/>
        <v>0</v>
      </c>
      <c r="BB74">
        <f t="shared" si="371"/>
        <v>0</v>
      </c>
      <c r="BC74">
        <f t="shared" si="372"/>
        <v>0</v>
      </c>
      <c r="BD74">
        <f t="shared" si="373"/>
        <v>0</v>
      </c>
      <c r="BE74">
        <f t="shared" si="374"/>
        <v>0</v>
      </c>
      <c r="BF74">
        <f t="shared" si="375"/>
        <v>0</v>
      </c>
      <c r="BG74">
        <f t="shared" si="376"/>
        <v>0</v>
      </c>
      <c r="BH74">
        <f t="shared" si="377"/>
        <v>0</v>
      </c>
      <c r="BI74">
        <f t="shared" si="378"/>
        <v>0</v>
      </c>
      <c r="BJ74">
        <f t="shared" si="379"/>
        <v>0</v>
      </c>
      <c r="BK74">
        <f>属性设计!T110</f>
        <v>0</v>
      </c>
      <c r="BL74">
        <f>属性设计!U110</f>
        <v>35</v>
      </c>
      <c r="BM74">
        <f>属性设计!V110</f>
        <v>0</v>
      </c>
      <c r="BN74">
        <f>属性设计!W110</f>
        <v>12</v>
      </c>
      <c r="BO74">
        <f>属性设计!X110</f>
        <v>628</v>
      </c>
      <c r="BP74">
        <f t="shared" ref="BP74:BP78" si="417">BP73</f>
        <v>25</v>
      </c>
      <c r="BQ74">
        <f t="shared" ref="BQ74:BQ75" si="418">BK74</f>
        <v>0</v>
      </c>
      <c r="BR74">
        <f t="shared" ref="BR74:BR75" si="419">BL74-BP74</f>
        <v>10</v>
      </c>
      <c r="BS74">
        <f t="shared" si="409"/>
        <v>0</v>
      </c>
      <c r="BT74">
        <f t="shared" si="410"/>
        <v>12</v>
      </c>
    </row>
    <row r="75" spans="1:76" x14ac:dyDescent="0.15">
      <c r="A75">
        <f t="shared" si="380"/>
        <v>5070</v>
      </c>
      <c r="B75">
        <v>70</v>
      </c>
      <c r="C75">
        <v>1230</v>
      </c>
      <c r="D75">
        <v>2109</v>
      </c>
      <c r="E75">
        <v>1054</v>
      </c>
      <c r="F75">
        <v>0.1</v>
      </c>
      <c r="G75">
        <f t="shared" si="381"/>
        <v>0.1</v>
      </c>
      <c r="H75">
        <f t="shared" si="382"/>
        <v>0.1</v>
      </c>
      <c r="I75">
        <f t="shared" si="383"/>
        <v>123</v>
      </c>
      <c r="J75">
        <f t="shared" si="384"/>
        <v>210</v>
      </c>
      <c r="K75">
        <f t="shared" si="385"/>
        <v>105</v>
      </c>
      <c r="R75">
        <v>0.5</v>
      </c>
      <c r="S75">
        <f t="shared" ref="S75:T75" si="420">R75</f>
        <v>0.5</v>
      </c>
      <c r="T75">
        <f t="shared" si="420"/>
        <v>0.5</v>
      </c>
      <c r="U75">
        <f t="shared" si="388"/>
        <v>492</v>
      </c>
      <c r="V75">
        <f t="shared" si="389"/>
        <v>844</v>
      </c>
      <c r="W75">
        <f t="shared" si="390"/>
        <v>422</v>
      </c>
      <c r="X75">
        <v>0.7</v>
      </c>
      <c r="Y75">
        <f t="shared" ref="Y75:Z75" si="421">X75</f>
        <v>0.7</v>
      </c>
      <c r="Z75">
        <f t="shared" si="421"/>
        <v>0.7</v>
      </c>
      <c r="AA75">
        <f t="shared" si="400"/>
        <v>738</v>
      </c>
      <c r="AB75">
        <f t="shared" si="401"/>
        <v>1266</v>
      </c>
      <c r="AC75">
        <f t="shared" si="402"/>
        <v>632</v>
      </c>
      <c r="AD75">
        <v>1</v>
      </c>
      <c r="AE75">
        <f t="shared" ref="AE75:AF75" si="422">AD75</f>
        <v>1</v>
      </c>
      <c r="AF75">
        <f t="shared" si="422"/>
        <v>1</v>
      </c>
      <c r="AG75">
        <f t="shared" si="414"/>
        <v>1107</v>
      </c>
      <c r="AH75">
        <f t="shared" si="415"/>
        <v>1899</v>
      </c>
      <c r="AI75">
        <f t="shared" si="416"/>
        <v>949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f t="shared" si="359"/>
        <v>0</v>
      </c>
      <c r="AQ75">
        <f t="shared" si="360"/>
        <v>0</v>
      </c>
      <c r="AR75">
        <f t="shared" si="361"/>
        <v>0</v>
      </c>
      <c r="AS75">
        <f t="shared" si="362"/>
        <v>0</v>
      </c>
      <c r="AT75">
        <f t="shared" si="363"/>
        <v>0</v>
      </c>
      <c r="AU75">
        <f t="shared" si="364"/>
        <v>0</v>
      </c>
      <c r="AV75">
        <f t="shared" si="365"/>
        <v>0</v>
      </c>
      <c r="AW75">
        <f t="shared" si="366"/>
        <v>0</v>
      </c>
      <c r="AX75">
        <f t="shared" si="367"/>
        <v>0</v>
      </c>
      <c r="AY75">
        <f t="shared" si="368"/>
        <v>0</v>
      </c>
      <c r="AZ75">
        <f t="shared" si="369"/>
        <v>0</v>
      </c>
      <c r="BA75">
        <f t="shared" si="370"/>
        <v>0</v>
      </c>
      <c r="BB75">
        <f t="shared" si="371"/>
        <v>0</v>
      </c>
      <c r="BC75">
        <f t="shared" si="372"/>
        <v>0</v>
      </c>
      <c r="BD75">
        <f t="shared" si="373"/>
        <v>0</v>
      </c>
      <c r="BE75">
        <f t="shared" si="374"/>
        <v>0</v>
      </c>
      <c r="BF75">
        <f t="shared" si="375"/>
        <v>0</v>
      </c>
      <c r="BG75">
        <f t="shared" si="376"/>
        <v>0</v>
      </c>
      <c r="BH75">
        <f t="shared" si="377"/>
        <v>0</v>
      </c>
      <c r="BI75">
        <f t="shared" si="378"/>
        <v>0</v>
      </c>
      <c r="BJ75">
        <f t="shared" si="379"/>
        <v>0</v>
      </c>
      <c r="BK75">
        <f>属性设计!T111</f>
        <v>0</v>
      </c>
      <c r="BL75">
        <f>属性设计!U111</f>
        <v>41</v>
      </c>
      <c r="BM75">
        <f>属性设计!V111</f>
        <v>0</v>
      </c>
      <c r="BN75">
        <f>属性设计!W111</f>
        <v>17</v>
      </c>
      <c r="BO75">
        <f>属性设计!X111</f>
        <v>721</v>
      </c>
      <c r="BP75">
        <f t="shared" si="417"/>
        <v>25</v>
      </c>
      <c r="BQ75">
        <f t="shared" si="418"/>
        <v>0</v>
      </c>
      <c r="BR75">
        <f t="shared" si="419"/>
        <v>16</v>
      </c>
      <c r="BS75">
        <f t="shared" si="409"/>
        <v>0</v>
      </c>
      <c r="BT75">
        <f t="shared" si="410"/>
        <v>17</v>
      </c>
    </row>
    <row r="76" spans="1:76" x14ac:dyDescent="0.15">
      <c r="A76">
        <f t="shared" si="380"/>
        <v>5080</v>
      </c>
      <c r="B76">
        <v>80</v>
      </c>
      <c r="C76">
        <v>1592</v>
      </c>
      <c r="D76">
        <v>2729</v>
      </c>
      <c r="E76">
        <v>1364</v>
      </c>
      <c r="F76">
        <v>0.1</v>
      </c>
      <c r="G76">
        <f t="shared" si="381"/>
        <v>0.1</v>
      </c>
      <c r="H76">
        <f t="shared" si="382"/>
        <v>0.1</v>
      </c>
      <c r="I76">
        <f t="shared" si="383"/>
        <v>159</v>
      </c>
      <c r="J76">
        <f t="shared" si="384"/>
        <v>272</v>
      </c>
      <c r="K76">
        <f t="shared" si="385"/>
        <v>136</v>
      </c>
      <c r="X76">
        <v>0.65</v>
      </c>
      <c r="Y76">
        <f t="shared" ref="Y76:Z76" si="423">X76</f>
        <v>0.65</v>
      </c>
      <c r="Z76">
        <f t="shared" si="423"/>
        <v>0.65</v>
      </c>
      <c r="AA76">
        <f t="shared" si="400"/>
        <v>875</v>
      </c>
      <c r="AB76">
        <f t="shared" si="401"/>
        <v>1501</v>
      </c>
      <c r="AC76">
        <f t="shared" si="402"/>
        <v>750</v>
      </c>
      <c r="AD76">
        <v>0.81</v>
      </c>
      <c r="AE76">
        <f t="shared" ref="AE76:AF76" si="424">AD76</f>
        <v>0.81</v>
      </c>
      <c r="AF76">
        <f t="shared" si="424"/>
        <v>0.81</v>
      </c>
      <c r="AG76">
        <f t="shared" si="414"/>
        <v>1130</v>
      </c>
      <c r="AH76">
        <f t="shared" si="415"/>
        <v>1938</v>
      </c>
      <c r="AI76">
        <f t="shared" si="416"/>
        <v>968</v>
      </c>
      <c r="AJ76">
        <v>1</v>
      </c>
      <c r="AK76">
        <f t="shared" ref="AK76:AL76" si="425">AJ76</f>
        <v>1</v>
      </c>
      <c r="AL76">
        <f t="shared" si="425"/>
        <v>1</v>
      </c>
      <c r="AM76">
        <v>0.2</v>
      </c>
      <c r="AN76">
        <v>0.2</v>
      </c>
      <c r="AO76">
        <v>0.2</v>
      </c>
      <c r="AP76">
        <f>INT($C76*AJ76/(1+AM76))-I76</f>
        <v>1167</v>
      </c>
      <c r="AQ76">
        <f>INT($D76*AK76/(1+AN76))-J76</f>
        <v>2002</v>
      </c>
      <c r="AR76">
        <f>INT($E76*AL76/(1+AO76))-K76</f>
        <v>1000</v>
      </c>
      <c r="AS76">
        <f t="shared" si="362"/>
        <v>0</v>
      </c>
      <c r="AT76">
        <f t="shared" si="363"/>
        <v>0</v>
      </c>
      <c r="AU76">
        <f t="shared" si="364"/>
        <v>0</v>
      </c>
      <c r="AV76">
        <f t="shared" si="365"/>
        <v>0</v>
      </c>
      <c r="AW76">
        <f t="shared" si="366"/>
        <v>0</v>
      </c>
      <c r="AX76">
        <f t="shared" si="367"/>
        <v>0</v>
      </c>
      <c r="AY76">
        <f t="shared" si="368"/>
        <v>0</v>
      </c>
      <c r="AZ76">
        <f t="shared" si="369"/>
        <v>0</v>
      </c>
      <c r="BA76">
        <f t="shared" si="370"/>
        <v>0</v>
      </c>
      <c r="BB76">
        <f t="shared" si="371"/>
        <v>0</v>
      </c>
      <c r="BC76">
        <f t="shared" si="372"/>
        <v>0</v>
      </c>
      <c r="BD76">
        <f t="shared" si="373"/>
        <v>0</v>
      </c>
      <c r="BE76">
        <f t="shared" si="374"/>
        <v>0</v>
      </c>
      <c r="BF76">
        <f t="shared" si="375"/>
        <v>0</v>
      </c>
      <c r="BG76">
        <f t="shared" si="376"/>
        <v>0</v>
      </c>
      <c r="BH76">
        <f t="shared" si="377"/>
        <v>0</v>
      </c>
      <c r="BI76">
        <f t="shared" si="378"/>
        <v>0</v>
      </c>
      <c r="BJ76">
        <f t="shared" si="379"/>
        <v>0</v>
      </c>
      <c r="BK76">
        <f>属性设计!T112</f>
        <v>0</v>
      </c>
      <c r="BL76">
        <f>属性设计!U112</f>
        <v>48</v>
      </c>
      <c r="BM76">
        <f>属性设计!V112</f>
        <v>0</v>
      </c>
      <c r="BN76">
        <f>属性设计!W112</f>
        <v>24</v>
      </c>
      <c r="BO76">
        <f>属性设计!X112</f>
        <v>814</v>
      </c>
      <c r="BP76">
        <f t="shared" si="417"/>
        <v>25</v>
      </c>
      <c r="BQ76">
        <f>BQ75</f>
        <v>0</v>
      </c>
      <c r="BR76">
        <f t="shared" ref="BR76:BR78" si="426">BR75</f>
        <v>16</v>
      </c>
      <c r="BS76">
        <f t="shared" ref="BS76:BS78" si="427">BS75</f>
        <v>0</v>
      </c>
      <c r="BT76">
        <f t="shared" ref="BT76:BT78" si="428">BT75</f>
        <v>17</v>
      </c>
      <c r="BU76">
        <f>BK76</f>
        <v>0</v>
      </c>
      <c r="BV76">
        <f>BL76-BP76</f>
        <v>23</v>
      </c>
      <c r="BW76">
        <f t="shared" ref="BW76:BW78" si="429">BM76</f>
        <v>0</v>
      </c>
      <c r="BX76">
        <f>BN76</f>
        <v>24</v>
      </c>
    </row>
    <row r="77" spans="1:76" x14ac:dyDescent="0.15">
      <c r="A77">
        <f t="shared" si="380"/>
        <v>5090</v>
      </c>
      <c r="B77">
        <v>90</v>
      </c>
      <c r="C77">
        <v>2000</v>
      </c>
      <c r="D77">
        <v>3429</v>
      </c>
      <c r="E77">
        <v>1714</v>
      </c>
      <c r="F77">
        <v>0.1</v>
      </c>
      <c r="G77">
        <f t="shared" si="381"/>
        <v>0.1</v>
      </c>
      <c r="H77">
        <f t="shared" si="382"/>
        <v>0.1</v>
      </c>
      <c r="I77">
        <f t="shared" si="383"/>
        <v>200</v>
      </c>
      <c r="J77">
        <f t="shared" si="384"/>
        <v>342</v>
      </c>
      <c r="K77">
        <f t="shared" si="385"/>
        <v>171</v>
      </c>
      <c r="X77">
        <v>0.6</v>
      </c>
      <c r="Y77">
        <f t="shared" ref="Y77:Z77" si="430">X77</f>
        <v>0.6</v>
      </c>
      <c r="Z77">
        <f t="shared" si="430"/>
        <v>0.6</v>
      </c>
      <c r="AA77">
        <f t="shared" si="400"/>
        <v>1000</v>
      </c>
      <c r="AB77">
        <f t="shared" si="401"/>
        <v>1715</v>
      </c>
      <c r="AC77">
        <f t="shared" si="402"/>
        <v>857</v>
      </c>
      <c r="AD77">
        <v>0.75</v>
      </c>
      <c r="AE77">
        <f t="shared" ref="AE77:AF77" si="431">AD77</f>
        <v>0.75</v>
      </c>
      <c r="AF77">
        <f t="shared" si="431"/>
        <v>0.75</v>
      </c>
      <c r="AG77">
        <f t="shared" si="414"/>
        <v>1300</v>
      </c>
      <c r="AH77">
        <f t="shared" si="415"/>
        <v>2229</v>
      </c>
      <c r="AI77">
        <f t="shared" si="416"/>
        <v>1114</v>
      </c>
      <c r="AJ77">
        <v>1</v>
      </c>
      <c r="AK77">
        <f t="shared" ref="AK77:AL77" si="432">AJ77</f>
        <v>1</v>
      </c>
      <c r="AL77">
        <f t="shared" si="432"/>
        <v>1</v>
      </c>
      <c r="AM77">
        <v>0.2</v>
      </c>
      <c r="AN77">
        <v>0.2</v>
      </c>
      <c r="AO77">
        <v>0.2</v>
      </c>
      <c r="AP77">
        <f t="shared" ref="AP77:AP78" si="433">INT($C77*AJ77/(1+AM77))-I77</f>
        <v>1466</v>
      </c>
      <c r="AQ77">
        <f t="shared" ref="AQ77:AQ78" si="434">INT($D77*AK77/(1+AN77))-J77</f>
        <v>2515</v>
      </c>
      <c r="AR77">
        <f t="shared" ref="AR77:AR78" si="435">INT($E77*AL77/(1+AO77))-K77</f>
        <v>1257</v>
      </c>
      <c r="AS77">
        <f t="shared" si="362"/>
        <v>0</v>
      </c>
      <c r="AT77">
        <f t="shared" si="363"/>
        <v>0</v>
      </c>
      <c r="AU77">
        <f t="shared" si="364"/>
        <v>0</v>
      </c>
      <c r="AV77">
        <f t="shared" si="365"/>
        <v>0</v>
      </c>
      <c r="AW77">
        <f t="shared" si="366"/>
        <v>0</v>
      </c>
      <c r="AX77">
        <f t="shared" si="367"/>
        <v>0</v>
      </c>
      <c r="AY77">
        <f t="shared" si="368"/>
        <v>0</v>
      </c>
      <c r="AZ77">
        <f t="shared" si="369"/>
        <v>0</v>
      </c>
      <c r="BA77">
        <f t="shared" si="370"/>
        <v>0</v>
      </c>
      <c r="BB77">
        <f t="shared" si="371"/>
        <v>0</v>
      </c>
      <c r="BC77">
        <f t="shared" si="372"/>
        <v>0</v>
      </c>
      <c r="BD77">
        <f t="shared" si="373"/>
        <v>0</v>
      </c>
      <c r="BE77">
        <f t="shared" si="374"/>
        <v>0</v>
      </c>
      <c r="BF77">
        <f t="shared" si="375"/>
        <v>0</v>
      </c>
      <c r="BG77">
        <f t="shared" si="376"/>
        <v>0</v>
      </c>
      <c r="BH77">
        <f t="shared" si="377"/>
        <v>0</v>
      </c>
      <c r="BI77">
        <f t="shared" si="378"/>
        <v>0</v>
      </c>
      <c r="BJ77">
        <f t="shared" si="379"/>
        <v>0</v>
      </c>
      <c r="BK77">
        <f>属性设计!T113</f>
        <v>0</v>
      </c>
      <c r="BL77">
        <f>属性设计!U113</f>
        <v>56</v>
      </c>
      <c r="BM77">
        <f>属性设计!V113</f>
        <v>0</v>
      </c>
      <c r="BN77">
        <f>属性设计!W113</f>
        <v>33</v>
      </c>
      <c r="BO77">
        <f>属性设计!X113</f>
        <v>907</v>
      </c>
      <c r="BP77">
        <f t="shared" si="417"/>
        <v>25</v>
      </c>
      <c r="BQ77">
        <f t="shared" ref="BQ77:BQ78" si="436">BQ76</f>
        <v>0</v>
      </c>
      <c r="BR77">
        <f t="shared" si="426"/>
        <v>16</v>
      </c>
      <c r="BS77">
        <f t="shared" si="427"/>
        <v>0</v>
      </c>
      <c r="BT77">
        <f t="shared" si="428"/>
        <v>17</v>
      </c>
      <c r="BU77">
        <f t="shared" ref="BU77:BU78" si="437">BK77</f>
        <v>0</v>
      </c>
      <c r="BV77">
        <f t="shared" ref="BV77:BV78" si="438">BL77-BP77</f>
        <v>31</v>
      </c>
      <c r="BW77">
        <f t="shared" si="429"/>
        <v>0</v>
      </c>
      <c r="BX77">
        <f t="shared" ref="BX77:BX78" si="439">BN77</f>
        <v>33</v>
      </c>
    </row>
    <row r="78" spans="1:76" x14ac:dyDescent="0.15">
      <c r="A78">
        <f t="shared" si="380"/>
        <v>5100</v>
      </c>
      <c r="B78">
        <v>100</v>
      </c>
      <c r="C78">
        <v>2455</v>
      </c>
      <c r="D78">
        <v>4209</v>
      </c>
      <c r="E78">
        <v>2104</v>
      </c>
      <c r="F78">
        <v>0.1</v>
      </c>
      <c r="G78">
        <f t="shared" si="381"/>
        <v>0.1</v>
      </c>
      <c r="H78">
        <f t="shared" si="382"/>
        <v>0.1</v>
      </c>
      <c r="I78">
        <f t="shared" si="383"/>
        <v>245</v>
      </c>
      <c r="J78">
        <f t="shared" si="384"/>
        <v>420</v>
      </c>
      <c r="K78">
        <f t="shared" si="385"/>
        <v>210</v>
      </c>
      <c r="X78">
        <v>0.55000000000000004</v>
      </c>
      <c r="Y78">
        <f t="shared" ref="Y78:Z78" si="440">X78</f>
        <v>0.55000000000000004</v>
      </c>
      <c r="Z78">
        <f t="shared" si="440"/>
        <v>0.55000000000000004</v>
      </c>
      <c r="AA78">
        <f t="shared" si="400"/>
        <v>1105</v>
      </c>
      <c r="AB78">
        <f t="shared" si="401"/>
        <v>1894</v>
      </c>
      <c r="AC78">
        <f t="shared" si="402"/>
        <v>947</v>
      </c>
      <c r="AD78">
        <v>0.7</v>
      </c>
      <c r="AE78">
        <f t="shared" ref="AE78:AF78" si="441">AD78</f>
        <v>0.7</v>
      </c>
      <c r="AF78">
        <f t="shared" si="441"/>
        <v>0.7</v>
      </c>
      <c r="AG78">
        <f t="shared" si="414"/>
        <v>1473</v>
      </c>
      <c r="AH78">
        <f t="shared" si="415"/>
        <v>2526</v>
      </c>
      <c r="AI78">
        <f t="shared" si="416"/>
        <v>1262</v>
      </c>
      <c r="AJ78">
        <v>1</v>
      </c>
      <c r="AK78">
        <f t="shared" ref="AK78:AL78" si="442">AJ78</f>
        <v>1</v>
      </c>
      <c r="AL78">
        <f t="shared" si="442"/>
        <v>1</v>
      </c>
      <c r="AM78">
        <v>0.2</v>
      </c>
      <c r="AN78">
        <v>0.2</v>
      </c>
      <c r="AO78">
        <v>0.2</v>
      </c>
      <c r="AP78">
        <f t="shared" si="433"/>
        <v>1800</v>
      </c>
      <c r="AQ78">
        <f t="shared" si="434"/>
        <v>3087</v>
      </c>
      <c r="AR78">
        <f t="shared" si="435"/>
        <v>1543</v>
      </c>
      <c r="BK78">
        <f>属性设计!T114</f>
        <v>0</v>
      </c>
      <c r="BL78">
        <f>属性设计!U114</f>
        <v>65</v>
      </c>
      <c r="BM78">
        <f>属性设计!V114</f>
        <v>0</v>
      </c>
      <c r="BN78">
        <f>属性设计!W114</f>
        <v>44</v>
      </c>
      <c r="BO78">
        <f>属性设计!X114</f>
        <v>1000</v>
      </c>
      <c r="BP78">
        <f t="shared" si="417"/>
        <v>25</v>
      </c>
      <c r="BQ78">
        <f t="shared" si="436"/>
        <v>0</v>
      </c>
      <c r="BR78">
        <f t="shared" si="426"/>
        <v>16</v>
      </c>
      <c r="BS78">
        <f t="shared" si="427"/>
        <v>0</v>
      </c>
      <c r="BT78">
        <f t="shared" si="428"/>
        <v>17</v>
      </c>
      <c r="BU78">
        <f t="shared" si="437"/>
        <v>0</v>
      </c>
      <c r="BV78">
        <f t="shared" si="438"/>
        <v>40</v>
      </c>
      <c r="BW78">
        <f t="shared" si="429"/>
        <v>0</v>
      </c>
      <c r="BX78">
        <f t="shared" si="439"/>
        <v>44</v>
      </c>
    </row>
  </sheetData>
  <phoneticPr fontId="1" type="noConversion"/>
  <conditionalFormatting sqref="AS4:BJ14">
    <cfRule type="cellIs" dxfId="9" priority="5" operator="greaterThan">
      <formula>0</formula>
    </cfRule>
  </conditionalFormatting>
  <conditionalFormatting sqref="AS20:BJ29">
    <cfRule type="cellIs" dxfId="8" priority="4" operator="greaterThan">
      <formula>0</formula>
    </cfRule>
  </conditionalFormatting>
  <conditionalFormatting sqref="AS36:BJ45">
    <cfRule type="cellIs" dxfId="7" priority="3" operator="greaterThan">
      <formula>0</formula>
    </cfRule>
  </conditionalFormatting>
  <conditionalFormatting sqref="AS52:BJ61">
    <cfRule type="cellIs" dxfId="6" priority="2" operator="greaterThan">
      <formula>0</formula>
    </cfRule>
  </conditionalFormatting>
  <conditionalFormatting sqref="AS68:BJ77">
    <cfRule type="cellIs" dxfId="5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80"/>
  <sheetViews>
    <sheetView workbookViewId="0">
      <pane xSplit="1" ySplit="5" topLeftCell="BL12" activePane="bottomRight" state="frozen"/>
      <selection pane="topRight" activeCell="B1" sqref="B1"/>
      <selection pane="bottomLeft" activeCell="A6" sqref="A6"/>
      <selection pane="bottomRight" activeCell="BV61" sqref="BV61"/>
    </sheetView>
  </sheetViews>
  <sheetFormatPr defaultRowHeight="13.5" x14ac:dyDescent="0.15"/>
  <sheetData>
    <row r="1" spans="1:175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</row>
    <row r="2" spans="1:175" x14ac:dyDescent="0.15">
      <c r="R2">
        <v>15</v>
      </c>
      <c r="S2">
        <v>16</v>
      </c>
      <c r="T2">
        <v>17</v>
      </c>
      <c r="AO2">
        <v>21</v>
      </c>
      <c r="AP2">
        <v>22</v>
      </c>
      <c r="AQ2">
        <v>23</v>
      </c>
      <c r="BL2">
        <v>27</v>
      </c>
      <c r="BM2">
        <v>28</v>
      </c>
      <c r="BN2">
        <v>29</v>
      </c>
      <c r="CI2">
        <v>33</v>
      </c>
      <c r="CJ2">
        <v>34</v>
      </c>
      <c r="CK2">
        <v>35</v>
      </c>
      <c r="DF2">
        <v>42</v>
      </c>
      <c r="DG2">
        <v>43</v>
      </c>
      <c r="DH2">
        <v>44</v>
      </c>
    </row>
    <row r="3" spans="1:175" x14ac:dyDescent="0.15">
      <c r="R3">
        <v>9</v>
      </c>
      <c r="S3">
        <v>10</v>
      </c>
      <c r="T3">
        <v>11</v>
      </c>
      <c r="AE3">
        <v>12</v>
      </c>
      <c r="AO3">
        <v>9</v>
      </c>
      <c r="AP3">
        <v>10</v>
      </c>
      <c r="AQ3">
        <v>11</v>
      </c>
      <c r="BB3">
        <v>18</v>
      </c>
      <c r="BL3">
        <v>9</v>
      </c>
      <c r="BM3">
        <v>10</v>
      </c>
      <c r="BN3">
        <v>11</v>
      </c>
      <c r="BY3">
        <v>24</v>
      </c>
      <c r="CI3">
        <v>9</v>
      </c>
      <c r="CJ3">
        <v>10</v>
      </c>
      <c r="CK3">
        <v>11</v>
      </c>
      <c r="CV3">
        <v>30</v>
      </c>
      <c r="DF3">
        <v>9</v>
      </c>
      <c r="DG3">
        <v>10</v>
      </c>
      <c r="DH3">
        <v>11</v>
      </c>
      <c r="DS3">
        <v>36</v>
      </c>
      <c r="EC3">
        <v>13</v>
      </c>
      <c r="ED3">
        <v>14</v>
      </c>
      <c r="EE3">
        <v>15</v>
      </c>
      <c r="EF3">
        <v>16</v>
      </c>
      <c r="EG3">
        <v>17</v>
      </c>
      <c r="EH3">
        <v>36</v>
      </c>
      <c r="EI3">
        <v>37</v>
      </c>
      <c r="EJ3">
        <v>38</v>
      </c>
      <c r="EK3">
        <v>39</v>
      </c>
      <c r="EL3">
        <v>40</v>
      </c>
      <c r="EM3">
        <f>EH3+23</f>
        <v>59</v>
      </c>
      <c r="EN3">
        <f t="shared" ref="EN3:ES3" si="0">EI3+23</f>
        <v>60</v>
      </c>
      <c r="EO3">
        <f t="shared" si="0"/>
        <v>61</v>
      </c>
      <c r="EP3">
        <f t="shared" si="0"/>
        <v>62</v>
      </c>
      <c r="EQ3">
        <f t="shared" si="0"/>
        <v>63</v>
      </c>
      <c r="ER3">
        <f t="shared" si="0"/>
        <v>82</v>
      </c>
      <c r="ES3">
        <f t="shared" si="0"/>
        <v>83</v>
      </c>
      <c r="ET3">
        <f t="shared" ref="ET3" si="1">EO3+23</f>
        <v>84</v>
      </c>
      <c r="EU3">
        <f t="shared" ref="EU3" si="2">EP3+23</f>
        <v>85</v>
      </c>
      <c r="EV3">
        <f t="shared" ref="EV3" si="3">EQ3+23</f>
        <v>86</v>
      </c>
      <c r="EW3">
        <f t="shared" ref="EW3" si="4">ER3+23</f>
        <v>105</v>
      </c>
      <c r="EX3">
        <f t="shared" ref="EX3" si="5">ES3+23</f>
        <v>106</v>
      </c>
      <c r="EY3">
        <f t="shared" ref="EY3" si="6">ET3+23</f>
        <v>107</v>
      </c>
      <c r="EZ3">
        <f t="shared" ref="EZ3" si="7">EU3+23</f>
        <v>108</v>
      </c>
      <c r="FA3">
        <f t="shared" ref="FA3" si="8">EV3+23</f>
        <v>109</v>
      </c>
      <c r="FB3">
        <v>128</v>
      </c>
      <c r="FC3">
        <v>129</v>
      </c>
      <c r="FD3">
        <v>130</v>
      </c>
      <c r="FE3">
        <v>131</v>
      </c>
      <c r="FF3">
        <v>132</v>
      </c>
    </row>
    <row r="4" spans="1:175" x14ac:dyDescent="0.15">
      <c r="A4">
        <v>1</v>
      </c>
      <c r="B4" t="s">
        <v>173</v>
      </c>
      <c r="C4" s="1" t="s">
        <v>175</v>
      </c>
      <c r="D4" s="1"/>
      <c r="E4" s="1"/>
      <c r="F4" s="1"/>
      <c r="G4" s="1"/>
      <c r="H4" s="1" t="s">
        <v>199</v>
      </c>
      <c r="I4" s="1"/>
      <c r="J4" s="1"/>
      <c r="K4" s="1"/>
      <c r="L4" s="1"/>
      <c r="M4" s="1"/>
      <c r="N4" s="1"/>
      <c r="O4" s="1"/>
      <c r="P4" s="1"/>
      <c r="Q4" s="1"/>
      <c r="R4" s="2" t="s">
        <v>196</v>
      </c>
      <c r="S4" s="2"/>
      <c r="T4" s="2"/>
      <c r="U4" s="2" t="s">
        <v>197</v>
      </c>
      <c r="V4" s="2"/>
      <c r="W4" s="2"/>
      <c r="X4" s="2"/>
      <c r="Y4" s="2"/>
      <c r="Z4" s="2" t="s">
        <v>198</v>
      </c>
      <c r="AA4" s="2"/>
      <c r="AB4" s="2"/>
      <c r="AC4" s="2"/>
      <c r="AD4" s="2"/>
      <c r="AE4" s="2" t="s">
        <v>189</v>
      </c>
      <c r="AF4" s="2"/>
      <c r="AG4" s="2"/>
      <c r="AH4" s="2"/>
      <c r="AI4" s="2"/>
      <c r="AJ4" s="2"/>
      <c r="AK4" s="2"/>
      <c r="AL4" s="2"/>
      <c r="AM4" s="2"/>
      <c r="AN4" s="2"/>
      <c r="AO4" s="1" t="s">
        <v>200</v>
      </c>
      <c r="AP4" s="1"/>
      <c r="AQ4" s="1"/>
      <c r="AR4" s="1" t="s">
        <v>197</v>
      </c>
      <c r="AS4" s="1"/>
      <c r="AT4" s="1"/>
      <c r="AU4" s="1"/>
      <c r="AV4" s="1"/>
      <c r="AW4" s="1" t="s">
        <v>198</v>
      </c>
      <c r="AX4" s="1"/>
      <c r="AY4" s="1"/>
      <c r="AZ4" s="1"/>
      <c r="BA4" s="1"/>
      <c r="BB4" s="1" t="s">
        <v>201</v>
      </c>
      <c r="BC4" s="1"/>
      <c r="BD4" s="1"/>
      <c r="BE4" s="1"/>
      <c r="BF4" s="1"/>
      <c r="BG4" s="1"/>
      <c r="BH4" s="1"/>
      <c r="BI4" s="1"/>
      <c r="BJ4" s="1"/>
      <c r="BK4" s="1"/>
      <c r="BL4" s="2" t="s">
        <v>202</v>
      </c>
      <c r="BM4" s="2"/>
      <c r="BN4" s="2"/>
      <c r="BO4" s="2" t="s">
        <v>197</v>
      </c>
      <c r="BP4" s="2"/>
      <c r="BQ4" s="2"/>
      <c r="BR4" s="2"/>
      <c r="BS4" s="2"/>
      <c r="BT4" s="2" t="s">
        <v>198</v>
      </c>
      <c r="BU4" s="2"/>
      <c r="BV4" s="2"/>
      <c r="BW4" s="2"/>
      <c r="BX4" s="2"/>
      <c r="BY4" s="2" t="s">
        <v>203</v>
      </c>
      <c r="BZ4" s="2"/>
      <c r="CA4" s="2"/>
      <c r="CB4" s="2"/>
      <c r="CC4" s="2"/>
      <c r="CD4" s="2"/>
      <c r="CE4" s="2"/>
      <c r="CF4" s="2"/>
      <c r="CG4" s="2"/>
      <c r="CH4" s="2"/>
      <c r="CI4" s="1" t="s">
        <v>204</v>
      </c>
      <c r="CJ4" s="1"/>
      <c r="CK4" s="1"/>
      <c r="CL4" s="1" t="s">
        <v>197</v>
      </c>
      <c r="CM4" s="1"/>
      <c r="CN4" s="1"/>
      <c r="CO4" s="1"/>
      <c r="CP4" s="1"/>
      <c r="CQ4" s="1" t="s">
        <v>198</v>
      </c>
      <c r="CR4" s="1"/>
      <c r="CS4" s="1"/>
      <c r="CT4" s="1"/>
      <c r="CU4" s="1"/>
      <c r="CV4" s="1" t="s">
        <v>205</v>
      </c>
      <c r="CW4" s="1"/>
      <c r="CX4" s="1"/>
      <c r="CY4" s="1"/>
      <c r="CZ4" s="1"/>
      <c r="DA4" s="1"/>
      <c r="DB4" s="1"/>
      <c r="DC4" s="1"/>
      <c r="DD4" s="1"/>
      <c r="DE4" s="1"/>
      <c r="DF4" s="2" t="s">
        <v>206</v>
      </c>
      <c r="DG4" s="2"/>
      <c r="DH4" s="2"/>
      <c r="DI4" s="2" t="s">
        <v>197</v>
      </c>
      <c r="DJ4" s="2"/>
      <c r="DK4" s="2"/>
      <c r="DL4" s="2"/>
      <c r="DM4" s="2"/>
      <c r="DN4" s="2" t="s">
        <v>198</v>
      </c>
      <c r="DO4" s="2"/>
      <c r="DP4" s="2"/>
      <c r="DQ4" s="2"/>
      <c r="DR4" s="2"/>
      <c r="DS4" s="2" t="s">
        <v>193</v>
      </c>
      <c r="DT4" s="2"/>
      <c r="DU4" s="2"/>
      <c r="DV4" s="2"/>
      <c r="DW4" s="2"/>
      <c r="DX4" s="2"/>
      <c r="DY4" s="2"/>
      <c r="DZ4" s="2"/>
      <c r="EA4" s="2"/>
      <c r="EB4" s="2"/>
      <c r="EC4" s="1" t="s">
        <v>207</v>
      </c>
      <c r="ED4" s="1"/>
      <c r="EE4" s="1"/>
      <c r="EF4" s="1"/>
      <c r="EG4" s="1"/>
      <c r="EH4" s="1" t="s">
        <v>208</v>
      </c>
      <c r="EI4" s="1"/>
      <c r="EJ4" s="1"/>
      <c r="EK4" s="1"/>
      <c r="EL4" s="1"/>
      <c r="EM4" s="1" t="s">
        <v>209</v>
      </c>
      <c r="EN4" s="1"/>
      <c r="EO4" s="1"/>
      <c r="EP4" s="1"/>
      <c r="EQ4" s="1"/>
      <c r="ER4" s="1" t="s">
        <v>210</v>
      </c>
      <c r="ES4" s="1"/>
      <c r="ET4" s="1"/>
      <c r="EU4" s="1"/>
      <c r="EV4" s="1"/>
      <c r="EW4" s="1" t="s">
        <v>211</v>
      </c>
      <c r="EX4" s="1"/>
      <c r="EY4" s="1"/>
      <c r="EZ4" s="1"/>
      <c r="FA4" s="1"/>
      <c r="FB4" s="1" t="s">
        <v>212</v>
      </c>
      <c r="FC4" s="1"/>
      <c r="FD4" s="1"/>
      <c r="FE4" s="1"/>
      <c r="FF4" s="1"/>
      <c r="FQ4" t="str">
        <f>参数表!B5</f>
        <v>参数1</v>
      </c>
      <c r="FR4">
        <f>参数表!C5</f>
        <v>0.6</v>
      </c>
      <c r="FS4" t="str">
        <f>参数表!D5</f>
        <v>物攻主属性参数</v>
      </c>
    </row>
    <row r="5" spans="1:175" x14ac:dyDescent="0.15">
      <c r="A5" t="s">
        <v>195</v>
      </c>
      <c r="B5" t="s">
        <v>176</v>
      </c>
      <c r="C5" t="s">
        <v>177</v>
      </c>
      <c r="D5" t="s">
        <v>178</v>
      </c>
      <c r="E5" t="s">
        <v>179</v>
      </c>
      <c r="F5" t="s">
        <v>180</v>
      </c>
      <c r="G5" t="s">
        <v>181</v>
      </c>
      <c r="H5" t="s">
        <v>177</v>
      </c>
      <c r="I5" t="s">
        <v>178</v>
      </c>
      <c r="J5" t="s">
        <v>179</v>
      </c>
      <c r="K5" t="s">
        <v>180</v>
      </c>
      <c r="L5" t="s">
        <v>181</v>
      </c>
      <c r="M5" t="s">
        <v>177</v>
      </c>
      <c r="N5" t="s">
        <v>178</v>
      </c>
      <c r="O5" t="s">
        <v>179</v>
      </c>
      <c r="P5" t="s">
        <v>180</v>
      </c>
      <c r="Q5" t="s">
        <v>181</v>
      </c>
      <c r="R5" t="s">
        <v>0</v>
      </c>
      <c r="S5" t="s">
        <v>1</v>
      </c>
      <c r="T5" t="s">
        <v>2</v>
      </c>
      <c r="U5" t="s">
        <v>3</v>
      </c>
      <c r="V5" t="s">
        <v>34</v>
      </c>
      <c r="W5" t="s">
        <v>35</v>
      </c>
      <c r="X5" t="s">
        <v>36</v>
      </c>
      <c r="Y5" t="s">
        <v>37</v>
      </c>
      <c r="Z5" t="s">
        <v>3</v>
      </c>
      <c r="AA5" t="s">
        <v>34</v>
      </c>
      <c r="AB5" t="s">
        <v>35</v>
      </c>
      <c r="AC5" t="s">
        <v>36</v>
      </c>
      <c r="AD5" t="s">
        <v>37</v>
      </c>
      <c r="AE5" t="s">
        <v>3</v>
      </c>
      <c r="AF5" t="s">
        <v>34</v>
      </c>
      <c r="AG5" t="s">
        <v>35</v>
      </c>
      <c r="AH5" t="s">
        <v>36</v>
      </c>
      <c r="AI5" t="s">
        <v>37</v>
      </c>
      <c r="AJ5" t="s">
        <v>3</v>
      </c>
      <c r="AK5" t="s">
        <v>34</v>
      </c>
      <c r="AL5" t="s">
        <v>35</v>
      </c>
      <c r="AM5" t="s">
        <v>36</v>
      </c>
      <c r="AN5" t="s">
        <v>37</v>
      </c>
      <c r="AO5" t="s">
        <v>0</v>
      </c>
      <c r="AP5" t="s">
        <v>1</v>
      </c>
      <c r="AQ5" t="s">
        <v>2</v>
      </c>
      <c r="AR5" t="s">
        <v>3</v>
      </c>
      <c r="AS5" t="s">
        <v>34</v>
      </c>
      <c r="AT5" t="s">
        <v>35</v>
      </c>
      <c r="AU5" t="s">
        <v>36</v>
      </c>
      <c r="AV5" t="s">
        <v>37</v>
      </c>
      <c r="AW5" t="s">
        <v>3</v>
      </c>
      <c r="AX5" t="s">
        <v>34</v>
      </c>
      <c r="AY5" t="s">
        <v>35</v>
      </c>
      <c r="AZ5" t="s">
        <v>36</v>
      </c>
      <c r="BA5" t="s">
        <v>37</v>
      </c>
      <c r="BB5" t="s">
        <v>3</v>
      </c>
      <c r="BC5" t="s">
        <v>34</v>
      </c>
      <c r="BD5" t="s">
        <v>35</v>
      </c>
      <c r="BE5" t="s">
        <v>36</v>
      </c>
      <c r="BF5" t="s">
        <v>37</v>
      </c>
      <c r="BG5" t="s">
        <v>3</v>
      </c>
      <c r="BH5" t="s">
        <v>34</v>
      </c>
      <c r="BI5" t="s">
        <v>35</v>
      </c>
      <c r="BJ5" t="s">
        <v>36</v>
      </c>
      <c r="BK5" t="s">
        <v>37</v>
      </c>
      <c r="BL5" t="s">
        <v>0</v>
      </c>
      <c r="BM5" t="s">
        <v>1</v>
      </c>
      <c r="BN5" t="s">
        <v>2</v>
      </c>
      <c r="BO5" t="s">
        <v>3</v>
      </c>
      <c r="BP5" t="s">
        <v>34</v>
      </c>
      <c r="BQ5" t="s">
        <v>35</v>
      </c>
      <c r="BR5" t="s">
        <v>36</v>
      </c>
      <c r="BS5" t="s">
        <v>37</v>
      </c>
      <c r="BT5" t="s">
        <v>3</v>
      </c>
      <c r="BU5" t="s">
        <v>34</v>
      </c>
      <c r="BV5" t="s">
        <v>35</v>
      </c>
      <c r="BW5" t="s">
        <v>36</v>
      </c>
      <c r="BX5" t="s">
        <v>37</v>
      </c>
      <c r="BY5" t="s">
        <v>3</v>
      </c>
      <c r="BZ5" t="s">
        <v>34</v>
      </c>
      <c r="CA5" t="s">
        <v>35</v>
      </c>
      <c r="CB5" t="s">
        <v>36</v>
      </c>
      <c r="CC5" t="s">
        <v>37</v>
      </c>
      <c r="CD5" t="s">
        <v>3</v>
      </c>
      <c r="CE5" t="s">
        <v>34</v>
      </c>
      <c r="CF5" t="s">
        <v>35</v>
      </c>
      <c r="CG5" t="s">
        <v>36</v>
      </c>
      <c r="CH5" t="s">
        <v>37</v>
      </c>
      <c r="CI5" t="s">
        <v>0</v>
      </c>
      <c r="CJ5" t="s">
        <v>1</v>
      </c>
      <c r="CK5" t="s">
        <v>2</v>
      </c>
      <c r="CL5" t="s">
        <v>3</v>
      </c>
      <c r="CM5" t="s">
        <v>34</v>
      </c>
      <c r="CN5" t="s">
        <v>35</v>
      </c>
      <c r="CO5" t="s">
        <v>36</v>
      </c>
      <c r="CP5" t="s">
        <v>37</v>
      </c>
      <c r="CQ5" t="s">
        <v>3</v>
      </c>
      <c r="CR5" t="s">
        <v>34</v>
      </c>
      <c r="CS5" t="s">
        <v>35</v>
      </c>
      <c r="CT5" t="s">
        <v>36</v>
      </c>
      <c r="CU5" t="s">
        <v>37</v>
      </c>
      <c r="CV5" t="s">
        <v>3</v>
      </c>
      <c r="CW5" t="s">
        <v>34</v>
      </c>
      <c r="CX5" t="s">
        <v>35</v>
      </c>
      <c r="CY5" t="s">
        <v>36</v>
      </c>
      <c r="CZ5" t="s">
        <v>37</v>
      </c>
      <c r="DA5" t="s">
        <v>3</v>
      </c>
      <c r="DB5" t="s">
        <v>34</v>
      </c>
      <c r="DC5" t="s">
        <v>35</v>
      </c>
      <c r="DD5" t="s">
        <v>36</v>
      </c>
      <c r="DE5" t="s">
        <v>37</v>
      </c>
      <c r="DF5" t="s">
        <v>0</v>
      </c>
      <c r="DG5" t="s">
        <v>1</v>
      </c>
      <c r="DH5" t="s">
        <v>2</v>
      </c>
      <c r="DI5" t="s">
        <v>3</v>
      </c>
      <c r="DJ5" t="s">
        <v>34</v>
      </c>
      <c r="DK5" t="s">
        <v>35</v>
      </c>
      <c r="DL5" t="s">
        <v>36</v>
      </c>
      <c r="DM5" t="s">
        <v>37</v>
      </c>
      <c r="DN5" t="s">
        <v>3</v>
      </c>
      <c r="DO5" t="s">
        <v>34</v>
      </c>
      <c r="DP5" t="s">
        <v>35</v>
      </c>
      <c r="DQ5" t="s">
        <v>36</v>
      </c>
      <c r="DR5" t="s">
        <v>37</v>
      </c>
      <c r="DS5" t="s">
        <v>3</v>
      </c>
      <c r="DT5" t="s">
        <v>34</v>
      </c>
      <c r="DU5" t="s">
        <v>35</v>
      </c>
      <c r="DV5" t="s">
        <v>36</v>
      </c>
      <c r="DW5" t="s">
        <v>37</v>
      </c>
      <c r="DX5" t="s">
        <v>3</v>
      </c>
      <c r="DY5" t="s">
        <v>34</v>
      </c>
      <c r="DZ5" t="s">
        <v>35</v>
      </c>
      <c r="EA5" t="s">
        <v>36</v>
      </c>
      <c r="EB5" t="s">
        <v>37</v>
      </c>
      <c r="EC5" t="s">
        <v>177</v>
      </c>
      <c r="ED5" t="s">
        <v>178</v>
      </c>
      <c r="EE5" t="s">
        <v>179</v>
      </c>
      <c r="EF5" t="s">
        <v>180</v>
      </c>
      <c r="EG5" t="s">
        <v>181</v>
      </c>
      <c r="EH5" t="s">
        <v>177</v>
      </c>
      <c r="EI5" t="s">
        <v>178</v>
      </c>
      <c r="EJ5" t="s">
        <v>179</v>
      </c>
      <c r="EK5" t="s">
        <v>180</v>
      </c>
      <c r="EL5" t="s">
        <v>181</v>
      </c>
      <c r="EM5" t="s">
        <v>177</v>
      </c>
      <c r="EN5" t="s">
        <v>178</v>
      </c>
      <c r="EO5" t="s">
        <v>179</v>
      </c>
      <c r="EP5" t="s">
        <v>180</v>
      </c>
      <c r="EQ5" t="s">
        <v>181</v>
      </c>
      <c r="ER5" t="s">
        <v>177</v>
      </c>
      <c r="ES5" t="s">
        <v>178</v>
      </c>
      <c r="ET5" t="s">
        <v>179</v>
      </c>
      <c r="EU5" t="s">
        <v>180</v>
      </c>
      <c r="EV5" t="s">
        <v>181</v>
      </c>
      <c r="EW5" t="s">
        <v>177</v>
      </c>
      <c r="EX5" t="s">
        <v>178</v>
      </c>
      <c r="EY5" t="s">
        <v>179</v>
      </c>
      <c r="EZ5" t="s">
        <v>180</v>
      </c>
      <c r="FA5" t="s">
        <v>181</v>
      </c>
      <c r="FB5" t="s">
        <v>177</v>
      </c>
      <c r="FC5" t="s">
        <v>178</v>
      </c>
      <c r="FD5" t="s">
        <v>179</v>
      </c>
      <c r="FE5" t="s">
        <v>180</v>
      </c>
      <c r="FF5" t="s">
        <v>181</v>
      </c>
      <c r="FQ5" t="str">
        <f>参数表!B6</f>
        <v>参数2</v>
      </c>
      <c r="FR5">
        <f>参数表!C6</f>
        <v>0.5</v>
      </c>
      <c r="FS5" t="str">
        <f>参数表!D6</f>
        <v>物攻力道参数</v>
      </c>
    </row>
    <row r="6" spans="1:175" x14ac:dyDescent="0.15">
      <c r="A6">
        <f>B6+A$4*1000</f>
        <v>1001</v>
      </c>
      <c r="B6">
        <v>1</v>
      </c>
      <c r="C6">
        <v>720</v>
      </c>
      <c r="D6">
        <v>40</v>
      </c>
      <c r="E6">
        <v>30</v>
      </c>
      <c r="F6">
        <v>35</v>
      </c>
      <c r="G6">
        <v>35</v>
      </c>
      <c r="R6">
        <f t="shared" ref="R6:T10" si="9">VLOOKUP($A6,属性分配1,R$3,FALSE)+VLOOKUP($A6,属性分配1,R$2,FALSE)</f>
        <v>13</v>
      </c>
      <c r="S6">
        <f t="shared" si="9"/>
        <v>6</v>
      </c>
      <c r="T6">
        <f t="shared" si="9"/>
        <v>6</v>
      </c>
      <c r="U6">
        <f>INT(R6*$FR$10)</f>
        <v>260</v>
      </c>
      <c r="V6">
        <f>INT(R6*$FR$4+R6*$FR$5)</f>
        <v>14</v>
      </c>
      <c r="W6">
        <f>INT(R6*$FR$6+T6*$FR$7)</f>
        <v>10</v>
      </c>
      <c r="X6">
        <f>INT(S6*$FR$8)</f>
        <v>6</v>
      </c>
      <c r="Y6">
        <f>INT(S6*$FR$9)</f>
        <v>6</v>
      </c>
      <c r="Z6">
        <f>IF($C6=0,0,$C6-$M6-U6)</f>
        <v>460</v>
      </c>
      <c r="AA6">
        <f>IF($D6=0,0,$D6-$N6-V6)</f>
        <v>26</v>
      </c>
      <c r="AB6">
        <f>IF($E6=0,0,$E6-$O6-W6)</f>
        <v>20</v>
      </c>
      <c r="AC6">
        <f>IF($F6=0,0,$F6-$P6-X6)</f>
        <v>29</v>
      </c>
      <c r="AD6">
        <f>IF($G6=0,0,$G6-$Q6-Y6)</f>
        <v>29</v>
      </c>
      <c r="AE6">
        <f>VLOOKUP($A6,属性分配1,AE$3,FALSE)</f>
        <v>1</v>
      </c>
      <c r="AF6">
        <f>AE6</f>
        <v>1</v>
      </c>
      <c r="AG6">
        <f t="shared" ref="AG6:AI6" si="10">AF6</f>
        <v>1</v>
      </c>
      <c r="AH6">
        <f t="shared" si="10"/>
        <v>1</v>
      </c>
      <c r="AI6">
        <f t="shared" si="10"/>
        <v>1</v>
      </c>
      <c r="AJ6">
        <f>INT(Z6*AE6)</f>
        <v>460</v>
      </c>
      <c r="AK6">
        <f t="shared" ref="AK6:AN6" si="11">INT(AA6*AF6)</f>
        <v>26</v>
      </c>
      <c r="AL6">
        <f t="shared" si="11"/>
        <v>20</v>
      </c>
      <c r="AM6">
        <f t="shared" si="11"/>
        <v>29</v>
      </c>
      <c r="AN6">
        <f t="shared" si="11"/>
        <v>29</v>
      </c>
      <c r="EC6">
        <f t="shared" ref="EC6:EC15" si="12">IF(OR(VLOOKUP($A6,属性分配2,EC$3,FALSE)=0,VLOOKUP($A7,属性分配2,EC$3,FALSE)=0),0,IF(VLOOKUP($A6,属性分配2,EC$3,FALSE)+10&lt;VLOOKUP($A7,属性分配2,EC$3,FALSE),0,11111))</f>
        <v>0</v>
      </c>
      <c r="ED6">
        <f t="shared" ref="ED6:ED15" si="13">IF(OR(VLOOKUP($A6,属性分配2,ED$3,FALSE)=0,VLOOKUP($A7,属性分配2,ED$3,FALSE)=0),0,IF(VLOOKUP($A6,属性分配2,ED$3,FALSE)+10&lt;VLOOKUP($A7,属性分配2,ED$3,FALSE),0,11111))</f>
        <v>0</v>
      </c>
      <c r="EE6">
        <f t="shared" ref="EE6:EE15" si="14">IF(OR(VLOOKUP($A6,属性分配2,EE$3,FALSE)=0,VLOOKUP($A7,属性分配2,EE$3,FALSE)=0),0,IF(VLOOKUP($A6,属性分配2,EE$3,FALSE)+10&lt;VLOOKUP($A7,属性分配2,EE$3,FALSE),0,11111))</f>
        <v>0</v>
      </c>
      <c r="EF6">
        <f t="shared" ref="EF6:EF15" si="15">IF(OR(VLOOKUP($A6,属性分配2,EF$3,FALSE)=0,VLOOKUP($A7,属性分配2,EF$3,FALSE)=0),0,IF(VLOOKUP($A6,属性分配2,EF$3,FALSE)+10&lt;VLOOKUP($A7,属性分配2,EF$3,FALSE),0,11111))</f>
        <v>0</v>
      </c>
      <c r="EG6">
        <f t="shared" ref="EG6:EG15" si="16">IF(OR(VLOOKUP($A6,属性分配2,EG$3,FALSE)=0,VLOOKUP($A7,属性分配2,EG$3,FALSE)=0),0,IF(VLOOKUP($A6,属性分配2,EG$3,FALSE)+10&lt;VLOOKUP($A7,属性分配2,EG$3,FALSE),0,11111))</f>
        <v>0</v>
      </c>
      <c r="EH6">
        <f t="shared" ref="EH6:EH15" si="17">IF(OR(VLOOKUP($A6,属性分配2,EH$3,FALSE)=0,VLOOKUP($A7,属性分配2,EH$3,FALSE)=0),0,IF(VLOOKUP($A6,属性分配2,EH$3,FALSE)+10&lt;VLOOKUP($A7,属性分配2,EH$3,FALSE),0,11111))</f>
        <v>0</v>
      </c>
      <c r="EI6">
        <f t="shared" ref="EI6:EI15" si="18">IF(OR(VLOOKUP($A6,属性分配2,EI$3,FALSE)=0,VLOOKUP($A7,属性分配2,EI$3,FALSE)=0),0,IF(VLOOKUP($A6,属性分配2,EI$3,FALSE)+10&lt;VLOOKUP($A7,属性分配2,EI$3,FALSE),0,11111))</f>
        <v>0</v>
      </c>
      <c r="EJ6">
        <f t="shared" ref="EJ6:EJ15" si="19">IF(OR(VLOOKUP($A6,属性分配2,EJ$3,FALSE)=0,VLOOKUP($A7,属性分配2,EJ$3,FALSE)=0),0,IF(VLOOKUP($A6,属性分配2,EJ$3,FALSE)+10&lt;VLOOKUP($A7,属性分配2,EJ$3,FALSE),0,11111))</f>
        <v>0</v>
      </c>
      <c r="EK6">
        <f t="shared" ref="EK6:EK15" si="20">IF(OR(VLOOKUP($A6,属性分配2,EK$3,FALSE)=0,VLOOKUP($A7,属性分配2,EK$3,FALSE)=0),0,IF(VLOOKUP($A6,属性分配2,EK$3,FALSE)+10&lt;VLOOKUP($A7,属性分配2,EK$3,FALSE),0,11111))</f>
        <v>0</v>
      </c>
      <c r="EL6">
        <f t="shared" ref="EL6:EL15" si="21">IF(OR(VLOOKUP($A6,属性分配2,EL$3,FALSE)=0,VLOOKUP($A7,属性分配2,EL$3,FALSE)=0),0,IF(VLOOKUP($A6,属性分配2,EL$3,FALSE)+10&lt;VLOOKUP($A7,属性分配2,EL$3,FALSE),0,11111))</f>
        <v>0</v>
      </c>
      <c r="EM6">
        <f t="shared" ref="EM6:EM15" si="22">IF(OR(VLOOKUP($A6,属性分配2,EM$3,FALSE)=0,VLOOKUP($A7,属性分配2,EM$3,FALSE)=0),0,IF(VLOOKUP($A6,属性分配2,EM$3,FALSE)+10&lt;VLOOKUP($A7,属性分配2,EM$3,FALSE),0,11111))</f>
        <v>0</v>
      </c>
      <c r="EN6">
        <f t="shared" ref="EN6:EN15" si="23">IF(OR(VLOOKUP($A6,属性分配2,EN$3,FALSE)=0,VLOOKUP($A7,属性分配2,EN$3,FALSE)=0),0,IF(VLOOKUP($A6,属性分配2,EN$3,FALSE)+10&lt;VLOOKUP($A7,属性分配2,EN$3,FALSE),0,11111))</f>
        <v>0</v>
      </c>
      <c r="EO6">
        <f t="shared" ref="EO6:EO15" si="24">IF(OR(VLOOKUP($A6,属性分配2,EO$3,FALSE)=0,VLOOKUP($A7,属性分配2,EO$3,FALSE)=0),0,IF(VLOOKUP($A6,属性分配2,EO$3,FALSE)+10&lt;VLOOKUP($A7,属性分配2,EO$3,FALSE),0,11111))</f>
        <v>0</v>
      </c>
      <c r="EP6">
        <f t="shared" ref="EP6:EP15" si="25">IF(OR(VLOOKUP($A6,属性分配2,EP$3,FALSE)=0,VLOOKUP($A7,属性分配2,EP$3,FALSE)=0),0,IF(VLOOKUP($A6,属性分配2,EP$3,FALSE)+10&lt;VLOOKUP($A7,属性分配2,EP$3,FALSE),0,11111))</f>
        <v>0</v>
      </c>
      <c r="EQ6">
        <f t="shared" ref="EQ6:EQ15" si="26">IF(OR(VLOOKUP($A6,属性分配2,EQ$3,FALSE)=0,VLOOKUP($A7,属性分配2,EQ$3,FALSE)=0),0,IF(VLOOKUP($A6,属性分配2,EQ$3,FALSE)+10&lt;VLOOKUP($A7,属性分配2,EQ$3,FALSE),0,11111))</f>
        <v>0</v>
      </c>
      <c r="ER6">
        <f t="shared" ref="ER6:ER15" si="27">IF(OR(VLOOKUP($A6,属性分配2,ER$3,FALSE)=0,VLOOKUP($A7,属性分配2,ER$3,FALSE)=0),0,IF(VLOOKUP($A6,属性分配2,ER$3,FALSE)+10&lt;VLOOKUP($A7,属性分配2,ER$3,FALSE),0,11111))</f>
        <v>0</v>
      </c>
      <c r="ES6">
        <f t="shared" ref="ES6:ES15" si="28">IF(OR(VLOOKUP($A6,属性分配2,ES$3,FALSE)=0,VLOOKUP($A7,属性分配2,ES$3,FALSE)=0),0,IF(VLOOKUP($A6,属性分配2,ES$3,FALSE)+10&lt;VLOOKUP($A7,属性分配2,ES$3,FALSE),0,11111))</f>
        <v>0</v>
      </c>
      <c r="ET6">
        <f t="shared" ref="ET6:ET15" si="29">IF(OR(VLOOKUP($A6,属性分配2,ET$3,FALSE)=0,VLOOKUP($A7,属性分配2,ET$3,FALSE)=0),0,IF(VLOOKUP($A6,属性分配2,ET$3,FALSE)+10&lt;VLOOKUP($A7,属性分配2,ET$3,FALSE),0,11111))</f>
        <v>0</v>
      </c>
      <c r="EU6">
        <f t="shared" ref="EU6:EU15" si="30">IF(OR(VLOOKUP($A6,属性分配2,EU$3,FALSE)=0,VLOOKUP($A7,属性分配2,EU$3,FALSE)=0),0,IF(VLOOKUP($A6,属性分配2,EU$3,FALSE)+10&lt;VLOOKUP($A7,属性分配2,EU$3,FALSE),0,11111))</f>
        <v>0</v>
      </c>
      <c r="EV6">
        <f t="shared" ref="EV6:EV15" si="31">IF(OR(VLOOKUP($A6,属性分配2,EV$3,FALSE)=0,VLOOKUP($A7,属性分配2,EV$3,FALSE)=0),0,IF(VLOOKUP($A6,属性分配2,EV$3,FALSE)+10&lt;VLOOKUP($A7,属性分配2,EV$3,FALSE),0,11111))</f>
        <v>0</v>
      </c>
      <c r="EW6">
        <f t="shared" ref="EW6:EW15" si="32">IF(OR(VLOOKUP($A6,属性分配2,EW$3,FALSE)=0,VLOOKUP($A7,属性分配2,EW$3,FALSE)=0),0,IF(VLOOKUP($A6,属性分配2,EW$3,FALSE)+10&lt;VLOOKUP($A7,属性分配2,EW$3,FALSE),0,11111))</f>
        <v>0</v>
      </c>
      <c r="EX6">
        <f t="shared" ref="EX6:EX15" si="33">IF(OR(VLOOKUP($A6,属性分配2,EX$3,FALSE)=0,VLOOKUP($A7,属性分配2,EX$3,FALSE)=0),0,IF(VLOOKUP($A6,属性分配2,EX$3,FALSE)+10&lt;VLOOKUP($A7,属性分配2,EX$3,FALSE),0,11111))</f>
        <v>0</v>
      </c>
      <c r="EY6">
        <f t="shared" ref="EY6:EY15" si="34">IF(OR(VLOOKUP($A6,属性分配2,EY$3,FALSE)=0,VLOOKUP($A7,属性分配2,EY$3,FALSE)=0),0,IF(VLOOKUP($A6,属性分配2,EY$3,FALSE)+10&lt;VLOOKUP($A7,属性分配2,EY$3,FALSE),0,11111))</f>
        <v>0</v>
      </c>
      <c r="EZ6">
        <f t="shared" ref="EZ6:EZ15" si="35">IF(OR(VLOOKUP($A6,属性分配2,EZ$3,FALSE)=0,VLOOKUP($A7,属性分配2,EZ$3,FALSE)=0),0,IF(VLOOKUP($A6,属性分配2,EZ$3,FALSE)+10&lt;VLOOKUP($A7,属性分配2,EZ$3,FALSE),0,11111))</f>
        <v>0</v>
      </c>
      <c r="FA6">
        <f t="shared" ref="FA6:FA15" si="36">IF(OR(VLOOKUP($A6,属性分配2,FA$3,FALSE)=0,VLOOKUP($A7,属性分配2,FA$3,FALSE)=0),0,IF(VLOOKUP($A6,属性分配2,FA$3,FALSE)+10&lt;VLOOKUP($A7,属性分配2,FA$3,FALSE),0,11111))</f>
        <v>0</v>
      </c>
      <c r="FB6">
        <f t="shared" ref="FB6:FB15" si="37">IF(OR(VLOOKUP($A6,属性分配2,FB$3,FALSE)=0,VLOOKUP($A7,属性分配2,FB$3,FALSE)=0),0,IF(VLOOKUP($A6,属性分配2,FB$3,FALSE)+10&lt;VLOOKUP($A7,属性分配2,FB$3,FALSE),0,11111))</f>
        <v>0</v>
      </c>
      <c r="FC6">
        <f t="shared" ref="FC6:FC15" si="38">IF(OR(VLOOKUP($A6,属性分配2,FC$3,FALSE)=0,VLOOKUP($A7,属性分配2,FC$3,FALSE)=0),0,IF(VLOOKUP($A6,属性分配2,FC$3,FALSE)+10&lt;VLOOKUP($A7,属性分配2,FC$3,FALSE),0,11111))</f>
        <v>0</v>
      </c>
      <c r="FD6">
        <f t="shared" ref="FD6:FD15" si="39">IF(OR(VLOOKUP($A6,属性分配2,FD$3,FALSE)=0,VLOOKUP($A7,属性分配2,FD$3,FALSE)=0),0,IF(VLOOKUP($A6,属性分配2,FD$3,FALSE)+10&lt;VLOOKUP($A7,属性分配2,FD$3,FALSE),0,11111))</f>
        <v>0</v>
      </c>
      <c r="FE6">
        <f t="shared" ref="FE6:FE15" si="40">IF(OR(VLOOKUP($A6,属性分配2,FE$3,FALSE)=0,VLOOKUP($A7,属性分配2,FE$3,FALSE)=0),0,IF(VLOOKUP($A6,属性分配2,FE$3,FALSE)+10&lt;VLOOKUP($A7,属性分配2,FE$3,FALSE),0,11111))</f>
        <v>0</v>
      </c>
      <c r="FF6">
        <f t="shared" ref="FF6:FF15" si="41">IF(OR(VLOOKUP($A6,属性分配2,FF$3,FALSE)=0,VLOOKUP($A7,属性分配2,FF$3,FALSE)=0),0,IF(VLOOKUP($A6,属性分配2,FF$3,FALSE)+10&lt;VLOOKUP($A7,属性分配2,FF$3,FALSE),0,11111))</f>
        <v>0</v>
      </c>
      <c r="FQ6" t="str">
        <f>参数表!B7</f>
        <v>参数3</v>
      </c>
      <c r="FR6">
        <f>参数表!C7</f>
        <v>0.6</v>
      </c>
      <c r="FS6" t="str">
        <f>参数表!D7</f>
        <v>魔攻主属性参数</v>
      </c>
    </row>
    <row r="7" spans="1:175" x14ac:dyDescent="0.15">
      <c r="A7">
        <f t="shared" ref="A7:A16" si="42">B7+A$4*1000</f>
        <v>1010</v>
      </c>
      <c r="B7">
        <v>10</v>
      </c>
      <c r="C7">
        <v>4176</v>
      </c>
      <c r="D7">
        <v>136</v>
      </c>
      <c r="E7">
        <v>102</v>
      </c>
      <c r="F7">
        <v>120</v>
      </c>
      <c r="G7">
        <v>120</v>
      </c>
      <c r="H7">
        <v>0.1</v>
      </c>
      <c r="I7">
        <f>H7</f>
        <v>0.1</v>
      </c>
      <c r="J7">
        <f t="shared" ref="J7:L7" si="43">I7</f>
        <v>0.1</v>
      </c>
      <c r="K7">
        <f t="shared" si="43"/>
        <v>0.1</v>
      </c>
      <c r="L7">
        <f t="shared" si="43"/>
        <v>0.1</v>
      </c>
      <c r="M7">
        <f>INT(C7*H7)</f>
        <v>417</v>
      </c>
      <c r="N7">
        <f t="shared" ref="N7:Q7" si="44">INT(D7*I7)</f>
        <v>13</v>
      </c>
      <c r="O7">
        <f t="shared" si="44"/>
        <v>10</v>
      </c>
      <c r="P7">
        <f t="shared" si="44"/>
        <v>12</v>
      </c>
      <c r="Q7">
        <f t="shared" si="44"/>
        <v>12</v>
      </c>
      <c r="R7">
        <f t="shared" si="9"/>
        <v>63</v>
      </c>
      <c r="S7">
        <f t="shared" si="9"/>
        <v>28</v>
      </c>
      <c r="T7">
        <f t="shared" si="9"/>
        <v>28</v>
      </c>
      <c r="U7">
        <f>INT(R7*$FR$10)</f>
        <v>1260</v>
      </c>
      <c r="V7">
        <f>INT(R7*$FR$4+R7*$FR$5)</f>
        <v>69</v>
      </c>
      <c r="W7">
        <f>INT(R7*$FR$6+T7*$FR$7)</f>
        <v>51</v>
      </c>
      <c r="X7">
        <f>INT(S7*$FR$8)</f>
        <v>28</v>
      </c>
      <c r="Y7">
        <f>INT(S7*$FR$9)</f>
        <v>28</v>
      </c>
      <c r="Z7">
        <f t="shared" ref="Z7:Z10" si="45">IF($C7=0,0,$C7-$M7-U7)</f>
        <v>2499</v>
      </c>
      <c r="AA7">
        <f t="shared" ref="AA7:AA10" si="46">IF($D7=0,0,$D7-$N7-V7)</f>
        <v>54</v>
      </c>
      <c r="AB7">
        <f t="shared" ref="AB7:AB10" si="47">IF($E7=0,0,$E7-$O7-W7)</f>
        <v>41</v>
      </c>
      <c r="AC7">
        <f t="shared" ref="AC7:AC10" si="48">IF($F7=0,0,$F7-$P7-X7)</f>
        <v>80</v>
      </c>
      <c r="AD7">
        <f t="shared" ref="AD7:AD10" si="49">IF($G7=0,0,$G7-$Q7-Y7)</f>
        <v>80</v>
      </c>
      <c r="AE7">
        <f>VLOOKUP($A7,属性分配1,AE$3,FALSE)</f>
        <v>0.85</v>
      </c>
      <c r="AF7">
        <f t="shared" ref="AF7:AI7" si="50">AE7</f>
        <v>0.85</v>
      </c>
      <c r="AG7">
        <f t="shared" si="50"/>
        <v>0.85</v>
      </c>
      <c r="AH7">
        <f t="shared" si="50"/>
        <v>0.85</v>
      </c>
      <c r="AI7">
        <f t="shared" si="50"/>
        <v>0.85</v>
      </c>
      <c r="AJ7">
        <f>INT(Z7*AE7)</f>
        <v>2124</v>
      </c>
      <c r="AK7">
        <f t="shared" ref="AK7:AK10" si="51">INT(AA7*AF7)</f>
        <v>45</v>
      </c>
      <c r="AL7">
        <f t="shared" ref="AL7:AL10" si="52">INT(AB7*AG7)</f>
        <v>34</v>
      </c>
      <c r="AM7">
        <f t="shared" ref="AM7:AM10" si="53">INT(AC7*AH7)</f>
        <v>68</v>
      </c>
      <c r="AN7">
        <f t="shared" ref="AN7:AN10" si="54">INT(AD7*AI7)</f>
        <v>68</v>
      </c>
      <c r="AO7">
        <f t="shared" ref="AO7:AQ13" si="55">VLOOKUP($A7,属性分配1,AO$3,FALSE)+VLOOKUP($A7,属性分配1,AO$2,FALSE)</f>
        <v>75</v>
      </c>
      <c r="AP7">
        <f t="shared" si="55"/>
        <v>34</v>
      </c>
      <c r="AQ7">
        <f t="shared" si="55"/>
        <v>34</v>
      </c>
      <c r="AR7">
        <f>INT(AO7*$FR$10)</f>
        <v>1500</v>
      </c>
      <c r="AS7">
        <f>INT(AO7*$FR$4+AO7*$FR$5)</f>
        <v>82</v>
      </c>
      <c r="AT7">
        <f>INT(AO7*$FR$6+AQ7*$FR$7)</f>
        <v>62</v>
      </c>
      <c r="AU7">
        <f>INT(AP7*$FR$8)</f>
        <v>34</v>
      </c>
      <c r="AV7">
        <f>INT(AP7*$FR$9)</f>
        <v>34</v>
      </c>
      <c r="AW7">
        <f t="shared" ref="AW7" si="56">IF($C7=0,0,$C7-$M7-AR7)</f>
        <v>2259</v>
      </c>
      <c r="AX7">
        <f t="shared" ref="AX7" si="57">IF($D7=0,0,$D7-$N7-AS7)</f>
        <v>41</v>
      </c>
      <c r="AY7">
        <f t="shared" ref="AY7" si="58">IF($E7=0,0,$E7-$O7-AT7)</f>
        <v>30</v>
      </c>
      <c r="AZ7">
        <f t="shared" ref="AZ7" si="59">IF($F7=0,0,$F7-$P7-AU7)</f>
        <v>74</v>
      </c>
      <c r="BA7">
        <f t="shared" ref="BA7" si="60">IF($G7=0,0,$G7-$Q7-AV7)</f>
        <v>74</v>
      </c>
      <c r="BB7">
        <f t="shared" ref="BB7:BB13" si="61">VLOOKUP($A7,属性分配1,BB$3,FALSE)</f>
        <v>1</v>
      </c>
      <c r="BC7">
        <f t="shared" ref="BC7:BF7" si="62">BB7</f>
        <v>1</v>
      </c>
      <c r="BD7">
        <f t="shared" si="62"/>
        <v>1</v>
      </c>
      <c r="BE7">
        <f t="shared" si="62"/>
        <v>1</v>
      </c>
      <c r="BF7">
        <f t="shared" si="62"/>
        <v>1</v>
      </c>
      <c r="BG7">
        <f>INT(AW7*BB7)</f>
        <v>2259</v>
      </c>
      <c r="BH7">
        <f t="shared" ref="BH7:BH10" si="63">INT(AX7*BC7)</f>
        <v>41</v>
      </c>
      <c r="BI7">
        <f t="shared" ref="BI7:BI10" si="64">INT(AY7*BD7)</f>
        <v>30</v>
      </c>
      <c r="BJ7">
        <f t="shared" ref="BJ7:BJ10" si="65">INT(AZ7*BE7)</f>
        <v>74</v>
      </c>
      <c r="BK7">
        <f t="shared" ref="BK7:BK10" si="66">INT(BA7*BF7)</f>
        <v>74</v>
      </c>
      <c r="EC7">
        <f t="shared" si="12"/>
        <v>0</v>
      </c>
      <c r="ED7">
        <f t="shared" si="13"/>
        <v>0</v>
      </c>
      <c r="EE7">
        <f t="shared" si="14"/>
        <v>0</v>
      </c>
      <c r="EF7">
        <f t="shared" si="15"/>
        <v>0</v>
      </c>
      <c r="EG7">
        <f t="shared" si="16"/>
        <v>0</v>
      </c>
      <c r="EH7">
        <f t="shared" si="17"/>
        <v>0</v>
      </c>
      <c r="EI7">
        <f t="shared" si="18"/>
        <v>0</v>
      </c>
      <c r="EJ7">
        <f t="shared" si="19"/>
        <v>0</v>
      </c>
      <c r="EK7">
        <f t="shared" si="20"/>
        <v>0</v>
      </c>
      <c r="EL7">
        <f t="shared" si="21"/>
        <v>0</v>
      </c>
      <c r="EM7">
        <f t="shared" si="22"/>
        <v>0</v>
      </c>
      <c r="EN7">
        <f t="shared" si="23"/>
        <v>0</v>
      </c>
      <c r="EO7">
        <f t="shared" si="24"/>
        <v>0</v>
      </c>
      <c r="EP7">
        <f t="shared" si="25"/>
        <v>0</v>
      </c>
      <c r="EQ7">
        <f t="shared" si="26"/>
        <v>0</v>
      </c>
      <c r="ER7">
        <f t="shared" si="27"/>
        <v>0</v>
      </c>
      <c r="ES7">
        <f t="shared" si="28"/>
        <v>0</v>
      </c>
      <c r="ET7">
        <f t="shared" si="29"/>
        <v>0</v>
      </c>
      <c r="EU7">
        <f t="shared" si="30"/>
        <v>0</v>
      </c>
      <c r="EV7">
        <f t="shared" si="31"/>
        <v>0</v>
      </c>
      <c r="EW7">
        <f t="shared" si="32"/>
        <v>0</v>
      </c>
      <c r="EX7">
        <f t="shared" si="33"/>
        <v>0</v>
      </c>
      <c r="EY7">
        <f t="shared" si="34"/>
        <v>0</v>
      </c>
      <c r="EZ7">
        <f t="shared" si="35"/>
        <v>0</v>
      </c>
      <c r="FA7">
        <f t="shared" si="36"/>
        <v>0</v>
      </c>
      <c r="FB7">
        <f t="shared" si="37"/>
        <v>0</v>
      </c>
      <c r="FC7">
        <f t="shared" si="38"/>
        <v>0</v>
      </c>
      <c r="FD7">
        <f t="shared" si="39"/>
        <v>0</v>
      </c>
      <c r="FE7">
        <f t="shared" si="40"/>
        <v>0</v>
      </c>
      <c r="FF7">
        <f t="shared" si="41"/>
        <v>0</v>
      </c>
      <c r="FQ7" t="str">
        <f>参数表!B8</f>
        <v>参数4</v>
      </c>
      <c r="FR7">
        <f>参数表!C8</f>
        <v>0.5</v>
      </c>
      <c r="FS7" t="str">
        <f>参数表!D8</f>
        <v>魔攻元气参数</v>
      </c>
    </row>
    <row r="8" spans="1:175" x14ac:dyDescent="0.15">
      <c r="A8">
        <f t="shared" si="42"/>
        <v>1020</v>
      </c>
      <c r="B8">
        <v>20</v>
      </c>
      <c r="C8">
        <v>12528</v>
      </c>
      <c r="D8">
        <v>356</v>
      </c>
      <c r="E8">
        <v>347</v>
      </c>
      <c r="F8">
        <v>316</v>
      </c>
      <c r="G8">
        <v>316</v>
      </c>
      <c r="H8">
        <v>0.1</v>
      </c>
      <c r="I8">
        <f t="shared" ref="I8:L8" si="67">H8</f>
        <v>0.1</v>
      </c>
      <c r="J8">
        <f t="shared" si="67"/>
        <v>0.1</v>
      </c>
      <c r="K8">
        <f t="shared" si="67"/>
        <v>0.1</v>
      </c>
      <c r="L8">
        <f t="shared" si="67"/>
        <v>0.1</v>
      </c>
      <c r="M8">
        <f t="shared" ref="M8:M16" si="68">INT(C8*H8)</f>
        <v>1252</v>
      </c>
      <c r="N8">
        <f t="shared" ref="N8:N16" si="69">INT(D8*I8)</f>
        <v>35</v>
      </c>
      <c r="O8">
        <f t="shared" ref="O8:O16" si="70">INT(E8*J8)</f>
        <v>34</v>
      </c>
      <c r="P8">
        <f t="shared" ref="P8:P16" si="71">INT(F8*K8)</f>
        <v>31</v>
      </c>
      <c r="Q8">
        <f t="shared" ref="Q8:Q16" si="72">INT(G8*L8)</f>
        <v>31</v>
      </c>
      <c r="R8">
        <f t="shared" si="9"/>
        <v>136</v>
      </c>
      <c r="S8">
        <f t="shared" si="9"/>
        <v>62</v>
      </c>
      <c r="T8">
        <f t="shared" si="9"/>
        <v>62</v>
      </c>
      <c r="U8">
        <f>INT(R8*$FR$10)</f>
        <v>2720</v>
      </c>
      <c r="V8">
        <f>INT(R8*$FR$4+R8*$FR$5)</f>
        <v>149</v>
      </c>
      <c r="W8">
        <f>INT(R8*$FR$6+T8*$FR$7)</f>
        <v>112</v>
      </c>
      <c r="X8">
        <f>INT(S8*$FR$8)</f>
        <v>62</v>
      </c>
      <c r="Y8">
        <f>INT(S8*$FR$9)</f>
        <v>62</v>
      </c>
      <c r="Z8">
        <f t="shared" si="45"/>
        <v>8556</v>
      </c>
      <c r="AA8">
        <f t="shared" si="46"/>
        <v>172</v>
      </c>
      <c r="AB8">
        <f t="shared" si="47"/>
        <v>201</v>
      </c>
      <c r="AC8">
        <f t="shared" si="48"/>
        <v>223</v>
      </c>
      <c r="AD8">
        <f t="shared" si="49"/>
        <v>223</v>
      </c>
      <c r="AE8">
        <f>VLOOKUP($A8,属性分配1,AE$3,FALSE)</f>
        <v>0.6</v>
      </c>
      <c r="AF8">
        <f t="shared" ref="AF8:AI8" si="73">AE8</f>
        <v>0.6</v>
      </c>
      <c r="AG8">
        <f t="shared" si="73"/>
        <v>0.6</v>
      </c>
      <c r="AH8">
        <f t="shared" si="73"/>
        <v>0.6</v>
      </c>
      <c r="AI8">
        <f t="shared" si="73"/>
        <v>0.6</v>
      </c>
      <c r="AJ8">
        <f t="shared" ref="AJ8:AJ10" si="74">INT(Z8*AE8)</f>
        <v>5133</v>
      </c>
      <c r="AK8">
        <f t="shared" si="51"/>
        <v>103</v>
      </c>
      <c r="AL8">
        <f t="shared" si="52"/>
        <v>120</v>
      </c>
      <c r="AM8">
        <f t="shared" si="53"/>
        <v>133</v>
      </c>
      <c r="AN8">
        <f t="shared" si="54"/>
        <v>133</v>
      </c>
      <c r="AO8">
        <f t="shared" si="55"/>
        <v>158</v>
      </c>
      <c r="AP8">
        <f t="shared" si="55"/>
        <v>72</v>
      </c>
      <c r="AQ8">
        <f t="shared" si="55"/>
        <v>72</v>
      </c>
      <c r="AR8">
        <f>INT(AO8*$FR$10)</f>
        <v>3160</v>
      </c>
      <c r="AS8">
        <f>INT(AO8*$FR$4+AO8*$FR$5)</f>
        <v>173</v>
      </c>
      <c r="AT8">
        <f>INT(AO8*$FR$6+AQ8*$FR$7)</f>
        <v>130</v>
      </c>
      <c r="AU8">
        <f>INT(AP8*$FR$8)</f>
        <v>72</v>
      </c>
      <c r="AV8">
        <f>INT(AP8*$FR$9)</f>
        <v>72</v>
      </c>
      <c r="AW8">
        <f t="shared" ref="AW8:AW9" si="75">IF($C8=0,0,$C8-$M8-AR8)</f>
        <v>8116</v>
      </c>
      <c r="AX8">
        <f t="shared" ref="AX8:AX9" si="76">IF($D8=0,0,$D8-$N8-AS8)</f>
        <v>148</v>
      </c>
      <c r="AY8">
        <f t="shared" ref="AY8:AY9" si="77">IF($E8=0,0,$E8-$O8-AT8)</f>
        <v>183</v>
      </c>
      <c r="AZ8">
        <f t="shared" ref="AZ8:AZ9" si="78">IF($F8=0,0,$F8-$P8-AU8)</f>
        <v>213</v>
      </c>
      <c r="BA8">
        <f t="shared" ref="BA8:BA9" si="79">IF($G8=0,0,$G8-$Q8-AV8)</f>
        <v>213</v>
      </c>
      <c r="BB8">
        <f t="shared" si="61"/>
        <v>0.7</v>
      </c>
      <c r="BC8">
        <f t="shared" ref="BC8:BF8" si="80">BB8</f>
        <v>0.7</v>
      </c>
      <c r="BD8">
        <f t="shared" si="80"/>
        <v>0.7</v>
      </c>
      <c r="BE8">
        <f t="shared" si="80"/>
        <v>0.7</v>
      </c>
      <c r="BF8">
        <f t="shared" si="80"/>
        <v>0.7</v>
      </c>
      <c r="BG8">
        <f t="shared" ref="BG8:BG10" si="81">INT(AW8*BB8)</f>
        <v>5681</v>
      </c>
      <c r="BH8">
        <f t="shared" si="63"/>
        <v>103</v>
      </c>
      <c r="BI8">
        <f t="shared" si="64"/>
        <v>128</v>
      </c>
      <c r="BJ8">
        <f t="shared" si="65"/>
        <v>149</v>
      </c>
      <c r="BK8">
        <f t="shared" si="66"/>
        <v>149</v>
      </c>
      <c r="BL8">
        <f t="shared" ref="BL8:BN16" si="82">VLOOKUP($A8,属性分配1,BL$3,FALSE)+VLOOKUP($A8,属性分配1,BL$2,FALSE)</f>
        <v>227</v>
      </c>
      <c r="BM8">
        <f t="shared" si="82"/>
        <v>104</v>
      </c>
      <c r="BN8">
        <f t="shared" si="82"/>
        <v>104</v>
      </c>
      <c r="BO8">
        <f>INT(BL8*$FR$10)</f>
        <v>4540</v>
      </c>
      <c r="BP8">
        <f>INT(BL8*$FR$4+BL8*$FR$5)</f>
        <v>249</v>
      </c>
      <c r="BQ8">
        <f>INT(BL8*$FR$6+BN8*$FR$7)</f>
        <v>188</v>
      </c>
      <c r="BR8">
        <f>INT(BM8*$FR$8)</f>
        <v>104</v>
      </c>
      <c r="BS8">
        <f>INT(BM8*$FR$9)</f>
        <v>104</v>
      </c>
      <c r="BT8">
        <f t="shared" ref="BT8" si="83">IF($C8=0,0,$C8-$M8-BO8)</f>
        <v>6736</v>
      </c>
      <c r="BU8">
        <f t="shared" ref="BU8" si="84">IF($D8=0,0,$D8-$N8-BP8)</f>
        <v>72</v>
      </c>
      <c r="BV8">
        <f t="shared" ref="BV8" si="85">IF($E8=0,0,$E8-$O8-BQ8)</f>
        <v>125</v>
      </c>
      <c r="BW8">
        <f t="shared" ref="BW8" si="86">IF($F8=0,0,$F8-$P8-BR8)</f>
        <v>181</v>
      </c>
      <c r="BX8">
        <f t="shared" ref="BX8" si="87">IF($G8=0,0,$G8-$Q8-BS8)</f>
        <v>181</v>
      </c>
      <c r="BY8">
        <f t="shared" ref="BY8:BY16" si="88">VLOOKUP($A8,属性分配1,BY$3,FALSE)</f>
        <v>1</v>
      </c>
      <c r="BZ8">
        <f t="shared" ref="BZ8:CC8" si="89">BY8</f>
        <v>1</v>
      </c>
      <c r="CA8">
        <f t="shared" si="89"/>
        <v>1</v>
      </c>
      <c r="CB8">
        <f t="shared" si="89"/>
        <v>1</v>
      </c>
      <c r="CC8">
        <f t="shared" si="89"/>
        <v>1</v>
      </c>
      <c r="CD8">
        <f t="shared" ref="CD8:CD10" si="90">INT(BT8*BY8)</f>
        <v>6736</v>
      </c>
      <c r="CE8">
        <f t="shared" ref="CE8:CE10" si="91">INT(BU8*BZ8)</f>
        <v>72</v>
      </c>
      <c r="CF8">
        <f t="shared" ref="CF8:CF10" si="92">INT(BV8*CA8)</f>
        <v>125</v>
      </c>
      <c r="CG8">
        <f t="shared" ref="CG8:CG10" si="93">INT(BW8*CB8)</f>
        <v>181</v>
      </c>
      <c r="CH8">
        <f t="shared" ref="CH8:CH10" si="94">INT(BX8*CC8)</f>
        <v>181</v>
      </c>
      <c r="EC8">
        <f t="shared" si="12"/>
        <v>0</v>
      </c>
      <c r="ED8">
        <f t="shared" si="13"/>
        <v>0</v>
      </c>
      <c r="EE8">
        <f t="shared" si="14"/>
        <v>0</v>
      </c>
      <c r="EF8">
        <f t="shared" si="15"/>
        <v>0</v>
      </c>
      <c r="EG8">
        <f t="shared" si="16"/>
        <v>0</v>
      </c>
      <c r="EH8">
        <f t="shared" si="17"/>
        <v>0</v>
      </c>
      <c r="EI8">
        <f t="shared" si="18"/>
        <v>0</v>
      </c>
      <c r="EJ8">
        <f t="shared" si="19"/>
        <v>0</v>
      </c>
      <c r="EK8">
        <f t="shared" si="20"/>
        <v>0</v>
      </c>
      <c r="EL8">
        <f t="shared" si="21"/>
        <v>0</v>
      </c>
      <c r="EM8">
        <f t="shared" si="22"/>
        <v>0</v>
      </c>
      <c r="EN8">
        <f t="shared" si="23"/>
        <v>0</v>
      </c>
      <c r="EO8">
        <f t="shared" si="24"/>
        <v>0</v>
      </c>
      <c r="EP8">
        <f t="shared" si="25"/>
        <v>0</v>
      </c>
      <c r="EQ8">
        <f t="shared" si="26"/>
        <v>0</v>
      </c>
      <c r="ER8">
        <f t="shared" si="27"/>
        <v>0</v>
      </c>
      <c r="ES8">
        <f t="shared" si="28"/>
        <v>0</v>
      </c>
      <c r="ET8">
        <f t="shared" si="29"/>
        <v>0</v>
      </c>
      <c r="EU8">
        <f t="shared" si="30"/>
        <v>0</v>
      </c>
      <c r="EV8">
        <f t="shared" si="31"/>
        <v>0</v>
      </c>
      <c r="EW8">
        <f t="shared" si="32"/>
        <v>0</v>
      </c>
      <c r="EX8">
        <f t="shared" si="33"/>
        <v>0</v>
      </c>
      <c r="EY8">
        <f t="shared" si="34"/>
        <v>0</v>
      </c>
      <c r="EZ8">
        <f t="shared" si="35"/>
        <v>0</v>
      </c>
      <c r="FA8">
        <f t="shared" si="36"/>
        <v>0</v>
      </c>
      <c r="FB8">
        <f t="shared" si="37"/>
        <v>0</v>
      </c>
      <c r="FC8">
        <f t="shared" si="38"/>
        <v>0</v>
      </c>
      <c r="FD8">
        <f t="shared" si="39"/>
        <v>0</v>
      </c>
      <c r="FE8">
        <f t="shared" si="40"/>
        <v>0</v>
      </c>
      <c r="FF8">
        <f t="shared" si="41"/>
        <v>0</v>
      </c>
      <c r="FQ8" t="str">
        <f>参数表!B9</f>
        <v>参数5</v>
      </c>
      <c r="FR8">
        <f>参数表!C9</f>
        <v>1</v>
      </c>
      <c r="FS8" t="str">
        <f>参数表!D9</f>
        <v>物防身法参数</v>
      </c>
    </row>
    <row r="9" spans="1:175" x14ac:dyDescent="0.15">
      <c r="A9">
        <f t="shared" si="42"/>
        <v>1030</v>
      </c>
      <c r="B9">
        <v>30</v>
      </c>
      <c r="C9">
        <v>25776</v>
      </c>
      <c r="D9">
        <v>696</v>
      </c>
      <c r="E9">
        <v>678</v>
      </c>
      <c r="F9">
        <v>620</v>
      </c>
      <c r="G9">
        <v>620</v>
      </c>
      <c r="H9">
        <v>0.1</v>
      </c>
      <c r="I9">
        <f t="shared" ref="I9:L9" si="95">H9</f>
        <v>0.1</v>
      </c>
      <c r="J9">
        <f t="shared" si="95"/>
        <v>0.1</v>
      </c>
      <c r="K9">
        <f t="shared" si="95"/>
        <v>0.1</v>
      </c>
      <c r="L9">
        <f t="shared" si="95"/>
        <v>0.1</v>
      </c>
      <c r="M9">
        <f t="shared" si="68"/>
        <v>2577</v>
      </c>
      <c r="N9">
        <f t="shared" si="69"/>
        <v>69</v>
      </c>
      <c r="O9">
        <f t="shared" si="70"/>
        <v>67</v>
      </c>
      <c r="P9">
        <f t="shared" si="71"/>
        <v>62</v>
      </c>
      <c r="Q9">
        <f t="shared" si="72"/>
        <v>62</v>
      </c>
      <c r="R9">
        <f t="shared" si="9"/>
        <v>232</v>
      </c>
      <c r="S9">
        <f t="shared" si="9"/>
        <v>107</v>
      </c>
      <c r="T9">
        <f t="shared" si="9"/>
        <v>107</v>
      </c>
      <c r="U9">
        <f>INT(R9*$FR$10)</f>
        <v>4640</v>
      </c>
      <c r="V9">
        <f>INT(R9*$FR$4+R9*$FR$5)</f>
        <v>255</v>
      </c>
      <c r="W9">
        <f>INT(R9*$FR$6+T9*$FR$7)</f>
        <v>192</v>
      </c>
      <c r="X9">
        <f>INT(S9*$FR$8)</f>
        <v>107</v>
      </c>
      <c r="Y9">
        <f>INT(S9*$FR$9)</f>
        <v>107</v>
      </c>
      <c r="Z9">
        <f t="shared" si="45"/>
        <v>18559</v>
      </c>
      <c r="AA9">
        <f t="shared" si="46"/>
        <v>372</v>
      </c>
      <c r="AB9">
        <f t="shared" si="47"/>
        <v>419</v>
      </c>
      <c r="AC9">
        <f t="shared" si="48"/>
        <v>451</v>
      </c>
      <c r="AD9">
        <f t="shared" si="49"/>
        <v>451</v>
      </c>
      <c r="AE9">
        <f>VLOOKUP($A9,属性分配1,AE$3,FALSE)</f>
        <v>0.5</v>
      </c>
      <c r="AF9">
        <f t="shared" ref="AF9:AI9" si="96">AE9</f>
        <v>0.5</v>
      </c>
      <c r="AG9">
        <f t="shared" si="96"/>
        <v>0.5</v>
      </c>
      <c r="AH9">
        <f t="shared" si="96"/>
        <v>0.5</v>
      </c>
      <c r="AI9">
        <f t="shared" si="96"/>
        <v>0.5</v>
      </c>
      <c r="AJ9">
        <f t="shared" si="74"/>
        <v>9279</v>
      </c>
      <c r="AK9">
        <f t="shared" si="51"/>
        <v>186</v>
      </c>
      <c r="AL9">
        <f t="shared" si="52"/>
        <v>209</v>
      </c>
      <c r="AM9">
        <f t="shared" si="53"/>
        <v>225</v>
      </c>
      <c r="AN9">
        <f t="shared" si="54"/>
        <v>225</v>
      </c>
      <c r="AO9">
        <f t="shared" si="55"/>
        <v>325</v>
      </c>
      <c r="AP9">
        <f t="shared" si="55"/>
        <v>149</v>
      </c>
      <c r="AQ9">
        <f t="shared" si="55"/>
        <v>149</v>
      </c>
      <c r="AR9">
        <f>INT(AO9*$FR$10)</f>
        <v>6500</v>
      </c>
      <c r="AS9">
        <f>INT(AO9*$FR$4+AO9*$FR$5)</f>
        <v>357</v>
      </c>
      <c r="AT9">
        <f>INT(AO9*$FR$6+AQ9*$FR$7)</f>
        <v>269</v>
      </c>
      <c r="AU9">
        <f>INT(AP9*$FR$8)</f>
        <v>149</v>
      </c>
      <c r="AV9">
        <f>INT(AP9*$FR$9)</f>
        <v>149</v>
      </c>
      <c r="AW9">
        <f t="shared" si="75"/>
        <v>16699</v>
      </c>
      <c r="AX9">
        <f t="shared" si="76"/>
        <v>270</v>
      </c>
      <c r="AY9">
        <f t="shared" si="77"/>
        <v>342</v>
      </c>
      <c r="AZ9">
        <f t="shared" si="78"/>
        <v>409</v>
      </c>
      <c r="BA9">
        <f t="shared" si="79"/>
        <v>409</v>
      </c>
      <c r="BB9">
        <f t="shared" si="61"/>
        <v>0.7</v>
      </c>
      <c r="BC9">
        <f t="shared" ref="BC9:BF9" si="97">BB9</f>
        <v>0.7</v>
      </c>
      <c r="BD9">
        <f t="shared" si="97"/>
        <v>0.7</v>
      </c>
      <c r="BE9">
        <f t="shared" si="97"/>
        <v>0.7</v>
      </c>
      <c r="BF9">
        <f t="shared" si="97"/>
        <v>0.7</v>
      </c>
      <c r="BG9">
        <f t="shared" si="81"/>
        <v>11689</v>
      </c>
      <c r="BH9">
        <f t="shared" si="63"/>
        <v>189</v>
      </c>
      <c r="BI9">
        <f t="shared" si="64"/>
        <v>239</v>
      </c>
      <c r="BJ9">
        <f t="shared" si="65"/>
        <v>286</v>
      </c>
      <c r="BK9">
        <f t="shared" si="66"/>
        <v>286</v>
      </c>
      <c r="BL9">
        <f t="shared" si="82"/>
        <v>465</v>
      </c>
      <c r="BM9">
        <f t="shared" si="82"/>
        <v>214</v>
      </c>
      <c r="BN9">
        <f t="shared" si="82"/>
        <v>214</v>
      </c>
      <c r="BO9">
        <f>INT(BL9*$FR$10)</f>
        <v>9300</v>
      </c>
      <c r="BP9">
        <f>INT(BL9*$FR$4+BL9*$FR$5)</f>
        <v>511</v>
      </c>
      <c r="BQ9">
        <f>INT(BL9*$FR$6+BN9*$FR$7)</f>
        <v>386</v>
      </c>
      <c r="BR9">
        <f>INT(BM9*$FR$8)</f>
        <v>214</v>
      </c>
      <c r="BS9">
        <f>INT(BM9*$FR$9)</f>
        <v>214</v>
      </c>
      <c r="BT9">
        <f t="shared" ref="BT9:BT16" si="98">IF($C9=0,0,$C9-$M9-BO9)</f>
        <v>13899</v>
      </c>
      <c r="BU9">
        <f t="shared" ref="BU9:BU16" si="99">IF($D9=0,0,$D9-$N9-BP9)</f>
        <v>116</v>
      </c>
      <c r="BV9">
        <f t="shared" ref="BV9:BV16" si="100">IF($E9=0,0,$E9-$O9-BQ9)</f>
        <v>225</v>
      </c>
      <c r="BW9">
        <f t="shared" ref="BW9:BW16" si="101">IF($F9=0,0,$F9-$P9-BR9)</f>
        <v>344</v>
      </c>
      <c r="BX9">
        <f t="shared" ref="BX9:BX16" si="102">IF($G9=0,0,$G9-$Q9-BS9)</f>
        <v>344</v>
      </c>
      <c r="BY9">
        <f t="shared" si="88"/>
        <v>1</v>
      </c>
      <c r="BZ9">
        <f t="shared" ref="BZ9:CC9" si="103">BY9</f>
        <v>1</v>
      </c>
      <c r="CA9">
        <f t="shared" si="103"/>
        <v>1</v>
      </c>
      <c r="CB9">
        <f t="shared" si="103"/>
        <v>1</v>
      </c>
      <c r="CC9">
        <f t="shared" si="103"/>
        <v>1</v>
      </c>
      <c r="CD9">
        <f t="shared" si="90"/>
        <v>13899</v>
      </c>
      <c r="CE9">
        <f t="shared" si="91"/>
        <v>116</v>
      </c>
      <c r="CF9">
        <f t="shared" si="92"/>
        <v>225</v>
      </c>
      <c r="CG9">
        <f t="shared" si="93"/>
        <v>344</v>
      </c>
      <c r="CH9">
        <f t="shared" si="94"/>
        <v>344</v>
      </c>
      <c r="EC9">
        <f t="shared" si="12"/>
        <v>0</v>
      </c>
      <c r="ED9">
        <f t="shared" si="13"/>
        <v>0</v>
      </c>
      <c r="EE9">
        <f t="shared" si="14"/>
        <v>0</v>
      </c>
      <c r="EF9">
        <f t="shared" si="15"/>
        <v>0</v>
      </c>
      <c r="EG9">
        <f t="shared" si="16"/>
        <v>0</v>
      </c>
      <c r="EH9">
        <f t="shared" si="17"/>
        <v>0</v>
      </c>
      <c r="EI9">
        <f t="shared" si="18"/>
        <v>0</v>
      </c>
      <c r="EJ9">
        <f t="shared" si="19"/>
        <v>0</v>
      </c>
      <c r="EK9">
        <f t="shared" si="20"/>
        <v>0</v>
      </c>
      <c r="EL9">
        <f t="shared" si="21"/>
        <v>0</v>
      </c>
      <c r="EM9">
        <f t="shared" si="22"/>
        <v>0</v>
      </c>
      <c r="EN9">
        <f t="shared" si="23"/>
        <v>0</v>
      </c>
      <c r="EO9">
        <f t="shared" si="24"/>
        <v>0</v>
      </c>
      <c r="EP9">
        <f t="shared" si="25"/>
        <v>0</v>
      </c>
      <c r="EQ9">
        <f t="shared" si="26"/>
        <v>0</v>
      </c>
      <c r="ER9">
        <f t="shared" si="27"/>
        <v>0</v>
      </c>
      <c r="ES9">
        <f t="shared" si="28"/>
        <v>0</v>
      </c>
      <c r="ET9">
        <f t="shared" si="29"/>
        <v>0</v>
      </c>
      <c r="EU9">
        <f t="shared" si="30"/>
        <v>0</v>
      </c>
      <c r="EV9">
        <f t="shared" si="31"/>
        <v>0</v>
      </c>
      <c r="EW9">
        <f t="shared" si="32"/>
        <v>0</v>
      </c>
      <c r="EX9">
        <f t="shared" si="33"/>
        <v>0</v>
      </c>
      <c r="EY9">
        <f t="shared" si="34"/>
        <v>0</v>
      </c>
      <c r="EZ9">
        <f t="shared" si="35"/>
        <v>0</v>
      </c>
      <c r="FA9">
        <f t="shared" si="36"/>
        <v>0</v>
      </c>
      <c r="FB9">
        <f t="shared" si="37"/>
        <v>0</v>
      </c>
      <c r="FC9">
        <f t="shared" si="38"/>
        <v>0</v>
      </c>
      <c r="FD9">
        <f t="shared" si="39"/>
        <v>0</v>
      </c>
      <c r="FE9">
        <f t="shared" si="40"/>
        <v>0</v>
      </c>
      <c r="FF9">
        <f t="shared" si="41"/>
        <v>0</v>
      </c>
      <c r="FQ9" t="str">
        <f>参数表!B10</f>
        <v>参数6</v>
      </c>
      <c r="FR9">
        <f>参数表!C10</f>
        <v>1</v>
      </c>
      <c r="FS9" t="str">
        <f>参数表!D10</f>
        <v>魔防身法参数</v>
      </c>
    </row>
    <row r="10" spans="1:175" x14ac:dyDescent="0.15">
      <c r="A10">
        <f t="shared" si="42"/>
        <v>1040</v>
      </c>
      <c r="B10">
        <v>40</v>
      </c>
      <c r="C10">
        <v>43776</v>
      </c>
      <c r="D10">
        <v>1156</v>
      </c>
      <c r="E10">
        <v>1127</v>
      </c>
      <c r="F10">
        <v>1029</v>
      </c>
      <c r="G10">
        <v>1029</v>
      </c>
      <c r="H10">
        <v>0.1</v>
      </c>
      <c r="I10">
        <f t="shared" ref="I10:L10" si="104">H10</f>
        <v>0.1</v>
      </c>
      <c r="J10">
        <f t="shared" si="104"/>
        <v>0.1</v>
      </c>
      <c r="K10">
        <f t="shared" si="104"/>
        <v>0.1</v>
      </c>
      <c r="L10">
        <f t="shared" si="104"/>
        <v>0.1</v>
      </c>
      <c r="M10">
        <f t="shared" si="68"/>
        <v>4377</v>
      </c>
      <c r="N10">
        <f t="shared" si="69"/>
        <v>115</v>
      </c>
      <c r="O10">
        <f t="shared" si="70"/>
        <v>112</v>
      </c>
      <c r="P10">
        <f t="shared" si="71"/>
        <v>102</v>
      </c>
      <c r="Q10">
        <f t="shared" si="72"/>
        <v>102</v>
      </c>
      <c r="R10">
        <f t="shared" si="9"/>
        <v>395</v>
      </c>
      <c r="S10">
        <f t="shared" si="9"/>
        <v>182</v>
      </c>
      <c r="T10">
        <f t="shared" si="9"/>
        <v>182</v>
      </c>
      <c r="U10">
        <f>INT(R10*$FR$10)</f>
        <v>7900</v>
      </c>
      <c r="V10">
        <f>INT(R10*$FR$4+R10*$FR$5)</f>
        <v>434</v>
      </c>
      <c r="W10">
        <f>INT(R10*$FR$6+T10*$FR$7)</f>
        <v>328</v>
      </c>
      <c r="X10">
        <f>INT(S10*$FR$8)</f>
        <v>182</v>
      </c>
      <c r="Y10">
        <f>INT(S10*$FR$9)</f>
        <v>182</v>
      </c>
      <c r="Z10">
        <f t="shared" si="45"/>
        <v>31499</v>
      </c>
      <c r="AA10">
        <f t="shared" si="46"/>
        <v>607</v>
      </c>
      <c r="AB10">
        <f t="shared" si="47"/>
        <v>687</v>
      </c>
      <c r="AC10">
        <f t="shared" si="48"/>
        <v>745</v>
      </c>
      <c r="AD10">
        <f t="shared" si="49"/>
        <v>745</v>
      </c>
      <c r="AE10">
        <f>VLOOKUP($A10,属性分配1,AE$3,FALSE)</f>
        <v>0.5</v>
      </c>
      <c r="AF10">
        <f t="shared" ref="AF10:AI10" si="105">AE10</f>
        <v>0.5</v>
      </c>
      <c r="AG10">
        <f t="shared" si="105"/>
        <v>0.5</v>
      </c>
      <c r="AH10">
        <f t="shared" si="105"/>
        <v>0.5</v>
      </c>
      <c r="AI10">
        <f t="shared" si="105"/>
        <v>0.5</v>
      </c>
      <c r="AJ10">
        <f t="shared" si="74"/>
        <v>15749</v>
      </c>
      <c r="AK10">
        <f t="shared" si="51"/>
        <v>303</v>
      </c>
      <c r="AL10">
        <f t="shared" si="52"/>
        <v>343</v>
      </c>
      <c r="AM10">
        <f t="shared" si="53"/>
        <v>372</v>
      </c>
      <c r="AN10">
        <f t="shared" si="54"/>
        <v>372</v>
      </c>
      <c r="AO10">
        <f t="shared" si="55"/>
        <v>553</v>
      </c>
      <c r="AP10">
        <f t="shared" si="55"/>
        <v>254</v>
      </c>
      <c r="AQ10">
        <f t="shared" si="55"/>
        <v>254</v>
      </c>
      <c r="AR10">
        <f>INT(AO10*$FR$10)</f>
        <v>11060</v>
      </c>
      <c r="AS10">
        <f>INT(AO10*$FR$4+AO10*$FR$5)</f>
        <v>608</v>
      </c>
      <c r="AT10">
        <f>INT(AO10*$FR$6+AQ10*$FR$7)</f>
        <v>458</v>
      </c>
      <c r="AU10">
        <f>INT(AP10*$FR$8)</f>
        <v>254</v>
      </c>
      <c r="AV10">
        <f>INT(AP10*$FR$9)</f>
        <v>254</v>
      </c>
      <c r="AW10">
        <f t="shared" ref="AW10:AW13" si="106">IF($C10=0,0,$C10-$M10-AR10)</f>
        <v>28339</v>
      </c>
      <c r="AX10">
        <f t="shared" ref="AX10:AX13" si="107">IF($D10=0,0,$D10-$N10-AS10)</f>
        <v>433</v>
      </c>
      <c r="AY10">
        <f t="shared" ref="AY10:AY13" si="108">IF($E10=0,0,$E10-$O10-AT10)</f>
        <v>557</v>
      </c>
      <c r="AZ10">
        <f t="shared" ref="AZ10:AZ13" si="109">IF($F10=0,0,$F10-$P10-AU10)</f>
        <v>673</v>
      </c>
      <c r="BA10">
        <f t="shared" ref="BA10:BA13" si="110">IF($G10=0,0,$G10-$Q10-AV10)</f>
        <v>673</v>
      </c>
      <c r="BB10">
        <f t="shared" si="61"/>
        <v>0.7</v>
      </c>
      <c r="BC10">
        <f t="shared" ref="BC10:BF10" si="111">BB10</f>
        <v>0.7</v>
      </c>
      <c r="BD10">
        <f t="shared" si="111"/>
        <v>0.7</v>
      </c>
      <c r="BE10">
        <f t="shared" si="111"/>
        <v>0.7</v>
      </c>
      <c r="BF10">
        <f t="shared" si="111"/>
        <v>0.7</v>
      </c>
      <c r="BG10">
        <f t="shared" si="81"/>
        <v>19837</v>
      </c>
      <c r="BH10">
        <f t="shared" si="63"/>
        <v>303</v>
      </c>
      <c r="BI10">
        <f t="shared" si="64"/>
        <v>389</v>
      </c>
      <c r="BJ10">
        <f t="shared" si="65"/>
        <v>471</v>
      </c>
      <c r="BK10">
        <f t="shared" si="66"/>
        <v>471</v>
      </c>
      <c r="BL10">
        <f t="shared" si="82"/>
        <v>790</v>
      </c>
      <c r="BM10">
        <f t="shared" si="82"/>
        <v>364</v>
      </c>
      <c r="BN10">
        <f t="shared" si="82"/>
        <v>364</v>
      </c>
      <c r="BO10">
        <f>INT(BL10*$FR$10)</f>
        <v>15800</v>
      </c>
      <c r="BP10">
        <f>INT(BL10*$FR$4+BL10*$FR$5)</f>
        <v>869</v>
      </c>
      <c r="BQ10">
        <f>INT(BL10*$FR$6+BN10*$FR$7)</f>
        <v>656</v>
      </c>
      <c r="BR10">
        <f>INT(BM10*$FR$8)</f>
        <v>364</v>
      </c>
      <c r="BS10">
        <f>INT(BM10*$FR$9)</f>
        <v>364</v>
      </c>
      <c r="BT10">
        <f t="shared" si="98"/>
        <v>23599</v>
      </c>
      <c r="BU10">
        <f t="shared" si="99"/>
        <v>172</v>
      </c>
      <c r="BV10">
        <f t="shared" si="100"/>
        <v>359</v>
      </c>
      <c r="BW10">
        <f t="shared" si="101"/>
        <v>563</v>
      </c>
      <c r="BX10">
        <f t="shared" si="102"/>
        <v>563</v>
      </c>
      <c r="BY10">
        <f t="shared" si="88"/>
        <v>1</v>
      </c>
      <c r="BZ10">
        <f t="shared" ref="BZ10:CC11" si="112">BY10</f>
        <v>1</v>
      </c>
      <c r="CA10">
        <f t="shared" si="112"/>
        <v>1</v>
      </c>
      <c r="CB10">
        <f t="shared" si="112"/>
        <v>1</v>
      </c>
      <c r="CC10">
        <f t="shared" si="112"/>
        <v>1</v>
      </c>
      <c r="CD10">
        <f t="shared" si="90"/>
        <v>23599</v>
      </c>
      <c r="CE10">
        <f t="shared" si="91"/>
        <v>172</v>
      </c>
      <c r="CF10">
        <f t="shared" si="92"/>
        <v>359</v>
      </c>
      <c r="CG10">
        <f t="shared" si="93"/>
        <v>563</v>
      </c>
      <c r="CH10">
        <f t="shared" si="94"/>
        <v>563</v>
      </c>
      <c r="EC10">
        <f t="shared" si="12"/>
        <v>0</v>
      </c>
      <c r="ED10">
        <f t="shared" si="13"/>
        <v>0</v>
      </c>
      <c r="EE10">
        <f t="shared" si="14"/>
        <v>0</v>
      </c>
      <c r="EF10">
        <f t="shared" si="15"/>
        <v>0</v>
      </c>
      <c r="EG10">
        <f t="shared" si="16"/>
        <v>0</v>
      </c>
      <c r="EH10">
        <f t="shared" si="17"/>
        <v>0</v>
      </c>
      <c r="EI10">
        <f t="shared" si="18"/>
        <v>0</v>
      </c>
      <c r="EJ10">
        <f t="shared" si="19"/>
        <v>0</v>
      </c>
      <c r="EK10">
        <f t="shared" si="20"/>
        <v>0</v>
      </c>
      <c r="EL10">
        <f t="shared" si="21"/>
        <v>0</v>
      </c>
      <c r="EM10">
        <f t="shared" si="22"/>
        <v>0</v>
      </c>
      <c r="EN10">
        <f t="shared" si="23"/>
        <v>0</v>
      </c>
      <c r="EO10">
        <f t="shared" si="24"/>
        <v>0</v>
      </c>
      <c r="EP10">
        <f t="shared" si="25"/>
        <v>0</v>
      </c>
      <c r="EQ10">
        <f t="shared" si="26"/>
        <v>0</v>
      </c>
      <c r="ER10">
        <f t="shared" si="27"/>
        <v>0</v>
      </c>
      <c r="ES10">
        <f t="shared" si="28"/>
        <v>0</v>
      </c>
      <c r="ET10">
        <f t="shared" si="29"/>
        <v>0</v>
      </c>
      <c r="EU10">
        <f t="shared" si="30"/>
        <v>0</v>
      </c>
      <c r="EV10">
        <f t="shared" si="31"/>
        <v>0</v>
      </c>
      <c r="EW10">
        <f t="shared" si="32"/>
        <v>0</v>
      </c>
      <c r="EX10">
        <f t="shared" si="33"/>
        <v>0</v>
      </c>
      <c r="EY10">
        <f t="shared" si="34"/>
        <v>0</v>
      </c>
      <c r="EZ10">
        <f t="shared" si="35"/>
        <v>0</v>
      </c>
      <c r="FA10">
        <f t="shared" si="36"/>
        <v>0</v>
      </c>
      <c r="FB10">
        <f t="shared" si="37"/>
        <v>0</v>
      </c>
      <c r="FC10">
        <f t="shared" si="38"/>
        <v>0</v>
      </c>
      <c r="FD10">
        <f t="shared" si="39"/>
        <v>0</v>
      </c>
      <c r="FE10">
        <f t="shared" si="40"/>
        <v>0</v>
      </c>
      <c r="FF10">
        <f t="shared" si="41"/>
        <v>0</v>
      </c>
      <c r="FQ10" t="str">
        <f>参数表!B11</f>
        <v>参数7</v>
      </c>
      <c r="FR10">
        <f>参数表!C11</f>
        <v>20</v>
      </c>
      <c r="FS10" t="str">
        <f>参数表!D11</f>
        <v>力道生命参数</v>
      </c>
    </row>
    <row r="11" spans="1:175" x14ac:dyDescent="0.15">
      <c r="A11">
        <f t="shared" si="42"/>
        <v>1050</v>
      </c>
      <c r="B11">
        <v>50</v>
      </c>
      <c r="C11">
        <v>66528</v>
      </c>
      <c r="D11">
        <v>1736</v>
      </c>
      <c r="E11">
        <v>1692</v>
      </c>
      <c r="F11">
        <v>1546</v>
      </c>
      <c r="G11">
        <v>1546</v>
      </c>
      <c r="H11">
        <v>0.1</v>
      </c>
      <c r="I11">
        <f t="shared" ref="I11:L11" si="113">H11</f>
        <v>0.1</v>
      </c>
      <c r="J11">
        <f t="shared" si="113"/>
        <v>0.1</v>
      </c>
      <c r="K11">
        <f t="shared" si="113"/>
        <v>0.1</v>
      </c>
      <c r="L11">
        <f t="shared" si="113"/>
        <v>0.1</v>
      </c>
      <c r="M11">
        <f t="shared" si="68"/>
        <v>6652</v>
      </c>
      <c r="N11">
        <f t="shared" si="69"/>
        <v>173</v>
      </c>
      <c r="O11">
        <f t="shared" si="70"/>
        <v>169</v>
      </c>
      <c r="P11">
        <f t="shared" si="71"/>
        <v>154</v>
      </c>
      <c r="Q11">
        <f t="shared" si="72"/>
        <v>154</v>
      </c>
      <c r="AO11">
        <f t="shared" si="55"/>
        <v>721</v>
      </c>
      <c r="AP11">
        <f t="shared" si="55"/>
        <v>332</v>
      </c>
      <c r="AQ11">
        <f t="shared" si="55"/>
        <v>332</v>
      </c>
      <c r="AR11">
        <f t="shared" ref="AR11:AR13" si="114">INT(AO11*$FR$10)</f>
        <v>14420</v>
      </c>
      <c r="AS11">
        <f t="shared" ref="AS11:AS13" si="115">INT(AO11*$FR$4+AO11*$FR$5)</f>
        <v>793</v>
      </c>
      <c r="AT11">
        <f t="shared" ref="AT11:AT13" si="116">INT(AO11*$FR$6+AQ11*$FR$7)</f>
        <v>598</v>
      </c>
      <c r="AU11">
        <f t="shared" ref="AU11:AU13" si="117">INT(AP11*$FR$8)</f>
        <v>332</v>
      </c>
      <c r="AV11">
        <f t="shared" ref="AV11:AV13" si="118">INT(AP11*$FR$9)</f>
        <v>332</v>
      </c>
      <c r="AW11">
        <f t="shared" si="106"/>
        <v>45456</v>
      </c>
      <c r="AX11">
        <f t="shared" si="107"/>
        <v>770</v>
      </c>
      <c r="AY11">
        <f t="shared" si="108"/>
        <v>925</v>
      </c>
      <c r="AZ11">
        <f t="shared" si="109"/>
        <v>1060</v>
      </c>
      <c r="BA11">
        <f t="shared" si="110"/>
        <v>1060</v>
      </c>
      <c r="BB11">
        <f t="shared" si="61"/>
        <v>0.6</v>
      </c>
      <c r="BC11">
        <f t="shared" ref="BC11:BF11" si="119">BB11</f>
        <v>0.6</v>
      </c>
      <c r="BD11">
        <f t="shared" si="119"/>
        <v>0.6</v>
      </c>
      <c r="BE11">
        <f t="shared" si="119"/>
        <v>0.6</v>
      </c>
      <c r="BF11">
        <f t="shared" si="119"/>
        <v>0.6</v>
      </c>
      <c r="BG11">
        <f t="shared" ref="BG11:BG13" si="120">INT(AW11*BB11)</f>
        <v>27273</v>
      </c>
      <c r="BH11">
        <f t="shared" ref="BH11:BH13" si="121">INT(AX11*BC11)</f>
        <v>462</v>
      </c>
      <c r="BI11">
        <f t="shared" ref="BI11:BI13" si="122">INT(AY11*BD11)</f>
        <v>555</v>
      </c>
      <c r="BJ11">
        <f t="shared" ref="BJ11:BJ13" si="123">INT(AZ11*BE11)</f>
        <v>636</v>
      </c>
      <c r="BK11">
        <f t="shared" ref="BK11:BK13" si="124">INT(BA11*BF11)</f>
        <v>636</v>
      </c>
      <c r="BL11">
        <f t="shared" si="82"/>
        <v>961</v>
      </c>
      <c r="BM11">
        <f t="shared" si="82"/>
        <v>443</v>
      </c>
      <c r="BN11">
        <f t="shared" si="82"/>
        <v>443</v>
      </c>
      <c r="BO11">
        <f t="shared" ref="BO11:BO16" si="125">INT(BL11*$FR$10)</f>
        <v>19220</v>
      </c>
      <c r="BP11">
        <f t="shared" ref="BP11:BP16" si="126">INT(BL11*$FR$4+BL11*$FR$5)</f>
        <v>1057</v>
      </c>
      <c r="BQ11">
        <f t="shared" ref="BQ11:BQ16" si="127">INT(BL11*$FR$6+BN11*$FR$7)</f>
        <v>798</v>
      </c>
      <c r="BR11">
        <f t="shared" ref="BR11:BR16" si="128">INT(BM11*$FR$8)</f>
        <v>443</v>
      </c>
      <c r="BS11">
        <f t="shared" ref="BS11:BS16" si="129">INT(BM11*$FR$9)</f>
        <v>443</v>
      </c>
      <c r="BT11">
        <f t="shared" si="98"/>
        <v>40656</v>
      </c>
      <c r="BU11">
        <f t="shared" si="99"/>
        <v>506</v>
      </c>
      <c r="BV11">
        <f t="shared" si="100"/>
        <v>725</v>
      </c>
      <c r="BW11">
        <f t="shared" si="101"/>
        <v>949</v>
      </c>
      <c r="BX11">
        <f t="shared" si="102"/>
        <v>949</v>
      </c>
      <c r="BY11">
        <f t="shared" si="88"/>
        <v>0.8</v>
      </c>
      <c r="BZ11">
        <f t="shared" si="112"/>
        <v>0.8</v>
      </c>
      <c r="CA11">
        <f t="shared" si="112"/>
        <v>0.8</v>
      </c>
      <c r="CB11">
        <f t="shared" si="112"/>
        <v>0.8</v>
      </c>
      <c r="CC11">
        <f t="shared" si="112"/>
        <v>0.8</v>
      </c>
      <c r="CD11">
        <f t="shared" ref="CD11:CD16" si="130">INT(BT11*BY11)</f>
        <v>32524</v>
      </c>
      <c r="CE11">
        <f t="shared" ref="CE11:CE16" si="131">INT(BU11*BZ11)</f>
        <v>404</v>
      </c>
      <c r="CF11">
        <f t="shared" ref="CF11:CF16" si="132">INT(BV11*CA11)</f>
        <v>580</v>
      </c>
      <c r="CG11">
        <f t="shared" ref="CG11:CG16" si="133">INT(BW11*CB11)</f>
        <v>759</v>
      </c>
      <c r="CH11">
        <f t="shared" ref="CH11:CH16" si="134">INT(BX11*CC11)</f>
        <v>759</v>
      </c>
      <c r="CI11">
        <f t="shared" ref="CI11:CK16" si="135">VLOOKUP($A11,属性分配1,CI$3,FALSE)+VLOOKUP($A11,属性分配1,CI$2,FALSE)</f>
        <v>1202</v>
      </c>
      <c r="CJ11">
        <f t="shared" si="135"/>
        <v>554</v>
      </c>
      <c r="CK11">
        <f t="shared" si="135"/>
        <v>554</v>
      </c>
      <c r="CL11">
        <f t="shared" ref="CL11:CL16" si="136">INT(CI11*$FR$10)</f>
        <v>24040</v>
      </c>
      <c r="CM11">
        <f t="shared" ref="CM11:CM16" si="137">INT(CI11*$FR$4+CI11*$FR$5)</f>
        <v>1322</v>
      </c>
      <c r="CN11">
        <f t="shared" ref="CN11:CN16" si="138">INT(CI11*$FR$6+CK11*$FR$7)</f>
        <v>998</v>
      </c>
      <c r="CO11">
        <f t="shared" ref="CO11:CO16" si="139">INT(CJ11*$FR$8)</f>
        <v>554</v>
      </c>
      <c r="CP11">
        <f t="shared" ref="CP11:CP16" si="140">INT(CJ11*$FR$9)</f>
        <v>554</v>
      </c>
      <c r="CQ11">
        <f t="shared" ref="CQ11" si="141">IF($C11=0,0,$C11-$M11-CL11)</f>
        <v>35836</v>
      </c>
      <c r="CR11">
        <f t="shared" ref="CR11" si="142">IF($D11=0,0,$D11-$N11-CM11)</f>
        <v>241</v>
      </c>
      <c r="CS11">
        <f t="shared" ref="CS11" si="143">IF($E11=0,0,$E11-$O11-CN11)</f>
        <v>525</v>
      </c>
      <c r="CT11">
        <f t="shared" ref="CT11" si="144">IF($F11=0,0,$F11-$P11-CO11)</f>
        <v>838</v>
      </c>
      <c r="CU11">
        <f t="shared" ref="CU11" si="145">IF($G11=0,0,$G11-$Q11-CP11)</f>
        <v>838</v>
      </c>
      <c r="CV11">
        <f t="shared" ref="CV11:CV16" si="146">VLOOKUP($A11,属性分配1,CV$3,FALSE)</f>
        <v>1</v>
      </c>
      <c r="CW11">
        <f t="shared" ref="CW11:CZ11" si="147">CV11</f>
        <v>1</v>
      </c>
      <c r="CX11">
        <f t="shared" si="147"/>
        <v>1</v>
      </c>
      <c r="CY11">
        <f t="shared" si="147"/>
        <v>1</v>
      </c>
      <c r="CZ11">
        <f t="shared" si="147"/>
        <v>1</v>
      </c>
      <c r="DA11">
        <f t="shared" ref="DA11:DA16" si="148">INT(CQ11*CV11)</f>
        <v>35836</v>
      </c>
      <c r="DB11">
        <f t="shared" ref="DB11:DB16" si="149">INT(CR11*CW11)</f>
        <v>241</v>
      </c>
      <c r="DC11">
        <f t="shared" ref="DC11:DC16" si="150">INT(CS11*CX11)</f>
        <v>525</v>
      </c>
      <c r="DD11">
        <f t="shared" ref="DD11:DD16" si="151">INT(CT11*CY11)</f>
        <v>838</v>
      </c>
      <c r="DE11">
        <f t="shared" ref="DE11:DE16" si="152">INT(CU11*CZ11)</f>
        <v>838</v>
      </c>
      <c r="EC11">
        <f t="shared" si="12"/>
        <v>0</v>
      </c>
      <c r="ED11">
        <f t="shared" si="13"/>
        <v>0</v>
      </c>
      <c r="EE11">
        <f t="shared" si="14"/>
        <v>0</v>
      </c>
      <c r="EF11">
        <f t="shared" si="15"/>
        <v>0</v>
      </c>
      <c r="EG11">
        <f t="shared" si="16"/>
        <v>0</v>
      </c>
      <c r="EH11">
        <f t="shared" si="17"/>
        <v>0</v>
      </c>
      <c r="EI11">
        <f t="shared" si="18"/>
        <v>0</v>
      </c>
      <c r="EJ11">
        <f t="shared" si="19"/>
        <v>0</v>
      </c>
      <c r="EK11">
        <f t="shared" si="20"/>
        <v>0</v>
      </c>
      <c r="EL11">
        <f t="shared" si="21"/>
        <v>0</v>
      </c>
      <c r="EM11">
        <f t="shared" si="22"/>
        <v>0</v>
      </c>
      <c r="EN11">
        <f t="shared" si="23"/>
        <v>0</v>
      </c>
      <c r="EO11">
        <f t="shared" si="24"/>
        <v>0</v>
      </c>
      <c r="EP11">
        <f t="shared" si="25"/>
        <v>0</v>
      </c>
      <c r="EQ11">
        <f t="shared" si="26"/>
        <v>0</v>
      </c>
      <c r="ER11">
        <f t="shared" si="27"/>
        <v>0</v>
      </c>
      <c r="ES11">
        <f t="shared" si="28"/>
        <v>0</v>
      </c>
      <c r="ET11">
        <f t="shared" si="29"/>
        <v>0</v>
      </c>
      <c r="EU11">
        <f t="shared" si="30"/>
        <v>0</v>
      </c>
      <c r="EV11">
        <f t="shared" si="31"/>
        <v>0</v>
      </c>
      <c r="EW11">
        <f t="shared" si="32"/>
        <v>0</v>
      </c>
      <c r="EX11">
        <f t="shared" si="33"/>
        <v>0</v>
      </c>
      <c r="EY11">
        <f t="shared" si="34"/>
        <v>0</v>
      </c>
      <c r="EZ11">
        <f t="shared" si="35"/>
        <v>0</v>
      </c>
      <c r="FA11">
        <f t="shared" si="36"/>
        <v>0</v>
      </c>
      <c r="FB11">
        <f t="shared" si="37"/>
        <v>0</v>
      </c>
      <c r="FC11">
        <f t="shared" si="38"/>
        <v>0</v>
      </c>
      <c r="FD11">
        <f t="shared" si="39"/>
        <v>0</v>
      </c>
      <c r="FE11">
        <f t="shared" si="40"/>
        <v>0</v>
      </c>
      <c r="FF11">
        <f t="shared" si="41"/>
        <v>0</v>
      </c>
      <c r="FQ11" t="str">
        <f>参数表!B12</f>
        <v>参数11</v>
      </c>
      <c r="FR11">
        <f>参数表!C12</f>
        <v>0.5</v>
      </c>
      <c r="FS11" t="str">
        <f>参数表!D12</f>
        <v>战斗防御系数</v>
      </c>
    </row>
    <row r="12" spans="1:175" x14ac:dyDescent="0.15">
      <c r="A12">
        <f t="shared" si="42"/>
        <v>1060</v>
      </c>
      <c r="B12">
        <v>60</v>
      </c>
      <c r="C12">
        <v>94176</v>
      </c>
      <c r="D12">
        <v>2436</v>
      </c>
      <c r="E12">
        <v>2192</v>
      </c>
      <c r="F12">
        <v>2169</v>
      </c>
      <c r="G12">
        <v>2169</v>
      </c>
      <c r="H12">
        <v>0.1</v>
      </c>
      <c r="I12">
        <f t="shared" ref="I12:L12" si="153">H12</f>
        <v>0.1</v>
      </c>
      <c r="J12">
        <f t="shared" si="153"/>
        <v>0.1</v>
      </c>
      <c r="K12">
        <f t="shared" si="153"/>
        <v>0.1</v>
      </c>
      <c r="L12">
        <f t="shared" si="153"/>
        <v>0.1</v>
      </c>
      <c r="M12">
        <f t="shared" si="68"/>
        <v>9417</v>
      </c>
      <c r="N12">
        <f t="shared" si="69"/>
        <v>243</v>
      </c>
      <c r="O12">
        <f t="shared" si="70"/>
        <v>219</v>
      </c>
      <c r="P12">
        <f t="shared" si="71"/>
        <v>216</v>
      </c>
      <c r="Q12">
        <f t="shared" si="72"/>
        <v>216</v>
      </c>
      <c r="AO12">
        <f t="shared" si="55"/>
        <v>850</v>
      </c>
      <c r="AP12">
        <f t="shared" si="55"/>
        <v>392</v>
      </c>
      <c r="AQ12">
        <f t="shared" si="55"/>
        <v>392</v>
      </c>
      <c r="AR12">
        <f t="shared" si="114"/>
        <v>17000</v>
      </c>
      <c r="AS12">
        <f t="shared" si="115"/>
        <v>935</v>
      </c>
      <c r="AT12">
        <f t="shared" si="116"/>
        <v>706</v>
      </c>
      <c r="AU12">
        <f t="shared" si="117"/>
        <v>392</v>
      </c>
      <c r="AV12">
        <f t="shared" si="118"/>
        <v>392</v>
      </c>
      <c r="AW12">
        <f t="shared" si="106"/>
        <v>67759</v>
      </c>
      <c r="AX12">
        <f t="shared" si="107"/>
        <v>1258</v>
      </c>
      <c r="AY12">
        <f t="shared" si="108"/>
        <v>1267</v>
      </c>
      <c r="AZ12">
        <f t="shared" si="109"/>
        <v>1561</v>
      </c>
      <c r="BA12">
        <f t="shared" si="110"/>
        <v>1561</v>
      </c>
      <c r="BB12">
        <f t="shared" si="61"/>
        <v>0.5</v>
      </c>
      <c r="BC12">
        <f t="shared" ref="BC12:BF12" si="154">BB12</f>
        <v>0.5</v>
      </c>
      <c r="BD12">
        <f t="shared" si="154"/>
        <v>0.5</v>
      </c>
      <c r="BE12">
        <f t="shared" si="154"/>
        <v>0.5</v>
      </c>
      <c r="BF12">
        <f t="shared" si="154"/>
        <v>0.5</v>
      </c>
      <c r="BG12">
        <f>INT(AW12*BB12)</f>
        <v>33879</v>
      </c>
      <c r="BH12">
        <f t="shared" si="121"/>
        <v>629</v>
      </c>
      <c r="BI12">
        <f t="shared" si="122"/>
        <v>633</v>
      </c>
      <c r="BJ12">
        <f t="shared" si="123"/>
        <v>780</v>
      </c>
      <c r="BK12">
        <f t="shared" si="124"/>
        <v>780</v>
      </c>
      <c r="BL12">
        <f t="shared" si="82"/>
        <v>1275</v>
      </c>
      <c r="BM12">
        <f t="shared" si="82"/>
        <v>588</v>
      </c>
      <c r="BN12">
        <f t="shared" si="82"/>
        <v>588</v>
      </c>
      <c r="BO12">
        <f t="shared" si="125"/>
        <v>25500</v>
      </c>
      <c r="BP12">
        <f t="shared" si="126"/>
        <v>1402</v>
      </c>
      <c r="BQ12">
        <f t="shared" si="127"/>
        <v>1059</v>
      </c>
      <c r="BR12">
        <f t="shared" si="128"/>
        <v>588</v>
      </c>
      <c r="BS12">
        <f t="shared" si="129"/>
        <v>588</v>
      </c>
      <c r="BT12">
        <f t="shared" si="98"/>
        <v>59259</v>
      </c>
      <c r="BU12">
        <f t="shared" si="99"/>
        <v>791</v>
      </c>
      <c r="BV12">
        <f t="shared" si="100"/>
        <v>914</v>
      </c>
      <c r="BW12">
        <f t="shared" si="101"/>
        <v>1365</v>
      </c>
      <c r="BX12">
        <f t="shared" si="102"/>
        <v>1365</v>
      </c>
      <c r="BY12">
        <f t="shared" si="88"/>
        <v>0.75</v>
      </c>
      <c r="BZ12">
        <f t="shared" ref="BZ12:BZ16" si="155">BY12</f>
        <v>0.75</v>
      </c>
      <c r="CA12">
        <f t="shared" ref="CA12:CA16" si="156">BZ12</f>
        <v>0.75</v>
      </c>
      <c r="CB12">
        <f t="shared" ref="CB12:CB16" si="157">CA12</f>
        <v>0.75</v>
      </c>
      <c r="CC12">
        <f t="shared" ref="CC12:CC16" si="158">CB12</f>
        <v>0.75</v>
      </c>
      <c r="CD12">
        <f t="shared" si="130"/>
        <v>44444</v>
      </c>
      <c r="CE12">
        <f t="shared" si="131"/>
        <v>593</v>
      </c>
      <c r="CF12">
        <f t="shared" si="132"/>
        <v>685</v>
      </c>
      <c r="CG12">
        <f t="shared" si="133"/>
        <v>1023</v>
      </c>
      <c r="CH12">
        <f t="shared" si="134"/>
        <v>1023</v>
      </c>
      <c r="CI12">
        <f t="shared" si="135"/>
        <v>1700</v>
      </c>
      <c r="CJ12">
        <f t="shared" si="135"/>
        <v>784</v>
      </c>
      <c r="CK12">
        <f t="shared" si="135"/>
        <v>784</v>
      </c>
      <c r="CL12">
        <f t="shared" si="136"/>
        <v>34000</v>
      </c>
      <c r="CM12">
        <f t="shared" si="137"/>
        <v>1870</v>
      </c>
      <c r="CN12">
        <f t="shared" si="138"/>
        <v>1412</v>
      </c>
      <c r="CO12">
        <f t="shared" si="139"/>
        <v>784</v>
      </c>
      <c r="CP12">
        <f t="shared" si="140"/>
        <v>784</v>
      </c>
      <c r="CQ12">
        <f t="shared" ref="CQ12:CQ16" si="159">IF($C12=0,0,$C12-$M12-CL12)</f>
        <v>50759</v>
      </c>
      <c r="CR12">
        <f t="shared" ref="CR12:CR16" si="160">IF($D12=0,0,$D12-$N12-CM12)</f>
        <v>323</v>
      </c>
      <c r="CS12">
        <f t="shared" ref="CS12:CS16" si="161">IF($E12=0,0,$E12-$O12-CN12)</f>
        <v>561</v>
      </c>
      <c r="CT12">
        <f t="shared" ref="CT12:CT16" si="162">IF($F12=0,0,$F12-$P12-CO12)</f>
        <v>1169</v>
      </c>
      <c r="CU12">
        <f t="shared" ref="CU12:CU16" si="163">IF($G12=0,0,$G12-$Q12-CP12)</f>
        <v>1169</v>
      </c>
      <c r="CV12">
        <f t="shared" si="146"/>
        <v>1</v>
      </c>
      <c r="CW12">
        <f t="shared" ref="CW12:CW16" si="164">CV12</f>
        <v>1</v>
      </c>
      <c r="CX12">
        <f t="shared" ref="CX12:CX16" si="165">CW12</f>
        <v>1</v>
      </c>
      <c r="CY12">
        <f t="shared" ref="CY12:CY16" si="166">CX12</f>
        <v>1</v>
      </c>
      <c r="CZ12">
        <f t="shared" ref="CZ12:CZ16" si="167">CY12</f>
        <v>1</v>
      </c>
      <c r="DA12">
        <f t="shared" si="148"/>
        <v>50759</v>
      </c>
      <c r="DB12">
        <f t="shared" si="149"/>
        <v>323</v>
      </c>
      <c r="DC12">
        <f t="shared" si="150"/>
        <v>561</v>
      </c>
      <c r="DD12">
        <f t="shared" si="151"/>
        <v>1169</v>
      </c>
      <c r="DE12">
        <f t="shared" si="152"/>
        <v>1169</v>
      </c>
      <c r="EC12">
        <f t="shared" si="12"/>
        <v>0</v>
      </c>
      <c r="ED12">
        <f t="shared" si="13"/>
        <v>0</v>
      </c>
      <c r="EE12">
        <f t="shared" si="14"/>
        <v>0</v>
      </c>
      <c r="EF12">
        <f t="shared" si="15"/>
        <v>0</v>
      </c>
      <c r="EG12">
        <f t="shared" si="16"/>
        <v>0</v>
      </c>
      <c r="EH12">
        <f t="shared" si="17"/>
        <v>0</v>
      </c>
      <c r="EI12">
        <f t="shared" si="18"/>
        <v>0</v>
      </c>
      <c r="EJ12">
        <f t="shared" si="19"/>
        <v>0</v>
      </c>
      <c r="EK12">
        <f t="shared" si="20"/>
        <v>0</v>
      </c>
      <c r="EL12">
        <f t="shared" si="21"/>
        <v>0</v>
      </c>
      <c r="EM12">
        <f t="shared" si="22"/>
        <v>0</v>
      </c>
      <c r="EN12">
        <f t="shared" si="23"/>
        <v>0</v>
      </c>
      <c r="EO12">
        <f t="shared" si="24"/>
        <v>0</v>
      </c>
      <c r="EP12">
        <f t="shared" si="25"/>
        <v>0</v>
      </c>
      <c r="EQ12">
        <f t="shared" si="26"/>
        <v>0</v>
      </c>
      <c r="ER12">
        <f t="shared" si="27"/>
        <v>0</v>
      </c>
      <c r="ES12">
        <f t="shared" si="28"/>
        <v>0</v>
      </c>
      <c r="ET12">
        <f t="shared" si="29"/>
        <v>0</v>
      </c>
      <c r="EU12">
        <f t="shared" si="30"/>
        <v>0</v>
      </c>
      <c r="EV12">
        <f t="shared" si="31"/>
        <v>0</v>
      </c>
      <c r="EW12">
        <f t="shared" si="32"/>
        <v>0</v>
      </c>
      <c r="EX12">
        <f t="shared" si="33"/>
        <v>0</v>
      </c>
      <c r="EY12">
        <f t="shared" si="34"/>
        <v>0</v>
      </c>
      <c r="EZ12">
        <f t="shared" si="35"/>
        <v>0</v>
      </c>
      <c r="FA12">
        <f t="shared" si="36"/>
        <v>0</v>
      </c>
      <c r="FB12">
        <f t="shared" si="37"/>
        <v>0</v>
      </c>
      <c r="FC12">
        <f t="shared" si="38"/>
        <v>0</v>
      </c>
      <c r="FD12">
        <f t="shared" si="39"/>
        <v>0</v>
      </c>
      <c r="FE12">
        <f t="shared" si="40"/>
        <v>0</v>
      </c>
      <c r="FF12">
        <f t="shared" si="41"/>
        <v>0</v>
      </c>
    </row>
    <row r="13" spans="1:175" x14ac:dyDescent="0.15">
      <c r="A13">
        <f t="shared" si="42"/>
        <v>1070</v>
      </c>
      <c r="B13">
        <v>70</v>
      </c>
      <c r="C13">
        <v>126576</v>
      </c>
      <c r="D13">
        <v>3256</v>
      </c>
      <c r="E13">
        <v>2686</v>
      </c>
      <c r="F13">
        <v>2900</v>
      </c>
      <c r="G13">
        <v>2900</v>
      </c>
      <c r="H13">
        <v>0.1</v>
      </c>
      <c r="I13">
        <f t="shared" ref="I13" si="168">H13</f>
        <v>0.1</v>
      </c>
      <c r="J13" s="6">
        <v>8.5999999999999993E-2</v>
      </c>
      <c r="K13">
        <v>0.1</v>
      </c>
      <c r="L13">
        <v>0.1</v>
      </c>
      <c r="M13">
        <f t="shared" si="68"/>
        <v>12657</v>
      </c>
      <c r="N13">
        <f t="shared" si="69"/>
        <v>325</v>
      </c>
      <c r="O13">
        <f t="shared" si="70"/>
        <v>230</v>
      </c>
      <c r="P13">
        <f t="shared" si="71"/>
        <v>290</v>
      </c>
      <c r="Q13">
        <f t="shared" si="72"/>
        <v>290</v>
      </c>
      <c r="AO13">
        <f t="shared" si="55"/>
        <v>1142</v>
      </c>
      <c r="AP13">
        <f t="shared" si="55"/>
        <v>527</v>
      </c>
      <c r="AQ13">
        <f t="shared" si="55"/>
        <v>512</v>
      </c>
      <c r="AR13">
        <f t="shared" si="114"/>
        <v>22840</v>
      </c>
      <c r="AS13">
        <f t="shared" si="115"/>
        <v>1256</v>
      </c>
      <c r="AT13">
        <f t="shared" si="116"/>
        <v>941</v>
      </c>
      <c r="AU13">
        <f t="shared" si="117"/>
        <v>527</v>
      </c>
      <c r="AV13">
        <f t="shared" si="118"/>
        <v>527</v>
      </c>
      <c r="AW13">
        <f t="shared" si="106"/>
        <v>91079</v>
      </c>
      <c r="AX13">
        <f t="shared" si="107"/>
        <v>1675</v>
      </c>
      <c r="AY13">
        <f t="shared" si="108"/>
        <v>1515</v>
      </c>
      <c r="AZ13">
        <f t="shared" si="109"/>
        <v>2083</v>
      </c>
      <c r="BA13">
        <f t="shared" si="110"/>
        <v>2083</v>
      </c>
      <c r="BB13">
        <f t="shared" si="61"/>
        <v>0.5</v>
      </c>
      <c r="BC13">
        <f t="shared" ref="BC13:BF13" si="169">BB13</f>
        <v>0.5</v>
      </c>
      <c r="BD13">
        <f t="shared" si="169"/>
        <v>0.5</v>
      </c>
      <c r="BE13">
        <f t="shared" si="169"/>
        <v>0.5</v>
      </c>
      <c r="BF13">
        <f t="shared" si="169"/>
        <v>0.5</v>
      </c>
      <c r="BG13">
        <f t="shared" si="120"/>
        <v>45539</v>
      </c>
      <c r="BH13">
        <f t="shared" si="121"/>
        <v>837</v>
      </c>
      <c r="BI13">
        <f t="shared" si="122"/>
        <v>757</v>
      </c>
      <c r="BJ13">
        <f t="shared" si="123"/>
        <v>1041</v>
      </c>
      <c r="BK13">
        <f t="shared" si="124"/>
        <v>1041</v>
      </c>
      <c r="BL13">
        <f t="shared" si="82"/>
        <v>1599</v>
      </c>
      <c r="BM13">
        <f t="shared" si="82"/>
        <v>737</v>
      </c>
      <c r="BN13">
        <f t="shared" si="82"/>
        <v>716</v>
      </c>
      <c r="BO13">
        <f t="shared" si="125"/>
        <v>31980</v>
      </c>
      <c r="BP13">
        <f t="shared" si="126"/>
        <v>1758</v>
      </c>
      <c r="BQ13">
        <f t="shared" si="127"/>
        <v>1317</v>
      </c>
      <c r="BR13">
        <f t="shared" si="128"/>
        <v>737</v>
      </c>
      <c r="BS13">
        <f t="shared" si="129"/>
        <v>737</v>
      </c>
      <c r="BT13">
        <f t="shared" si="98"/>
        <v>81939</v>
      </c>
      <c r="BU13">
        <f t="shared" si="99"/>
        <v>1173</v>
      </c>
      <c r="BV13">
        <f t="shared" si="100"/>
        <v>1139</v>
      </c>
      <c r="BW13">
        <f t="shared" si="101"/>
        <v>1873</v>
      </c>
      <c r="BX13">
        <f t="shared" si="102"/>
        <v>1873</v>
      </c>
      <c r="BY13">
        <f t="shared" si="88"/>
        <v>0.7</v>
      </c>
      <c r="BZ13">
        <f t="shared" si="155"/>
        <v>0.7</v>
      </c>
      <c r="CA13">
        <f t="shared" si="156"/>
        <v>0.7</v>
      </c>
      <c r="CB13">
        <f t="shared" si="157"/>
        <v>0.7</v>
      </c>
      <c r="CC13">
        <f t="shared" si="158"/>
        <v>0.7</v>
      </c>
      <c r="CD13">
        <f t="shared" si="130"/>
        <v>57357</v>
      </c>
      <c r="CE13">
        <f t="shared" si="131"/>
        <v>821</v>
      </c>
      <c r="CF13">
        <f t="shared" si="132"/>
        <v>797</v>
      </c>
      <c r="CG13">
        <f t="shared" si="133"/>
        <v>1311</v>
      </c>
      <c r="CH13">
        <f t="shared" si="134"/>
        <v>1311</v>
      </c>
      <c r="CI13">
        <f t="shared" si="135"/>
        <v>2285</v>
      </c>
      <c r="CJ13">
        <f t="shared" si="135"/>
        <v>1054</v>
      </c>
      <c r="CK13">
        <f t="shared" si="135"/>
        <v>1024</v>
      </c>
      <c r="CL13">
        <f t="shared" si="136"/>
        <v>45700</v>
      </c>
      <c r="CM13">
        <f t="shared" si="137"/>
        <v>2513</v>
      </c>
      <c r="CN13">
        <f t="shared" si="138"/>
        <v>1883</v>
      </c>
      <c r="CO13">
        <f t="shared" si="139"/>
        <v>1054</v>
      </c>
      <c r="CP13">
        <f t="shared" si="140"/>
        <v>1054</v>
      </c>
      <c r="CQ13">
        <f t="shared" si="159"/>
        <v>68219</v>
      </c>
      <c r="CR13">
        <f t="shared" si="160"/>
        <v>418</v>
      </c>
      <c r="CS13">
        <f t="shared" si="161"/>
        <v>573</v>
      </c>
      <c r="CT13">
        <f t="shared" si="162"/>
        <v>1556</v>
      </c>
      <c r="CU13">
        <f t="shared" si="163"/>
        <v>1556</v>
      </c>
      <c r="CV13">
        <f t="shared" si="146"/>
        <v>1</v>
      </c>
      <c r="CW13">
        <f t="shared" si="164"/>
        <v>1</v>
      </c>
      <c r="CX13">
        <f t="shared" si="165"/>
        <v>1</v>
      </c>
      <c r="CY13">
        <f t="shared" si="166"/>
        <v>1</v>
      </c>
      <c r="CZ13">
        <f t="shared" si="167"/>
        <v>1</v>
      </c>
      <c r="DA13">
        <f t="shared" si="148"/>
        <v>68219</v>
      </c>
      <c r="DB13">
        <f t="shared" si="149"/>
        <v>418</v>
      </c>
      <c r="DC13">
        <f>INT(CS13*CX13)</f>
        <v>573</v>
      </c>
      <c r="DD13">
        <f t="shared" si="151"/>
        <v>1556</v>
      </c>
      <c r="DE13">
        <f t="shared" si="152"/>
        <v>1556</v>
      </c>
      <c r="EC13">
        <f t="shared" si="12"/>
        <v>0</v>
      </c>
      <c r="ED13">
        <f t="shared" si="13"/>
        <v>0</v>
      </c>
      <c r="EE13">
        <f t="shared" si="14"/>
        <v>0</v>
      </c>
      <c r="EF13">
        <f t="shared" si="15"/>
        <v>0</v>
      </c>
      <c r="EG13">
        <f t="shared" si="16"/>
        <v>0</v>
      </c>
      <c r="EH13">
        <f t="shared" si="17"/>
        <v>0</v>
      </c>
      <c r="EI13">
        <f t="shared" si="18"/>
        <v>0</v>
      </c>
      <c r="EJ13">
        <f t="shared" si="19"/>
        <v>0</v>
      </c>
      <c r="EK13">
        <f t="shared" si="20"/>
        <v>0</v>
      </c>
      <c r="EL13">
        <f t="shared" si="21"/>
        <v>0</v>
      </c>
      <c r="EM13">
        <f t="shared" si="22"/>
        <v>0</v>
      </c>
      <c r="EN13">
        <f t="shared" si="23"/>
        <v>0</v>
      </c>
      <c r="EO13">
        <f t="shared" si="24"/>
        <v>0</v>
      </c>
      <c r="EP13">
        <f t="shared" si="25"/>
        <v>0</v>
      </c>
      <c r="EQ13">
        <f t="shared" si="26"/>
        <v>0</v>
      </c>
      <c r="ER13">
        <f t="shared" si="27"/>
        <v>0</v>
      </c>
      <c r="ES13">
        <f t="shared" si="28"/>
        <v>0</v>
      </c>
      <c r="ET13">
        <f t="shared" si="29"/>
        <v>0</v>
      </c>
      <c r="EU13">
        <f t="shared" si="30"/>
        <v>0</v>
      </c>
      <c r="EV13">
        <f t="shared" si="31"/>
        <v>0</v>
      </c>
      <c r="EW13">
        <f t="shared" si="32"/>
        <v>0</v>
      </c>
      <c r="EX13">
        <f t="shared" si="33"/>
        <v>0</v>
      </c>
      <c r="EY13">
        <f t="shared" si="34"/>
        <v>0</v>
      </c>
      <c r="EZ13">
        <f t="shared" si="35"/>
        <v>0</v>
      </c>
      <c r="FA13">
        <f t="shared" si="36"/>
        <v>0</v>
      </c>
      <c r="FB13">
        <f t="shared" si="37"/>
        <v>0</v>
      </c>
      <c r="FC13">
        <f t="shared" si="38"/>
        <v>0</v>
      </c>
      <c r="FD13">
        <f t="shared" si="39"/>
        <v>0</v>
      </c>
      <c r="FE13">
        <f t="shared" si="40"/>
        <v>0</v>
      </c>
      <c r="FF13">
        <f t="shared" si="41"/>
        <v>0</v>
      </c>
    </row>
    <row r="14" spans="1:175" x14ac:dyDescent="0.15">
      <c r="A14">
        <f t="shared" si="42"/>
        <v>1080</v>
      </c>
      <c r="B14">
        <v>80</v>
      </c>
      <c r="C14">
        <v>163728</v>
      </c>
      <c r="D14">
        <v>4196</v>
      </c>
      <c r="E14">
        <v>3272</v>
      </c>
      <c r="F14">
        <v>3738</v>
      </c>
      <c r="G14">
        <v>3738</v>
      </c>
      <c r="H14">
        <v>0.1</v>
      </c>
      <c r="I14">
        <f t="shared" ref="I14:L14" si="170">H14</f>
        <v>0.1</v>
      </c>
      <c r="J14">
        <f t="shared" si="170"/>
        <v>0.1</v>
      </c>
      <c r="K14">
        <f t="shared" si="170"/>
        <v>0.1</v>
      </c>
      <c r="L14">
        <f t="shared" si="170"/>
        <v>0.1</v>
      </c>
      <c r="M14">
        <f t="shared" si="68"/>
        <v>16372</v>
      </c>
      <c r="N14">
        <f t="shared" si="69"/>
        <v>419</v>
      </c>
      <c r="O14">
        <f t="shared" si="70"/>
        <v>327</v>
      </c>
      <c r="P14">
        <f t="shared" si="71"/>
        <v>373</v>
      </c>
      <c r="Q14">
        <f t="shared" si="72"/>
        <v>373</v>
      </c>
      <c r="BL14">
        <f t="shared" si="82"/>
        <v>1922</v>
      </c>
      <c r="BM14">
        <f t="shared" si="82"/>
        <v>886</v>
      </c>
      <c r="BN14">
        <f t="shared" si="82"/>
        <v>886</v>
      </c>
      <c r="BO14">
        <f t="shared" si="125"/>
        <v>38440</v>
      </c>
      <c r="BP14">
        <f t="shared" si="126"/>
        <v>2114</v>
      </c>
      <c r="BQ14">
        <f t="shared" si="127"/>
        <v>1596</v>
      </c>
      <c r="BR14">
        <f t="shared" si="128"/>
        <v>886</v>
      </c>
      <c r="BS14">
        <f t="shared" si="129"/>
        <v>886</v>
      </c>
      <c r="BT14">
        <f t="shared" si="98"/>
        <v>108916</v>
      </c>
      <c r="BU14">
        <f t="shared" si="99"/>
        <v>1663</v>
      </c>
      <c r="BV14">
        <f t="shared" si="100"/>
        <v>1349</v>
      </c>
      <c r="BW14">
        <f t="shared" si="101"/>
        <v>2479</v>
      </c>
      <c r="BX14">
        <f t="shared" si="102"/>
        <v>2479</v>
      </c>
      <c r="BY14">
        <f t="shared" si="88"/>
        <v>0.65</v>
      </c>
      <c r="BZ14">
        <f t="shared" si="155"/>
        <v>0.65</v>
      </c>
      <c r="CA14">
        <f t="shared" si="156"/>
        <v>0.65</v>
      </c>
      <c r="CB14">
        <f t="shared" si="157"/>
        <v>0.65</v>
      </c>
      <c r="CC14">
        <f t="shared" si="158"/>
        <v>0.65</v>
      </c>
      <c r="CD14">
        <f t="shared" si="130"/>
        <v>70795</v>
      </c>
      <c r="CE14">
        <f t="shared" si="131"/>
        <v>1080</v>
      </c>
      <c r="CF14">
        <f t="shared" si="132"/>
        <v>876</v>
      </c>
      <c r="CG14">
        <f t="shared" si="133"/>
        <v>1611</v>
      </c>
      <c r="CH14">
        <f t="shared" si="134"/>
        <v>1611</v>
      </c>
      <c r="CI14">
        <f t="shared" si="135"/>
        <v>2395</v>
      </c>
      <c r="CJ14">
        <f t="shared" si="135"/>
        <v>1104</v>
      </c>
      <c r="CK14">
        <f t="shared" si="135"/>
        <v>1104</v>
      </c>
      <c r="CL14">
        <f t="shared" si="136"/>
        <v>47900</v>
      </c>
      <c r="CM14">
        <f t="shared" si="137"/>
        <v>2634</v>
      </c>
      <c r="CN14">
        <f t="shared" si="138"/>
        <v>1989</v>
      </c>
      <c r="CO14">
        <f t="shared" si="139"/>
        <v>1104</v>
      </c>
      <c r="CP14">
        <f t="shared" si="140"/>
        <v>1104</v>
      </c>
      <c r="CQ14">
        <f t="shared" si="159"/>
        <v>99456</v>
      </c>
      <c r="CR14">
        <f t="shared" si="160"/>
        <v>1143</v>
      </c>
      <c r="CS14">
        <f t="shared" si="161"/>
        <v>956</v>
      </c>
      <c r="CT14">
        <f t="shared" si="162"/>
        <v>2261</v>
      </c>
      <c r="CU14">
        <f t="shared" si="163"/>
        <v>2261</v>
      </c>
      <c r="CV14">
        <f t="shared" si="146"/>
        <v>0.81</v>
      </c>
      <c r="CW14">
        <f t="shared" si="164"/>
        <v>0.81</v>
      </c>
      <c r="CX14">
        <f t="shared" si="165"/>
        <v>0.81</v>
      </c>
      <c r="CY14">
        <f t="shared" si="166"/>
        <v>0.81</v>
      </c>
      <c r="CZ14">
        <f t="shared" si="167"/>
        <v>0.81</v>
      </c>
      <c r="DA14">
        <f t="shared" si="148"/>
        <v>80559</v>
      </c>
      <c r="DB14">
        <f t="shared" si="149"/>
        <v>925</v>
      </c>
      <c r="DC14">
        <f t="shared" si="150"/>
        <v>774</v>
      </c>
      <c r="DD14">
        <f t="shared" si="151"/>
        <v>1831</v>
      </c>
      <c r="DE14">
        <f t="shared" si="152"/>
        <v>1831</v>
      </c>
      <c r="DF14">
        <f t="shared" ref="DF14:DH16" si="171">VLOOKUP($A14,属性分配1,DF$3,FALSE)+VLOOKUP($A14,属性分配1,DF$2,FALSE)</f>
        <v>2464</v>
      </c>
      <c r="DG14">
        <f t="shared" si="171"/>
        <v>1136</v>
      </c>
      <c r="DH14">
        <f t="shared" si="171"/>
        <v>1136</v>
      </c>
      <c r="DI14">
        <f t="shared" ref="DI14:DI16" si="172">INT(DF14*$FR$10)</f>
        <v>49280</v>
      </c>
      <c r="DJ14">
        <f t="shared" ref="DJ14:DJ16" si="173">INT(DF14*$FR$4+DF14*$FR$5)</f>
        <v>2710</v>
      </c>
      <c r="DK14">
        <f t="shared" ref="DK14:DK16" si="174">INT(DF14*$FR$6+DH14*$FR$7)</f>
        <v>2046</v>
      </c>
      <c r="DL14">
        <f t="shared" ref="DL14:DL16" si="175">INT(DG14*$FR$8)</f>
        <v>1136</v>
      </c>
      <c r="DM14">
        <f t="shared" ref="DM14:DM16" si="176">INT(DG14*$FR$9)</f>
        <v>1136</v>
      </c>
      <c r="DN14">
        <f t="shared" ref="DN14" si="177">IF($C14=0,0,$C14-$M14-DI14)</f>
        <v>98076</v>
      </c>
      <c r="DO14">
        <f t="shared" ref="DO14" si="178">IF($D14=0,0,$D14-$N14-DJ14)</f>
        <v>1067</v>
      </c>
      <c r="DP14">
        <f t="shared" ref="DP14" si="179">IF($E14=0,0,$E14-$O14-DK14)</f>
        <v>899</v>
      </c>
      <c r="DQ14">
        <f t="shared" ref="DQ14" si="180">IF($F14=0,0,$F14-$P14-DL14)</f>
        <v>2229</v>
      </c>
      <c r="DR14">
        <f t="shared" ref="DR14" si="181">IF($G14=0,0,$G14-$Q14-DM14)</f>
        <v>2229</v>
      </c>
      <c r="DS14">
        <f>VLOOKUP($A14,属性分配1,DS$3,FALSE)</f>
        <v>1</v>
      </c>
      <c r="DT14">
        <f t="shared" ref="DT14:DW14" si="182">DS14</f>
        <v>1</v>
      </c>
      <c r="DU14">
        <f t="shared" si="182"/>
        <v>1</v>
      </c>
      <c r="DV14">
        <f t="shared" si="182"/>
        <v>1</v>
      </c>
      <c r="DW14">
        <f t="shared" si="182"/>
        <v>1</v>
      </c>
      <c r="DX14">
        <f t="shared" ref="DX14:DX16" si="183">INT(DN14*DS14)</f>
        <v>98076</v>
      </c>
      <c r="DY14">
        <f t="shared" ref="DY14:DY16" si="184">INT(DO14*DT14)</f>
        <v>1067</v>
      </c>
      <c r="DZ14">
        <f t="shared" ref="DZ14:DZ16" si="185">INT(DP14*DU14)</f>
        <v>899</v>
      </c>
      <c r="EA14">
        <f t="shared" ref="EA14:EA16" si="186">INT(DQ14*DV14)</f>
        <v>2229</v>
      </c>
      <c r="EB14">
        <f t="shared" ref="EB14:EB16" si="187">INT(DR14*DW14)</f>
        <v>2229</v>
      </c>
      <c r="EC14">
        <f t="shared" si="12"/>
        <v>0</v>
      </c>
      <c r="ED14">
        <f t="shared" si="13"/>
        <v>0</v>
      </c>
      <c r="EE14">
        <f t="shared" si="14"/>
        <v>0</v>
      </c>
      <c r="EF14">
        <f t="shared" si="15"/>
        <v>0</v>
      </c>
      <c r="EG14">
        <f t="shared" si="16"/>
        <v>0</v>
      </c>
      <c r="EH14">
        <f t="shared" si="17"/>
        <v>0</v>
      </c>
      <c r="EI14">
        <f t="shared" si="18"/>
        <v>0</v>
      </c>
      <c r="EJ14">
        <f t="shared" si="19"/>
        <v>0</v>
      </c>
      <c r="EK14">
        <f t="shared" si="20"/>
        <v>0</v>
      </c>
      <c r="EL14">
        <f t="shared" si="21"/>
        <v>0</v>
      </c>
      <c r="EM14">
        <f t="shared" si="22"/>
        <v>0</v>
      </c>
      <c r="EN14">
        <f t="shared" si="23"/>
        <v>0</v>
      </c>
      <c r="EO14">
        <f t="shared" si="24"/>
        <v>0</v>
      </c>
      <c r="EP14">
        <f t="shared" si="25"/>
        <v>0</v>
      </c>
      <c r="EQ14">
        <f t="shared" si="26"/>
        <v>0</v>
      </c>
      <c r="ER14">
        <f t="shared" si="27"/>
        <v>0</v>
      </c>
      <c r="ES14">
        <f t="shared" si="28"/>
        <v>0</v>
      </c>
      <c r="ET14">
        <f t="shared" si="29"/>
        <v>0</v>
      </c>
      <c r="EU14">
        <f t="shared" si="30"/>
        <v>0</v>
      </c>
      <c r="EV14">
        <f t="shared" si="31"/>
        <v>0</v>
      </c>
      <c r="EW14">
        <f t="shared" si="32"/>
        <v>0</v>
      </c>
      <c r="EX14">
        <f t="shared" si="33"/>
        <v>0</v>
      </c>
      <c r="EY14">
        <f t="shared" si="34"/>
        <v>0</v>
      </c>
      <c r="EZ14">
        <f t="shared" si="35"/>
        <v>0</v>
      </c>
      <c r="FA14">
        <f t="shared" si="36"/>
        <v>0</v>
      </c>
      <c r="FB14">
        <f t="shared" si="37"/>
        <v>0</v>
      </c>
      <c r="FC14">
        <f t="shared" si="38"/>
        <v>0</v>
      </c>
      <c r="FD14">
        <f t="shared" si="39"/>
        <v>0</v>
      </c>
      <c r="FE14">
        <f t="shared" si="40"/>
        <v>0</v>
      </c>
      <c r="FF14">
        <f t="shared" si="41"/>
        <v>0</v>
      </c>
    </row>
    <row r="15" spans="1:175" x14ac:dyDescent="0.15">
      <c r="A15">
        <f t="shared" si="42"/>
        <v>1090</v>
      </c>
      <c r="B15">
        <v>90</v>
      </c>
      <c r="C15">
        <v>205776</v>
      </c>
      <c r="D15">
        <v>5256</v>
      </c>
      <c r="E15">
        <v>3942</v>
      </c>
      <c r="F15">
        <v>4682</v>
      </c>
      <c r="G15">
        <v>4682</v>
      </c>
      <c r="H15">
        <v>0.1</v>
      </c>
      <c r="I15">
        <f t="shared" ref="I15:L15" si="188">H15</f>
        <v>0.1</v>
      </c>
      <c r="J15">
        <f t="shared" si="188"/>
        <v>0.1</v>
      </c>
      <c r="K15">
        <f t="shared" si="188"/>
        <v>0.1</v>
      </c>
      <c r="L15">
        <f t="shared" si="188"/>
        <v>0.1</v>
      </c>
      <c r="M15">
        <f t="shared" si="68"/>
        <v>20577</v>
      </c>
      <c r="N15">
        <f t="shared" si="69"/>
        <v>525</v>
      </c>
      <c r="O15">
        <f t="shared" si="70"/>
        <v>394</v>
      </c>
      <c r="P15">
        <f t="shared" si="71"/>
        <v>468</v>
      </c>
      <c r="Q15">
        <f t="shared" si="72"/>
        <v>468</v>
      </c>
      <c r="BL15">
        <f t="shared" si="82"/>
        <v>2229</v>
      </c>
      <c r="BM15">
        <f t="shared" si="82"/>
        <v>1028</v>
      </c>
      <c r="BN15">
        <f t="shared" si="82"/>
        <v>1028</v>
      </c>
      <c r="BO15">
        <f t="shared" si="125"/>
        <v>44580</v>
      </c>
      <c r="BP15">
        <f t="shared" si="126"/>
        <v>2451</v>
      </c>
      <c r="BQ15">
        <f t="shared" si="127"/>
        <v>1851</v>
      </c>
      <c r="BR15">
        <f t="shared" si="128"/>
        <v>1028</v>
      </c>
      <c r="BS15">
        <f t="shared" si="129"/>
        <v>1028</v>
      </c>
      <c r="BT15">
        <f t="shared" si="98"/>
        <v>140619</v>
      </c>
      <c r="BU15">
        <f t="shared" si="99"/>
        <v>2280</v>
      </c>
      <c r="BV15">
        <f t="shared" si="100"/>
        <v>1697</v>
      </c>
      <c r="BW15">
        <f t="shared" si="101"/>
        <v>3186</v>
      </c>
      <c r="BX15">
        <f t="shared" si="102"/>
        <v>3186</v>
      </c>
      <c r="BY15">
        <f t="shared" si="88"/>
        <v>0.6</v>
      </c>
      <c r="BZ15">
        <f t="shared" si="155"/>
        <v>0.6</v>
      </c>
      <c r="CA15">
        <f t="shared" si="156"/>
        <v>0.6</v>
      </c>
      <c r="CB15">
        <f t="shared" si="157"/>
        <v>0.6</v>
      </c>
      <c r="CC15">
        <f t="shared" si="158"/>
        <v>0.6</v>
      </c>
      <c r="CD15">
        <f t="shared" si="130"/>
        <v>84371</v>
      </c>
      <c r="CE15">
        <f t="shared" si="131"/>
        <v>1368</v>
      </c>
      <c r="CF15">
        <f t="shared" si="132"/>
        <v>1018</v>
      </c>
      <c r="CG15">
        <f t="shared" si="133"/>
        <v>1911</v>
      </c>
      <c r="CH15">
        <f t="shared" si="134"/>
        <v>1911</v>
      </c>
      <c r="CI15">
        <f t="shared" si="135"/>
        <v>2786</v>
      </c>
      <c r="CJ15">
        <f t="shared" si="135"/>
        <v>1285</v>
      </c>
      <c r="CK15">
        <f t="shared" si="135"/>
        <v>1285</v>
      </c>
      <c r="CL15">
        <f t="shared" si="136"/>
        <v>55720</v>
      </c>
      <c r="CM15">
        <f t="shared" si="137"/>
        <v>3064</v>
      </c>
      <c r="CN15">
        <f t="shared" si="138"/>
        <v>2314</v>
      </c>
      <c r="CO15">
        <f t="shared" si="139"/>
        <v>1285</v>
      </c>
      <c r="CP15">
        <f t="shared" si="140"/>
        <v>1285</v>
      </c>
      <c r="CQ15">
        <f t="shared" si="159"/>
        <v>129479</v>
      </c>
      <c r="CR15">
        <f t="shared" si="160"/>
        <v>1667</v>
      </c>
      <c r="CS15">
        <f t="shared" si="161"/>
        <v>1234</v>
      </c>
      <c r="CT15">
        <f t="shared" si="162"/>
        <v>2929</v>
      </c>
      <c r="CU15">
        <f t="shared" si="163"/>
        <v>2929</v>
      </c>
      <c r="CV15">
        <f t="shared" si="146"/>
        <v>0.75</v>
      </c>
      <c r="CW15">
        <f t="shared" si="164"/>
        <v>0.75</v>
      </c>
      <c r="CX15">
        <f t="shared" si="165"/>
        <v>0.75</v>
      </c>
      <c r="CY15">
        <f t="shared" si="166"/>
        <v>0.75</v>
      </c>
      <c r="CZ15">
        <f t="shared" si="167"/>
        <v>0.75</v>
      </c>
      <c r="DA15">
        <f t="shared" si="148"/>
        <v>97109</v>
      </c>
      <c r="DB15">
        <f t="shared" si="149"/>
        <v>1250</v>
      </c>
      <c r="DC15">
        <f t="shared" si="150"/>
        <v>925</v>
      </c>
      <c r="DD15">
        <f t="shared" si="151"/>
        <v>2196</v>
      </c>
      <c r="DE15">
        <f t="shared" si="152"/>
        <v>2196</v>
      </c>
      <c r="DF15">
        <f t="shared" si="171"/>
        <v>3045</v>
      </c>
      <c r="DG15">
        <f t="shared" si="171"/>
        <v>1404</v>
      </c>
      <c r="DH15">
        <f t="shared" si="171"/>
        <v>1404</v>
      </c>
      <c r="DI15">
        <f t="shared" si="172"/>
        <v>60900</v>
      </c>
      <c r="DJ15">
        <f t="shared" si="173"/>
        <v>3349</v>
      </c>
      <c r="DK15">
        <f t="shared" si="174"/>
        <v>2529</v>
      </c>
      <c r="DL15">
        <f t="shared" si="175"/>
        <v>1404</v>
      </c>
      <c r="DM15">
        <f t="shared" si="176"/>
        <v>1404</v>
      </c>
      <c r="DN15">
        <f t="shared" ref="DN15:DN16" si="189">IF($C15=0,0,$C15-$M15-DI15)</f>
        <v>124299</v>
      </c>
      <c r="DO15">
        <f t="shared" ref="DO15:DO16" si="190">IF($D15=0,0,$D15-$N15-DJ15)</f>
        <v>1382</v>
      </c>
      <c r="DP15">
        <f t="shared" ref="DP15:DP16" si="191">IF($E15=0,0,$E15-$O15-DK15)</f>
        <v>1019</v>
      </c>
      <c r="DQ15">
        <f t="shared" ref="DQ15:DQ16" si="192">IF($F15=0,0,$F15-$P15-DL15)</f>
        <v>2810</v>
      </c>
      <c r="DR15">
        <f t="shared" ref="DR15:DR16" si="193">IF($G15=0,0,$G15-$Q15-DM15)</f>
        <v>2810</v>
      </c>
      <c r="DS15">
        <f>VLOOKUP($A15,属性分配1,DS$3,FALSE)</f>
        <v>1</v>
      </c>
      <c r="DT15">
        <f t="shared" ref="DT15:DW15" si="194">DS15</f>
        <v>1</v>
      </c>
      <c r="DU15">
        <f t="shared" si="194"/>
        <v>1</v>
      </c>
      <c r="DV15">
        <f t="shared" si="194"/>
        <v>1</v>
      </c>
      <c r="DW15">
        <f t="shared" si="194"/>
        <v>1</v>
      </c>
      <c r="DX15">
        <f t="shared" si="183"/>
        <v>124299</v>
      </c>
      <c r="DY15">
        <f t="shared" si="184"/>
        <v>1382</v>
      </c>
      <c r="DZ15">
        <f t="shared" si="185"/>
        <v>1019</v>
      </c>
      <c r="EA15">
        <f t="shared" si="186"/>
        <v>2810</v>
      </c>
      <c r="EB15">
        <f t="shared" si="187"/>
        <v>2810</v>
      </c>
      <c r="EC15">
        <f t="shared" si="12"/>
        <v>0</v>
      </c>
      <c r="ED15">
        <f t="shared" si="13"/>
        <v>0</v>
      </c>
      <c r="EE15">
        <f t="shared" si="14"/>
        <v>0</v>
      </c>
      <c r="EF15">
        <f t="shared" si="15"/>
        <v>0</v>
      </c>
      <c r="EG15">
        <f t="shared" si="16"/>
        <v>0</v>
      </c>
      <c r="EH15">
        <f t="shared" si="17"/>
        <v>0</v>
      </c>
      <c r="EI15">
        <f t="shared" si="18"/>
        <v>0</v>
      </c>
      <c r="EJ15">
        <f t="shared" si="19"/>
        <v>0</v>
      </c>
      <c r="EK15">
        <f t="shared" si="20"/>
        <v>0</v>
      </c>
      <c r="EL15">
        <f t="shared" si="21"/>
        <v>0</v>
      </c>
      <c r="EM15">
        <f t="shared" si="22"/>
        <v>0</v>
      </c>
      <c r="EN15">
        <f t="shared" si="23"/>
        <v>0</v>
      </c>
      <c r="EO15">
        <f t="shared" si="24"/>
        <v>0</v>
      </c>
      <c r="EP15">
        <f t="shared" si="25"/>
        <v>0</v>
      </c>
      <c r="EQ15">
        <f t="shared" si="26"/>
        <v>0</v>
      </c>
      <c r="ER15">
        <f t="shared" si="27"/>
        <v>0</v>
      </c>
      <c r="ES15">
        <f t="shared" si="28"/>
        <v>0</v>
      </c>
      <c r="ET15">
        <f t="shared" si="29"/>
        <v>0</v>
      </c>
      <c r="EU15">
        <f t="shared" si="30"/>
        <v>0</v>
      </c>
      <c r="EV15">
        <f t="shared" si="31"/>
        <v>0</v>
      </c>
      <c r="EW15">
        <f t="shared" si="32"/>
        <v>0</v>
      </c>
      <c r="EX15">
        <f t="shared" si="33"/>
        <v>0</v>
      </c>
      <c r="EY15">
        <f t="shared" si="34"/>
        <v>0</v>
      </c>
      <c r="EZ15">
        <f t="shared" si="35"/>
        <v>0</v>
      </c>
      <c r="FA15">
        <f t="shared" si="36"/>
        <v>0</v>
      </c>
      <c r="FB15">
        <f t="shared" si="37"/>
        <v>0</v>
      </c>
      <c r="FC15">
        <f t="shared" si="38"/>
        <v>0</v>
      </c>
      <c r="FD15">
        <f t="shared" si="39"/>
        <v>0</v>
      </c>
      <c r="FE15">
        <f t="shared" si="40"/>
        <v>0</v>
      </c>
      <c r="FF15">
        <f t="shared" si="41"/>
        <v>0</v>
      </c>
    </row>
    <row r="16" spans="1:175" x14ac:dyDescent="0.15">
      <c r="A16">
        <f t="shared" si="42"/>
        <v>1100</v>
      </c>
      <c r="B16">
        <v>100</v>
      </c>
      <c r="C16">
        <v>252576</v>
      </c>
      <c r="D16">
        <v>6436</v>
      </c>
      <c r="E16">
        <v>4827</v>
      </c>
      <c r="F16">
        <v>5733</v>
      </c>
      <c r="G16">
        <v>5733</v>
      </c>
      <c r="H16">
        <v>0.1</v>
      </c>
      <c r="I16">
        <f t="shared" ref="I16:L16" si="195">H16</f>
        <v>0.1</v>
      </c>
      <c r="J16">
        <f t="shared" si="195"/>
        <v>0.1</v>
      </c>
      <c r="K16">
        <f t="shared" si="195"/>
        <v>0.1</v>
      </c>
      <c r="L16">
        <f t="shared" si="195"/>
        <v>0.1</v>
      </c>
      <c r="M16">
        <f t="shared" si="68"/>
        <v>25257</v>
      </c>
      <c r="N16">
        <f t="shared" si="69"/>
        <v>643</v>
      </c>
      <c r="O16">
        <f t="shared" si="70"/>
        <v>482</v>
      </c>
      <c r="P16">
        <f t="shared" si="71"/>
        <v>573</v>
      </c>
      <c r="Q16">
        <f t="shared" si="72"/>
        <v>573</v>
      </c>
      <c r="BL16">
        <f t="shared" si="82"/>
        <v>2508</v>
      </c>
      <c r="BM16">
        <f t="shared" si="82"/>
        <v>1157</v>
      </c>
      <c r="BN16">
        <f t="shared" si="82"/>
        <v>1157</v>
      </c>
      <c r="BO16">
        <f t="shared" si="125"/>
        <v>50160</v>
      </c>
      <c r="BP16">
        <f t="shared" si="126"/>
        <v>2758</v>
      </c>
      <c r="BQ16">
        <f t="shared" si="127"/>
        <v>2083</v>
      </c>
      <c r="BR16">
        <f t="shared" si="128"/>
        <v>1157</v>
      </c>
      <c r="BS16">
        <f t="shared" si="129"/>
        <v>1157</v>
      </c>
      <c r="BT16">
        <f t="shared" si="98"/>
        <v>177159</v>
      </c>
      <c r="BU16">
        <f t="shared" si="99"/>
        <v>3035</v>
      </c>
      <c r="BV16">
        <f t="shared" si="100"/>
        <v>2262</v>
      </c>
      <c r="BW16">
        <f t="shared" si="101"/>
        <v>4003</v>
      </c>
      <c r="BX16">
        <f t="shared" si="102"/>
        <v>4003</v>
      </c>
      <c r="BY16">
        <f t="shared" si="88"/>
        <v>0.55000000000000004</v>
      </c>
      <c r="BZ16">
        <f t="shared" si="155"/>
        <v>0.55000000000000004</v>
      </c>
      <c r="CA16">
        <f t="shared" si="156"/>
        <v>0.55000000000000004</v>
      </c>
      <c r="CB16">
        <f t="shared" si="157"/>
        <v>0.55000000000000004</v>
      </c>
      <c r="CC16">
        <f t="shared" si="158"/>
        <v>0.55000000000000004</v>
      </c>
      <c r="CD16">
        <f t="shared" si="130"/>
        <v>97437</v>
      </c>
      <c r="CE16">
        <f t="shared" si="131"/>
        <v>1669</v>
      </c>
      <c r="CF16">
        <f t="shared" si="132"/>
        <v>1244</v>
      </c>
      <c r="CG16">
        <f t="shared" si="133"/>
        <v>2201</v>
      </c>
      <c r="CH16">
        <f t="shared" si="134"/>
        <v>2201</v>
      </c>
      <c r="CI16">
        <f t="shared" si="135"/>
        <v>3192</v>
      </c>
      <c r="CJ16">
        <f t="shared" si="135"/>
        <v>1472</v>
      </c>
      <c r="CK16">
        <f t="shared" si="135"/>
        <v>1472</v>
      </c>
      <c r="CL16">
        <f t="shared" si="136"/>
        <v>63840</v>
      </c>
      <c r="CM16">
        <f t="shared" si="137"/>
        <v>3511</v>
      </c>
      <c r="CN16">
        <f t="shared" si="138"/>
        <v>2651</v>
      </c>
      <c r="CO16">
        <f t="shared" si="139"/>
        <v>1472</v>
      </c>
      <c r="CP16">
        <f t="shared" si="140"/>
        <v>1472</v>
      </c>
      <c r="CQ16">
        <f t="shared" si="159"/>
        <v>163479</v>
      </c>
      <c r="CR16">
        <f t="shared" si="160"/>
        <v>2282</v>
      </c>
      <c r="CS16">
        <f t="shared" si="161"/>
        <v>1694</v>
      </c>
      <c r="CT16">
        <f t="shared" si="162"/>
        <v>3688</v>
      </c>
      <c r="CU16">
        <f t="shared" si="163"/>
        <v>3688</v>
      </c>
      <c r="CV16">
        <f t="shared" si="146"/>
        <v>0.7</v>
      </c>
      <c r="CW16">
        <f t="shared" si="164"/>
        <v>0.7</v>
      </c>
      <c r="CX16">
        <f t="shared" si="165"/>
        <v>0.7</v>
      </c>
      <c r="CY16">
        <f t="shared" si="166"/>
        <v>0.7</v>
      </c>
      <c r="CZ16">
        <f t="shared" si="167"/>
        <v>0.7</v>
      </c>
      <c r="DA16">
        <f t="shared" si="148"/>
        <v>114435</v>
      </c>
      <c r="DB16">
        <f t="shared" si="149"/>
        <v>1597</v>
      </c>
      <c r="DC16">
        <f t="shared" si="150"/>
        <v>1185</v>
      </c>
      <c r="DD16">
        <f t="shared" si="151"/>
        <v>2581</v>
      </c>
      <c r="DE16">
        <f t="shared" si="152"/>
        <v>2581</v>
      </c>
      <c r="DF16">
        <f t="shared" si="171"/>
        <v>3677</v>
      </c>
      <c r="DG16">
        <f t="shared" si="171"/>
        <v>1696</v>
      </c>
      <c r="DH16">
        <f t="shared" si="171"/>
        <v>1696</v>
      </c>
      <c r="DI16">
        <f t="shared" si="172"/>
        <v>73540</v>
      </c>
      <c r="DJ16">
        <f t="shared" si="173"/>
        <v>4044</v>
      </c>
      <c r="DK16">
        <f t="shared" si="174"/>
        <v>3054</v>
      </c>
      <c r="DL16">
        <f t="shared" si="175"/>
        <v>1696</v>
      </c>
      <c r="DM16">
        <f t="shared" si="176"/>
        <v>1696</v>
      </c>
      <c r="DN16">
        <f t="shared" si="189"/>
        <v>153779</v>
      </c>
      <c r="DO16">
        <f t="shared" si="190"/>
        <v>1749</v>
      </c>
      <c r="DP16">
        <f t="shared" si="191"/>
        <v>1291</v>
      </c>
      <c r="DQ16">
        <f t="shared" si="192"/>
        <v>3464</v>
      </c>
      <c r="DR16">
        <f t="shared" si="193"/>
        <v>3464</v>
      </c>
      <c r="DS16">
        <f>VLOOKUP($A16,属性分配1,DS$3,FALSE)</f>
        <v>1</v>
      </c>
      <c r="DT16">
        <f t="shared" ref="DT16:DW16" si="196">DS16</f>
        <v>1</v>
      </c>
      <c r="DU16">
        <f t="shared" si="196"/>
        <v>1</v>
      </c>
      <c r="DV16">
        <f t="shared" si="196"/>
        <v>1</v>
      </c>
      <c r="DW16">
        <f t="shared" si="196"/>
        <v>1</v>
      </c>
      <c r="DX16">
        <f t="shared" si="183"/>
        <v>153779</v>
      </c>
      <c r="DY16">
        <f t="shared" si="184"/>
        <v>1749</v>
      </c>
      <c r="DZ16">
        <f t="shared" si="185"/>
        <v>1291</v>
      </c>
      <c r="EA16">
        <f t="shared" si="186"/>
        <v>3464</v>
      </c>
      <c r="EB16">
        <f t="shared" si="187"/>
        <v>3464</v>
      </c>
    </row>
    <row r="20" spans="1:162" x14ac:dyDescent="0.15">
      <c r="A20">
        <v>2</v>
      </c>
      <c r="B20" t="s">
        <v>182</v>
      </c>
      <c r="C20" s="1" t="s">
        <v>175</v>
      </c>
      <c r="D20" s="1"/>
      <c r="E20" s="1"/>
      <c r="F20" s="1"/>
      <c r="G20" s="1"/>
      <c r="H20" s="1" t="s">
        <v>199</v>
      </c>
      <c r="I20" s="1"/>
      <c r="J20" s="1"/>
      <c r="K20" s="1"/>
      <c r="L20" s="1"/>
      <c r="M20" s="1"/>
      <c r="N20" s="1"/>
      <c r="O20" s="1"/>
      <c r="P20" s="1"/>
      <c r="Q20" s="1"/>
      <c r="R20" s="2" t="s">
        <v>196</v>
      </c>
      <c r="S20" s="2"/>
      <c r="T20" s="2"/>
      <c r="U20" s="2" t="s">
        <v>197</v>
      </c>
      <c r="V20" s="2"/>
      <c r="W20" s="2"/>
      <c r="X20" s="2"/>
      <c r="Y20" s="2"/>
      <c r="Z20" s="2" t="s">
        <v>106</v>
      </c>
      <c r="AA20" s="2"/>
      <c r="AB20" s="2"/>
      <c r="AC20" s="2"/>
      <c r="AD20" s="2"/>
      <c r="AE20" s="2" t="s">
        <v>189</v>
      </c>
      <c r="AF20" s="2"/>
      <c r="AG20" s="2"/>
      <c r="AH20" s="2"/>
      <c r="AI20" s="2"/>
      <c r="AJ20" s="2"/>
      <c r="AK20" s="2"/>
      <c r="AL20" s="2"/>
      <c r="AM20" s="2"/>
      <c r="AN20" s="2"/>
      <c r="AO20" s="1" t="s">
        <v>200</v>
      </c>
      <c r="AP20" s="1"/>
      <c r="AQ20" s="1"/>
      <c r="AR20" s="1" t="s">
        <v>197</v>
      </c>
      <c r="AS20" s="1"/>
      <c r="AT20" s="1"/>
      <c r="AU20" s="1"/>
      <c r="AV20" s="1"/>
      <c r="AW20" s="1" t="s">
        <v>106</v>
      </c>
      <c r="AX20" s="1"/>
      <c r="AY20" s="1"/>
      <c r="AZ20" s="1"/>
      <c r="BA20" s="1"/>
      <c r="BB20" s="1" t="s">
        <v>190</v>
      </c>
      <c r="BC20" s="1"/>
      <c r="BD20" s="1"/>
      <c r="BE20" s="1"/>
      <c r="BF20" s="1"/>
      <c r="BG20" s="1"/>
      <c r="BH20" s="1"/>
      <c r="BI20" s="1"/>
      <c r="BJ20" s="1"/>
      <c r="BK20" s="1"/>
      <c r="BL20" s="2" t="s">
        <v>202</v>
      </c>
      <c r="BM20" s="2"/>
      <c r="BN20" s="2"/>
      <c r="BO20" s="2" t="s">
        <v>197</v>
      </c>
      <c r="BP20" s="2"/>
      <c r="BQ20" s="2"/>
      <c r="BR20" s="2"/>
      <c r="BS20" s="2"/>
      <c r="BT20" s="2" t="s">
        <v>106</v>
      </c>
      <c r="BU20" s="2"/>
      <c r="BV20" s="2"/>
      <c r="BW20" s="2"/>
      <c r="BX20" s="2"/>
      <c r="BY20" s="2" t="s">
        <v>186</v>
      </c>
      <c r="BZ20" s="2"/>
      <c r="CA20" s="2"/>
      <c r="CB20" s="2"/>
      <c r="CC20" s="2"/>
      <c r="CD20" s="2"/>
      <c r="CE20" s="2"/>
      <c r="CF20" s="2"/>
      <c r="CG20" s="2"/>
      <c r="CH20" s="2"/>
      <c r="CI20" s="1" t="s">
        <v>204</v>
      </c>
      <c r="CJ20" s="1"/>
      <c r="CK20" s="1"/>
      <c r="CL20" s="1" t="s">
        <v>197</v>
      </c>
      <c r="CM20" s="1"/>
      <c r="CN20" s="1"/>
      <c r="CO20" s="1"/>
      <c r="CP20" s="1"/>
      <c r="CQ20" s="1" t="s">
        <v>106</v>
      </c>
      <c r="CR20" s="1"/>
      <c r="CS20" s="1"/>
      <c r="CT20" s="1"/>
      <c r="CU20" s="1"/>
      <c r="CV20" s="1" t="s">
        <v>187</v>
      </c>
      <c r="CW20" s="1"/>
      <c r="CX20" s="1"/>
      <c r="CY20" s="1"/>
      <c r="CZ20" s="1"/>
      <c r="DA20" s="1"/>
      <c r="DB20" s="1"/>
      <c r="DC20" s="1"/>
      <c r="DD20" s="1"/>
      <c r="DE20" s="1"/>
      <c r="DF20" s="2" t="s">
        <v>206</v>
      </c>
      <c r="DG20" s="2"/>
      <c r="DH20" s="2"/>
      <c r="DI20" s="2" t="s">
        <v>197</v>
      </c>
      <c r="DJ20" s="2"/>
      <c r="DK20" s="2"/>
      <c r="DL20" s="2"/>
      <c r="DM20" s="2"/>
      <c r="DN20" s="2" t="s">
        <v>106</v>
      </c>
      <c r="DO20" s="2"/>
      <c r="DP20" s="2"/>
      <c r="DQ20" s="2"/>
      <c r="DR20" s="2"/>
      <c r="DS20" s="2" t="s">
        <v>188</v>
      </c>
      <c r="DT20" s="2"/>
      <c r="DU20" s="2"/>
      <c r="DV20" s="2"/>
      <c r="DW20" s="2"/>
      <c r="DX20" s="2"/>
      <c r="DY20" s="2"/>
      <c r="DZ20" s="2"/>
      <c r="EA20" s="2"/>
      <c r="EB20" s="2"/>
      <c r="EC20" s="1" t="s">
        <v>207</v>
      </c>
      <c r="ED20" s="1"/>
      <c r="EE20" s="1"/>
      <c r="EF20" s="1"/>
      <c r="EG20" s="1"/>
      <c r="EH20" s="1" t="s">
        <v>208</v>
      </c>
      <c r="EI20" s="1"/>
      <c r="EJ20" s="1"/>
      <c r="EK20" s="1"/>
      <c r="EL20" s="1"/>
      <c r="EM20" s="1" t="s">
        <v>209</v>
      </c>
      <c r="EN20" s="1"/>
      <c r="EO20" s="1"/>
      <c r="EP20" s="1"/>
      <c r="EQ20" s="1"/>
      <c r="ER20" s="1" t="s">
        <v>210</v>
      </c>
      <c r="ES20" s="1"/>
      <c r="ET20" s="1"/>
      <c r="EU20" s="1"/>
      <c r="EV20" s="1"/>
      <c r="EW20" s="1" t="s">
        <v>211</v>
      </c>
      <c r="EX20" s="1"/>
      <c r="EY20" s="1"/>
      <c r="EZ20" s="1"/>
      <c r="FA20" s="1"/>
      <c r="FB20" s="1" t="s">
        <v>212</v>
      </c>
      <c r="FC20" s="1"/>
      <c r="FD20" s="1"/>
      <c r="FE20" s="1"/>
      <c r="FF20" s="1"/>
    </row>
    <row r="21" spans="1:162" x14ac:dyDescent="0.15">
      <c r="A21" t="s">
        <v>195</v>
      </c>
      <c r="B21" t="s">
        <v>176</v>
      </c>
      <c r="C21" t="s">
        <v>177</v>
      </c>
      <c r="D21" t="s">
        <v>178</v>
      </c>
      <c r="E21" t="s">
        <v>179</v>
      </c>
      <c r="F21" t="s">
        <v>180</v>
      </c>
      <c r="G21" t="s">
        <v>181</v>
      </c>
      <c r="H21" t="s">
        <v>177</v>
      </c>
      <c r="I21" t="s">
        <v>178</v>
      </c>
      <c r="J21" t="s">
        <v>179</v>
      </c>
      <c r="K21" t="s">
        <v>180</v>
      </c>
      <c r="L21" t="s">
        <v>181</v>
      </c>
      <c r="M21" t="s">
        <v>177</v>
      </c>
      <c r="N21" t="s">
        <v>178</v>
      </c>
      <c r="O21" t="s">
        <v>179</v>
      </c>
      <c r="P21" t="s">
        <v>180</v>
      </c>
      <c r="Q21" t="s">
        <v>181</v>
      </c>
      <c r="R21" t="s">
        <v>0</v>
      </c>
      <c r="S21" t="s">
        <v>1</v>
      </c>
      <c r="T21" t="s">
        <v>2</v>
      </c>
      <c r="U21" t="s">
        <v>3</v>
      </c>
      <c r="V21" t="s">
        <v>34</v>
      </c>
      <c r="W21" t="s">
        <v>35</v>
      </c>
      <c r="X21" t="s">
        <v>36</v>
      </c>
      <c r="Y21" t="s">
        <v>37</v>
      </c>
      <c r="Z21" t="s">
        <v>3</v>
      </c>
      <c r="AA21" t="s">
        <v>34</v>
      </c>
      <c r="AB21" t="s">
        <v>35</v>
      </c>
      <c r="AC21" t="s">
        <v>36</v>
      </c>
      <c r="AD21" t="s">
        <v>37</v>
      </c>
      <c r="AE21" t="s">
        <v>3</v>
      </c>
      <c r="AF21" t="s">
        <v>34</v>
      </c>
      <c r="AG21" t="s">
        <v>35</v>
      </c>
      <c r="AH21" t="s">
        <v>36</v>
      </c>
      <c r="AI21" t="s">
        <v>37</v>
      </c>
      <c r="AJ21" t="s">
        <v>3</v>
      </c>
      <c r="AK21" t="s">
        <v>34</v>
      </c>
      <c r="AL21" t="s">
        <v>35</v>
      </c>
      <c r="AM21" t="s">
        <v>36</v>
      </c>
      <c r="AN21" t="s">
        <v>37</v>
      </c>
      <c r="AO21" t="s">
        <v>0</v>
      </c>
      <c r="AP21" t="s">
        <v>1</v>
      </c>
      <c r="AQ21" t="s">
        <v>2</v>
      </c>
      <c r="AR21" t="s">
        <v>3</v>
      </c>
      <c r="AS21" t="s">
        <v>34</v>
      </c>
      <c r="AT21" t="s">
        <v>35</v>
      </c>
      <c r="AU21" t="s">
        <v>36</v>
      </c>
      <c r="AV21" t="s">
        <v>37</v>
      </c>
      <c r="AW21" t="s">
        <v>3</v>
      </c>
      <c r="AX21" t="s">
        <v>34</v>
      </c>
      <c r="AY21" t="s">
        <v>35</v>
      </c>
      <c r="AZ21" t="s">
        <v>36</v>
      </c>
      <c r="BA21" t="s">
        <v>37</v>
      </c>
      <c r="BB21" t="s">
        <v>3</v>
      </c>
      <c r="BC21" t="s">
        <v>34</v>
      </c>
      <c r="BD21" t="s">
        <v>35</v>
      </c>
      <c r="BE21" t="s">
        <v>36</v>
      </c>
      <c r="BF21" t="s">
        <v>37</v>
      </c>
      <c r="BG21" t="s">
        <v>3</v>
      </c>
      <c r="BH21" t="s">
        <v>34</v>
      </c>
      <c r="BI21" t="s">
        <v>35</v>
      </c>
      <c r="BJ21" t="s">
        <v>36</v>
      </c>
      <c r="BK21" t="s">
        <v>37</v>
      </c>
      <c r="BL21" t="s">
        <v>0</v>
      </c>
      <c r="BM21" t="s">
        <v>1</v>
      </c>
      <c r="BN21" t="s">
        <v>2</v>
      </c>
      <c r="BO21" t="s">
        <v>3</v>
      </c>
      <c r="BP21" t="s">
        <v>34</v>
      </c>
      <c r="BQ21" t="s">
        <v>35</v>
      </c>
      <c r="BR21" t="s">
        <v>36</v>
      </c>
      <c r="BS21" t="s">
        <v>37</v>
      </c>
      <c r="BT21" t="s">
        <v>3</v>
      </c>
      <c r="BU21" t="s">
        <v>34</v>
      </c>
      <c r="BV21" t="s">
        <v>35</v>
      </c>
      <c r="BW21" t="s">
        <v>36</v>
      </c>
      <c r="BX21" t="s">
        <v>37</v>
      </c>
      <c r="BY21" t="s">
        <v>3</v>
      </c>
      <c r="BZ21" t="s">
        <v>34</v>
      </c>
      <c r="CA21" t="s">
        <v>35</v>
      </c>
      <c r="CB21" t="s">
        <v>36</v>
      </c>
      <c r="CC21" t="s">
        <v>37</v>
      </c>
      <c r="CD21" t="s">
        <v>3</v>
      </c>
      <c r="CE21" t="s">
        <v>34</v>
      </c>
      <c r="CF21" t="s">
        <v>35</v>
      </c>
      <c r="CG21" t="s">
        <v>36</v>
      </c>
      <c r="CH21" t="s">
        <v>37</v>
      </c>
      <c r="CI21" t="s">
        <v>0</v>
      </c>
      <c r="CJ21" t="s">
        <v>1</v>
      </c>
      <c r="CK21" t="s">
        <v>2</v>
      </c>
      <c r="CL21" t="s">
        <v>3</v>
      </c>
      <c r="CM21" t="s">
        <v>34</v>
      </c>
      <c r="CN21" t="s">
        <v>35</v>
      </c>
      <c r="CO21" t="s">
        <v>36</v>
      </c>
      <c r="CP21" t="s">
        <v>37</v>
      </c>
      <c r="CQ21" t="s">
        <v>3</v>
      </c>
      <c r="CR21" t="s">
        <v>34</v>
      </c>
      <c r="CS21" t="s">
        <v>35</v>
      </c>
      <c r="CT21" t="s">
        <v>36</v>
      </c>
      <c r="CU21" t="s">
        <v>37</v>
      </c>
      <c r="CV21" t="s">
        <v>3</v>
      </c>
      <c r="CW21" t="s">
        <v>34</v>
      </c>
      <c r="CX21" t="s">
        <v>35</v>
      </c>
      <c r="CY21" t="s">
        <v>36</v>
      </c>
      <c r="CZ21" t="s">
        <v>37</v>
      </c>
      <c r="DA21" t="s">
        <v>3</v>
      </c>
      <c r="DB21" t="s">
        <v>34</v>
      </c>
      <c r="DC21" t="s">
        <v>35</v>
      </c>
      <c r="DD21" t="s">
        <v>36</v>
      </c>
      <c r="DE21" t="s">
        <v>37</v>
      </c>
      <c r="DF21" t="s">
        <v>0</v>
      </c>
      <c r="DG21" t="s">
        <v>1</v>
      </c>
      <c r="DH21" t="s">
        <v>2</v>
      </c>
      <c r="DI21" t="s">
        <v>3</v>
      </c>
      <c r="DJ21" t="s">
        <v>34</v>
      </c>
      <c r="DK21" t="s">
        <v>35</v>
      </c>
      <c r="DL21" t="s">
        <v>36</v>
      </c>
      <c r="DM21" t="s">
        <v>37</v>
      </c>
      <c r="DN21" t="s">
        <v>3</v>
      </c>
      <c r="DO21" t="s">
        <v>34</v>
      </c>
      <c r="DP21" t="s">
        <v>35</v>
      </c>
      <c r="DQ21" t="s">
        <v>36</v>
      </c>
      <c r="DR21" t="s">
        <v>37</v>
      </c>
      <c r="DS21" t="s">
        <v>3</v>
      </c>
      <c r="DT21" t="s">
        <v>34</v>
      </c>
      <c r="DU21" t="s">
        <v>35</v>
      </c>
      <c r="DV21" t="s">
        <v>36</v>
      </c>
      <c r="DW21" t="s">
        <v>37</v>
      </c>
      <c r="DX21" t="s">
        <v>3</v>
      </c>
      <c r="DY21" t="s">
        <v>34</v>
      </c>
      <c r="DZ21" t="s">
        <v>35</v>
      </c>
      <c r="EA21" t="s">
        <v>36</v>
      </c>
      <c r="EB21" t="s">
        <v>37</v>
      </c>
      <c r="EC21" t="s">
        <v>177</v>
      </c>
      <c r="ED21" t="s">
        <v>178</v>
      </c>
      <c r="EE21" t="s">
        <v>179</v>
      </c>
      <c r="EF21" t="s">
        <v>180</v>
      </c>
      <c r="EG21" t="s">
        <v>181</v>
      </c>
      <c r="EH21" t="s">
        <v>177</v>
      </c>
      <c r="EI21" t="s">
        <v>178</v>
      </c>
      <c r="EJ21" t="s">
        <v>179</v>
      </c>
      <c r="EK21" t="s">
        <v>180</v>
      </c>
      <c r="EL21" t="s">
        <v>181</v>
      </c>
      <c r="EM21" t="s">
        <v>177</v>
      </c>
      <c r="EN21" t="s">
        <v>178</v>
      </c>
      <c r="EO21" t="s">
        <v>179</v>
      </c>
      <c r="EP21" t="s">
        <v>180</v>
      </c>
      <c r="EQ21" t="s">
        <v>181</v>
      </c>
      <c r="ER21" t="s">
        <v>177</v>
      </c>
      <c r="ES21" t="s">
        <v>178</v>
      </c>
      <c r="ET21" t="s">
        <v>179</v>
      </c>
      <c r="EU21" t="s">
        <v>180</v>
      </c>
      <c r="EV21" t="s">
        <v>181</v>
      </c>
      <c r="EW21" t="s">
        <v>177</v>
      </c>
      <c r="EX21" t="s">
        <v>178</v>
      </c>
      <c r="EY21" t="s">
        <v>179</v>
      </c>
      <c r="EZ21" t="s">
        <v>180</v>
      </c>
      <c r="FA21" t="s">
        <v>181</v>
      </c>
      <c r="FB21" t="s">
        <v>177</v>
      </c>
      <c r="FC21" t="s">
        <v>178</v>
      </c>
      <c r="FD21" t="s">
        <v>179</v>
      </c>
      <c r="FE21" t="s">
        <v>180</v>
      </c>
      <c r="FF21" t="s">
        <v>181</v>
      </c>
    </row>
    <row r="22" spans="1:162" x14ac:dyDescent="0.15">
      <c r="A22">
        <f>B22+A$20*1000</f>
        <v>2001</v>
      </c>
      <c r="B22">
        <v>1</v>
      </c>
      <c r="C22">
        <v>600</v>
      </c>
      <c r="D22">
        <v>52</v>
      </c>
      <c r="E22">
        <v>0</v>
      </c>
      <c r="F22">
        <v>39</v>
      </c>
      <c r="G22">
        <v>35</v>
      </c>
      <c r="R22">
        <f t="shared" ref="R22:T26" si="197">VLOOKUP($A22,属性分配1,R$3,FALSE)+VLOOKUP($A22,属性分配1,R$2,FALSE)</f>
        <v>10</v>
      </c>
      <c r="S22">
        <f t="shared" si="197"/>
        <v>9</v>
      </c>
      <c r="T22">
        <f t="shared" si="197"/>
        <v>6</v>
      </c>
      <c r="U22">
        <f>INT(R22*$FR$10)</f>
        <v>200</v>
      </c>
      <c r="V22">
        <f>INT(R22*$FR$4+R22*$FR$5)</f>
        <v>11</v>
      </c>
      <c r="W22">
        <f>INT(R22*$FR$6+T22*$FR$7)</f>
        <v>9</v>
      </c>
      <c r="X22">
        <f>INT(S22*$FR$8)</f>
        <v>9</v>
      </c>
      <c r="Y22">
        <f>INT(S22*$FR$9)</f>
        <v>9</v>
      </c>
      <c r="Z22">
        <f>IF($C22=0,0,$C22-$M22-U22)</f>
        <v>400</v>
      </c>
      <c r="AA22">
        <f>IF($D22=0,0,$D22-$N22-V22)</f>
        <v>41</v>
      </c>
      <c r="AB22">
        <f>IF($E22=0,0,$E22-$O22-W22)</f>
        <v>0</v>
      </c>
      <c r="AC22">
        <f>IF($F22=0,0,$F22-$P22-X22)</f>
        <v>30</v>
      </c>
      <c r="AD22">
        <f>IF($G22=0,0,$G22-$Q22-Y22)</f>
        <v>26</v>
      </c>
      <c r="AE22">
        <f>VLOOKUP($A22,属性分配1,AE$3,FALSE)</f>
        <v>1</v>
      </c>
      <c r="AF22">
        <f>AE22</f>
        <v>1</v>
      </c>
      <c r="AG22">
        <f t="shared" ref="AG22:AG26" si="198">AF22</f>
        <v>1</v>
      </c>
      <c r="AH22">
        <f t="shared" ref="AH22:AH26" si="199">AG22</f>
        <v>1</v>
      </c>
      <c r="AI22">
        <f t="shared" ref="AI22:AI26" si="200">AH22</f>
        <v>1</v>
      </c>
      <c r="AJ22">
        <f>INT(Z22*AE22)</f>
        <v>400</v>
      </c>
      <c r="AK22">
        <f t="shared" ref="AK22:AK26" si="201">INT(AA22*AF22)</f>
        <v>41</v>
      </c>
      <c r="AL22">
        <f t="shared" ref="AL22:AL26" si="202">INT(AB22*AG22)</f>
        <v>0</v>
      </c>
      <c r="AM22">
        <f t="shared" ref="AM22:AM26" si="203">INT(AC22*AH22)</f>
        <v>30</v>
      </c>
      <c r="AN22">
        <f t="shared" ref="AN22:AN26" si="204">INT(AD22*AI22)</f>
        <v>26</v>
      </c>
      <c r="EC22">
        <f t="shared" ref="EC22:EC31" si="205">IF(OR(VLOOKUP($A22,属性分配2,EC$3,FALSE)=0,VLOOKUP($A23,属性分配2,EC$3,FALSE)=0),0,IF(VLOOKUP($A22,属性分配2,EC$3,FALSE)+10&lt;VLOOKUP($A23,属性分配2,EC$3,FALSE),0,11111))</f>
        <v>0</v>
      </c>
      <c r="ED22">
        <f t="shared" ref="ED22:ED31" si="206">IF(OR(VLOOKUP($A22,属性分配2,ED$3,FALSE)=0,VLOOKUP($A23,属性分配2,ED$3,FALSE)=0),0,IF(VLOOKUP($A22,属性分配2,ED$3,FALSE)+10&lt;VLOOKUP($A23,属性分配2,ED$3,FALSE),0,11111))</f>
        <v>0</v>
      </c>
      <c r="EE22">
        <f t="shared" ref="EE22:EE31" si="207">IF(OR(VLOOKUP($A22,属性分配2,EE$3,FALSE)=0,VLOOKUP($A23,属性分配2,EE$3,FALSE)=0),0,IF(VLOOKUP($A22,属性分配2,EE$3,FALSE)+10&lt;VLOOKUP($A23,属性分配2,EE$3,FALSE),0,11111))</f>
        <v>0</v>
      </c>
      <c r="EF22">
        <f t="shared" ref="EF22:EF31" si="208">IF(OR(VLOOKUP($A22,属性分配2,EF$3,FALSE)=0,VLOOKUP($A23,属性分配2,EF$3,FALSE)=0),0,IF(VLOOKUP($A22,属性分配2,EF$3,FALSE)+10&lt;VLOOKUP($A23,属性分配2,EF$3,FALSE),0,11111))</f>
        <v>0</v>
      </c>
      <c r="EG22">
        <f t="shared" ref="EG22:EG31" si="209">IF(OR(VLOOKUP($A22,属性分配2,EG$3,FALSE)=0,VLOOKUP($A23,属性分配2,EG$3,FALSE)=0),0,IF(VLOOKUP($A22,属性分配2,EG$3,FALSE)+10&lt;VLOOKUP($A23,属性分配2,EG$3,FALSE),0,11111))</f>
        <v>0</v>
      </c>
      <c r="EH22">
        <f t="shared" ref="EH22:EH31" si="210">IF(OR(VLOOKUP($A22,属性分配2,EH$3,FALSE)=0,VLOOKUP($A23,属性分配2,EH$3,FALSE)=0),0,IF(VLOOKUP($A22,属性分配2,EH$3,FALSE)+10&lt;VLOOKUP($A23,属性分配2,EH$3,FALSE),0,11111))</f>
        <v>0</v>
      </c>
      <c r="EI22">
        <f t="shared" ref="EI22:EI31" si="211">IF(OR(VLOOKUP($A22,属性分配2,EI$3,FALSE)=0,VLOOKUP($A23,属性分配2,EI$3,FALSE)=0),0,IF(VLOOKUP($A22,属性分配2,EI$3,FALSE)+10&lt;VLOOKUP($A23,属性分配2,EI$3,FALSE),0,11111))</f>
        <v>0</v>
      </c>
      <c r="EJ22">
        <f t="shared" ref="EJ22:EJ31" si="212">IF(OR(VLOOKUP($A22,属性分配2,EJ$3,FALSE)=0,VLOOKUP($A23,属性分配2,EJ$3,FALSE)=0),0,IF(VLOOKUP($A22,属性分配2,EJ$3,FALSE)+10&lt;VLOOKUP($A23,属性分配2,EJ$3,FALSE),0,11111))</f>
        <v>0</v>
      </c>
      <c r="EK22">
        <f t="shared" ref="EK22:EK31" si="213">IF(OR(VLOOKUP($A22,属性分配2,EK$3,FALSE)=0,VLOOKUP($A23,属性分配2,EK$3,FALSE)=0),0,IF(VLOOKUP($A22,属性分配2,EK$3,FALSE)+10&lt;VLOOKUP($A23,属性分配2,EK$3,FALSE),0,11111))</f>
        <v>0</v>
      </c>
      <c r="EL22">
        <f t="shared" ref="EL22:EL31" si="214">IF(OR(VLOOKUP($A22,属性分配2,EL$3,FALSE)=0,VLOOKUP($A23,属性分配2,EL$3,FALSE)=0),0,IF(VLOOKUP($A22,属性分配2,EL$3,FALSE)+10&lt;VLOOKUP($A23,属性分配2,EL$3,FALSE),0,11111))</f>
        <v>0</v>
      </c>
      <c r="EM22">
        <f t="shared" ref="EM22:EM31" si="215">IF(OR(VLOOKUP($A22,属性分配2,EM$3,FALSE)=0,VLOOKUP($A23,属性分配2,EM$3,FALSE)=0),0,IF(VLOOKUP($A22,属性分配2,EM$3,FALSE)+10&lt;VLOOKUP($A23,属性分配2,EM$3,FALSE),0,11111))</f>
        <v>0</v>
      </c>
      <c r="EN22">
        <f t="shared" ref="EN22:EN31" si="216">IF(OR(VLOOKUP($A22,属性分配2,EN$3,FALSE)=0,VLOOKUP($A23,属性分配2,EN$3,FALSE)=0),0,IF(VLOOKUP($A22,属性分配2,EN$3,FALSE)+10&lt;VLOOKUP($A23,属性分配2,EN$3,FALSE),0,11111))</f>
        <v>0</v>
      </c>
      <c r="EO22">
        <f t="shared" ref="EO22:EO31" si="217">IF(OR(VLOOKUP($A22,属性分配2,EO$3,FALSE)=0,VLOOKUP($A23,属性分配2,EO$3,FALSE)=0),0,IF(VLOOKUP($A22,属性分配2,EO$3,FALSE)+10&lt;VLOOKUP($A23,属性分配2,EO$3,FALSE),0,11111))</f>
        <v>0</v>
      </c>
      <c r="EP22">
        <f t="shared" ref="EP22:EP31" si="218">IF(OR(VLOOKUP($A22,属性分配2,EP$3,FALSE)=0,VLOOKUP($A23,属性分配2,EP$3,FALSE)=0),0,IF(VLOOKUP($A22,属性分配2,EP$3,FALSE)+10&lt;VLOOKUP($A23,属性分配2,EP$3,FALSE),0,11111))</f>
        <v>0</v>
      </c>
      <c r="EQ22">
        <f t="shared" ref="EQ22:EQ31" si="219">IF(OR(VLOOKUP($A22,属性分配2,EQ$3,FALSE)=0,VLOOKUP($A23,属性分配2,EQ$3,FALSE)=0),0,IF(VLOOKUP($A22,属性分配2,EQ$3,FALSE)+10&lt;VLOOKUP($A23,属性分配2,EQ$3,FALSE),0,11111))</f>
        <v>0</v>
      </c>
      <c r="ER22">
        <f t="shared" ref="ER22:ER31" si="220">IF(OR(VLOOKUP($A22,属性分配2,ER$3,FALSE)=0,VLOOKUP($A23,属性分配2,ER$3,FALSE)=0),0,IF(VLOOKUP($A22,属性分配2,ER$3,FALSE)+10&lt;VLOOKUP($A23,属性分配2,ER$3,FALSE),0,11111))</f>
        <v>0</v>
      </c>
      <c r="ES22">
        <f t="shared" ref="ES22:ES31" si="221">IF(OR(VLOOKUP($A22,属性分配2,ES$3,FALSE)=0,VLOOKUP($A23,属性分配2,ES$3,FALSE)=0),0,IF(VLOOKUP($A22,属性分配2,ES$3,FALSE)+10&lt;VLOOKUP($A23,属性分配2,ES$3,FALSE),0,11111))</f>
        <v>0</v>
      </c>
      <c r="ET22">
        <f t="shared" ref="ET22:ET31" si="222">IF(OR(VLOOKUP($A22,属性分配2,ET$3,FALSE)=0,VLOOKUP($A23,属性分配2,ET$3,FALSE)=0),0,IF(VLOOKUP($A22,属性分配2,ET$3,FALSE)+10&lt;VLOOKUP($A23,属性分配2,ET$3,FALSE),0,11111))</f>
        <v>0</v>
      </c>
      <c r="EU22">
        <f t="shared" ref="EU22:EU31" si="223">IF(OR(VLOOKUP($A22,属性分配2,EU$3,FALSE)=0,VLOOKUP($A23,属性分配2,EU$3,FALSE)=0),0,IF(VLOOKUP($A22,属性分配2,EU$3,FALSE)+10&lt;VLOOKUP($A23,属性分配2,EU$3,FALSE),0,11111))</f>
        <v>0</v>
      </c>
      <c r="EV22">
        <f t="shared" ref="EV22:EV31" si="224">IF(OR(VLOOKUP($A22,属性分配2,EV$3,FALSE)=0,VLOOKUP($A23,属性分配2,EV$3,FALSE)=0),0,IF(VLOOKUP($A22,属性分配2,EV$3,FALSE)+10&lt;VLOOKUP($A23,属性分配2,EV$3,FALSE),0,11111))</f>
        <v>0</v>
      </c>
      <c r="EW22">
        <f t="shared" ref="EW22:EW31" si="225">IF(OR(VLOOKUP($A22,属性分配2,EW$3,FALSE)=0,VLOOKUP($A23,属性分配2,EW$3,FALSE)=0),0,IF(VLOOKUP($A22,属性分配2,EW$3,FALSE)+10&lt;VLOOKUP($A23,属性分配2,EW$3,FALSE),0,11111))</f>
        <v>0</v>
      </c>
      <c r="EX22">
        <f t="shared" ref="EX22:EX31" si="226">IF(OR(VLOOKUP($A22,属性分配2,EX$3,FALSE)=0,VLOOKUP($A23,属性分配2,EX$3,FALSE)=0),0,IF(VLOOKUP($A22,属性分配2,EX$3,FALSE)+10&lt;VLOOKUP($A23,属性分配2,EX$3,FALSE),0,11111))</f>
        <v>0</v>
      </c>
      <c r="EY22">
        <f t="shared" ref="EY22:EY31" si="227">IF(OR(VLOOKUP($A22,属性分配2,EY$3,FALSE)=0,VLOOKUP($A23,属性分配2,EY$3,FALSE)=0),0,IF(VLOOKUP($A22,属性分配2,EY$3,FALSE)+10&lt;VLOOKUP($A23,属性分配2,EY$3,FALSE),0,11111))</f>
        <v>0</v>
      </c>
      <c r="EZ22">
        <f t="shared" ref="EZ22:EZ31" si="228">IF(OR(VLOOKUP($A22,属性分配2,EZ$3,FALSE)=0,VLOOKUP($A23,属性分配2,EZ$3,FALSE)=0),0,IF(VLOOKUP($A22,属性分配2,EZ$3,FALSE)+10&lt;VLOOKUP($A23,属性分配2,EZ$3,FALSE),0,11111))</f>
        <v>0</v>
      </c>
      <c r="FA22">
        <f t="shared" ref="FA22:FA31" si="229">IF(OR(VLOOKUP($A22,属性分配2,FA$3,FALSE)=0,VLOOKUP($A23,属性分配2,FA$3,FALSE)=0),0,IF(VLOOKUP($A22,属性分配2,FA$3,FALSE)+10&lt;VLOOKUP($A23,属性分配2,FA$3,FALSE),0,11111))</f>
        <v>0</v>
      </c>
      <c r="FB22">
        <f t="shared" ref="FB22:FB31" si="230">IF(OR(VLOOKUP($A22,属性分配2,FB$3,FALSE)=0,VLOOKUP($A23,属性分配2,FB$3,FALSE)=0),0,IF(VLOOKUP($A22,属性分配2,FB$3,FALSE)+10&lt;VLOOKUP($A23,属性分配2,FB$3,FALSE),0,11111))</f>
        <v>0</v>
      </c>
      <c r="FC22">
        <f t="shared" ref="FC22:FC31" si="231">IF(OR(VLOOKUP($A22,属性分配2,FC$3,FALSE)=0,VLOOKUP($A23,属性分配2,FC$3,FALSE)=0),0,IF(VLOOKUP($A22,属性分配2,FC$3,FALSE)+10&lt;VLOOKUP($A23,属性分配2,FC$3,FALSE),0,11111))</f>
        <v>0</v>
      </c>
      <c r="FD22">
        <f t="shared" ref="FD22:FD31" si="232">IF(OR(VLOOKUP($A22,属性分配2,FD$3,FALSE)=0,VLOOKUP($A23,属性分配2,FD$3,FALSE)=0),0,IF(VLOOKUP($A22,属性分配2,FD$3,FALSE)+10&lt;VLOOKUP($A23,属性分配2,FD$3,FALSE),0,11111))</f>
        <v>0</v>
      </c>
      <c r="FE22">
        <f t="shared" ref="FE22:FE31" si="233">IF(OR(VLOOKUP($A22,属性分配2,FE$3,FALSE)=0,VLOOKUP($A23,属性分配2,FE$3,FALSE)=0),0,IF(VLOOKUP($A22,属性分配2,FE$3,FALSE)+10&lt;VLOOKUP($A23,属性分配2,FE$3,FALSE),0,11111))</f>
        <v>0</v>
      </c>
      <c r="FF22">
        <f t="shared" ref="FF22:FF31" si="234">IF(OR(VLOOKUP($A22,属性分配2,FF$3,FALSE)=0,VLOOKUP($A23,属性分配2,FF$3,FALSE)=0),0,IF(VLOOKUP($A22,属性分配2,FF$3,FALSE)+10&lt;VLOOKUP($A23,属性分配2,FF$3,FALSE),0,11111))</f>
        <v>0</v>
      </c>
    </row>
    <row r="23" spans="1:162" x14ac:dyDescent="0.15">
      <c r="A23">
        <f t="shared" ref="A23:A32" si="235">B23+A$20*1000</f>
        <v>2010</v>
      </c>
      <c r="B23">
        <v>10</v>
      </c>
      <c r="C23">
        <v>3480</v>
      </c>
      <c r="D23">
        <v>207</v>
      </c>
      <c r="E23">
        <v>0</v>
      </c>
      <c r="F23">
        <v>134</v>
      </c>
      <c r="G23">
        <v>120</v>
      </c>
      <c r="H23">
        <v>0.1</v>
      </c>
      <c r="I23">
        <f>H23</f>
        <v>0.1</v>
      </c>
      <c r="J23">
        <f t="shared" ref="J23:J32" si="236">I23</f>
        <v>0.1</v>
      </c>
      <c r="K23">
        <f t="shared" ref="K23:K32" si="237">J23</f>
        <v>0.1</v>
      </c>
      <c r="L23">
        <f t="shared" ref="L23:L32" si="238">K23</f>
        <v>0.1</v>
      </c>
      <c r="M23">
        <f>INT(C23*H23)</f>
        <v>348</v>
      </c>
      <c r="N23">
        <f t="shared" ref="N23:N32" si="239">INT(D23*I23)</f>
        <v>20</v>
      </c>
      <c r="O23">
        <f t="shared" ref="O23:O32" si="240">INT(E23*J23)</f>
        <v>0</v>
      </c>
      <c r="P23">
        <f t="shared" ref="P23:P32" si="241">INT(F23*K23)</f>
        <v>13</v>
      </c>
      <c r="Q23">
        <f t="shared" ref="Q23:Q32" si="242">INT(G23*L23)</f>
        <v>12</v>
      </c>
      <c r="R23">
        <f t="shared" si="197"/>
        <v>49</v>
      </c>
      <c r="S23">
        <f t="shared" si="197"/>
        <v>44</v>
      </c>
      <c r="T23">
        <f t="shared" si="197"/>
        <v>28</v>
      </c>
      <c r="U23">
        <f>INT(R23*$FR$10)</f>
        <v>980</v>
      </c>
      <c r="V23">
        <f>INT(R23*$FR$4+R23*$FR$5)</f>
        <v>53</v>
      </c>
      <c r="W23">
        <f>INT(R23*$FR$6+T23*$FR$7)</f>
        <v>43</v>
      </c>
      <c r="X23">
        <f>INT(S23*$FR$8)</f>
        <v>44</v>
      </c>
      <c r="Y23">
        <f>INT(S23*$FR$9)</f>
        <v>44</v>
      </c>
      <c r="Z23">
        <f t="shared" ref="Z23:Z26" si="243">IF($C23=0,0,$C23-$M23-U23)</f>
        <v>2152</v>
      </c>
      <c r="AA23">
        <f t="shared" ref="AA23:AA26" si="244">IF($D23=0,0,$D23-$N23-V23)</f>
        <v>134</v>
      </c>
      <c r="AB23">
        <f t="shared" ref="AB23:AB26" si="245">IF($E23=0,0,$E23-$O23-W23)</f>
        <v>0</v>
      </c>
      <c r="AC23">
        <f t="shared" ref="AC23:AC26" si="246">IF($F23=0,0,$F23-$P23-X23)</f>
        <v>77</v>
      </c>
      <c r="AD23">
        <f t="shared" ref="AD23:AD26" si="247">IF($G23=0,0,$G23-$Q23-Y23)</f>
        <v>64</v>
      </c>
      <c r="AE23">
        <f>VLOOKUP($A23,属性分配1,AE$3,FALSE)</f>
        <v>0.85</v>
      </c>
      <c r="AF23">
        <f t="shared" ref="AF23:AF26" si="248">AE23</f>
        <v>0.85</v>
      </c>
      <c r="AG23">
        <f t="shared" si="198"/>
        <v>0.85</v>
      </c>
      <c r="AH23">
        <f t="shared" si="199"/>
        <v>0.85</v>
      </c>
      <c r="AI23">
        <f t="shared" si="200"/>
        <v>0.85</v>
      </c>
      <c r="AJ23">
        <f>INT(Z23*AE23)</f>
        <v>1829</v>
      </c>
      <c r="AK23">
        <f t="shared" si="201"/>
        <v>113</v>
      </c>
      <c r="AL23">
        <f t="shared" si="202"/>
        <v>0</v>
      </c>
      <c r="AM23">
        <f t="shared" si="203"/>
        <v>65</v>
      </c>
      <c r="AN23">
        <f t="shared" si="204"/>
        <v>54</v>
      </c>
      <c r="AO23">
        <f t="shared" ref="AO23:AQ29" si="249">VLOOKUP($A23,属性分配1,AO$3,FALSE)+VLOOKUP($A23,属性分配1,AO$2,FALSE)</f>
        <v>58</v>
      </c>
      <c r="AP23">
        <f t="shared" si="249"/>
        <v>52</v>
      </c>
      <c r="AQ23">
        <f t="shared" si="249"/>
        <v>34</v>
      </c>
      <c r="AR23">
        <f>INT(AO23*$FR$10)</f>
        <v>1160</v>
      </c>
      <c r="AS23">
        <f>INT(AO23*$FR$4+AO23*$FR$5)</f>
        <v>63</v>
      </c>
      <c r="AT23">
        <f>INT(AO23*$FR$6+AQ23*$FR$7)</f>
        <v>51</v>
      </c>
      <c r="AU23">
        <f>INT(AP23*$FR$8)</f>
        <v>52</v>
      </c>
      <c r="AV23">
        <f>INT(AP23*$FR$9)</f>
        <v>52</v>
      </c>
      <c r="AW23">
        <f t="shared" ref="AW23:AW29" si="250">IF($C23=0,0,$C23-$M23-AR23)</f>
        <v>1972</v>
      </c>
      <c r="AX23">
        <f t="shared" ref="AX23:AX29" si="251">IF($D23=0,0,$D23-$N23-AS23)</f>
        <v>124</v>
      </c>
      <c r="AY23">
        <f t="shared" ref="AY23:AY29" si="252">IF($E23=0,0,$E23-$O23-AT23)</f>
        <v>0</v>
      </c>
      <c r="AZ23">
        <f t="shared" ref="AZ23:AZ29" si="253">IF($F23=0,0,$F23-$P23-AU23)</f>
        <v>69</v>
      </c>
      <c r="BA23">
        <f t="shared" ref="BA23:BA29" si="254">IF($G23=0,0,$G23-$Q23-AV23)</f>
        <v>56</v>
      </c>
      <c r="BB23">
        <f t="shared" ref="BB23:BB29" si="255">VLOOKUP($A23,属性分配1,BB$3,FALSE)</f>
        <v>1</v>
      </c>
      <c r="BC23">
        <f t="shared" ref="BC23:BC29" si="256">BB23</f>
        <v>1</v>
      </c>
      <c r="BD23">
        <f t="shared" ref="BD23:BD29" si="257">BC23</f>
        <v>1</v>
      </c>
      <c r="BE23">
        <f t="shared" ref="BE23:BE29" si="258">BD23</f>
        <v>1</v>
      </c>
      <c r="BF23">
        <f t="shared" ref="BF23:BF29" si="259">BE23</f>
        <v>1</v>
      </c>
      <c r="BG23">
        <f>INT(AW23*BB23)</f>
        <v>1972</v>
      </c>
      <c r="BH23">
        <f t="shared" ref="BH23:BH29" si="260">INT(AX23*BC23)</f>
        <v>124</v>
      </c>
      <c r="BI23">
        <f t="shared" ref="BI23:BI29" si="261">INT(AY23*BD23)</f>
        <v>0</v>
      </c>
      <c r="BJ23">
        <f t="shared" ref="BJ23:BJ29" si="262">INT(AZ23*BE23)</f>
        <v>69</v>
      </c>
      <c r="BK23">
        <f t="shared" ref="BK23:BK29" si="263">INT(BA23*BF23)</f>
        <v>56</v>
      </c>
      <c r="EC23">
        <f t="shared" si="205"/>
        <v>0</v>
      </c>
      <c r="ED23">
        <f t="shared" si="206"/>
        <v>0</v>
      </c>
      <c r="EE23">
        <f t="shared" si="207"/>
        <v>0</v>
      </c>
      <c r="EF23">
        <f t="shared" si="208"/>
        <v>0</v>
      </c>
      <c r="EG23">
        <f t="shared" si="209"/>
        <v>0</v>
      </c>
      <c r="EH23">
        <f t="shared" si="210"/>
        <v>0</v>
      </c>
      <c r="EI23">
        <f t="shared" si="211"/>
        <v>0</v>
      </c>
      <c r="EJ23">
        <f t="shared" si="212"/>
        <v>0</v>
      </c>
      <c r="EK23">
        <f t="shared" si="213"/>
        <v>0</v>
      </c>
      <c r="EL23">
        <f t="shared" si="214"/>
        <v>0</v>
      </c>
      <c r="EM23">
        <f t="shared" si="215"/>
        <v>0</v>
      </c>
      <c r="EN23">
        <f t="shared" si="216"/>
        <v>0</v>
      </c>
      <c r="EO23">
        <f t="shared" si="217"/>
        <v>0</v>
      </c>
      <c r="EP23">
        <f t="shared" si="218"/>
        <v>0</v>
      </c>
      <c r="EQ23">
        <f t="shared" si="219"/>
        <v>0</v>
      </c>
      <c r="ER23">
        <f t="shared" si="220"/>
        <v>0</v>
      </c>
      <c r="ES23">
        <f t="shared" si="221"/>
        <v>0</v>
      </c>
      <c r="ET23">
        <f t="shared" si="222"/>
        <v>0</v>
      </c>
      <c r="EU23">
        <f t="shared" si="223"/>
        <v>0</v>
      </c>
      <c r="EV23">
        <f t="shared" si="224"/>
        <v>0</v>
      </c>
      <c r="EW23">
        <f t="shared" si="225"/>
        <v>0</v>
      </c>
      <c r="EX23">
        <f t="shared" si="226"/>
        <v>0</v>
      </c>
      <c r="EY23">
        <f t="shared" si="227"/>
        <v>0</v>
      </c>
      <c r="EZ23">
        <f t="shared" si="228"/>
        <v>0</v>
      </c>
      <c r="FA23">
        <f t="shared" si="229"/>
        <v>0</v>
      </c>
      <c r="FB23">
        <f t="shared" si="230"/>
        <v>0</v>
      </c>
      <c r="FC23">
        <f t="shared" si="231"/>
        <v>0</v>
      </c>
      <c r="FD23">
        <f t="shared" si="232"/>
        <v>0</v>
      </c>
      <c r="FE23">
        <f t="shared" si="233"/>
        <v>0</v>
      </c>
      <c r="FF23">
        <f t="shared" si="234"/>
        <v>0</v>
      </c>
    </row>
    <row r="24" spans="1:162" x14ac:dyDescent="0.15">
      <c r="A24">
        <f t="shared" si="235"/>
        <v>2020</v>
      </c>
      <c r="B24">
        <v>20</v>
      </c>
      <c r="C24">
        <v>10440</v>
      </c>
      <c r="D24">
        <v>555</v>
      </c>
      <c r="E24">
        <v>0</v>
      </c>
      <c r="F24">
        <v>352</v>
      </c>
      <c r="G24">
        <v>316</v>
      </c>
      <c r="H24">
        <v>0.1</v>
      </c>
      <c r="I24">
        <f t="shared" ref="I24:I32" si="264">H24</f>
        <v>0.1</v>
      </c>
      <c r="J24">
        <f t="shared" si="236"/>
        <v>0.1</v>
      </c>
      <c r="K24">
        <f t="shared" si="237"/>
        <v>0.1</v>
      </c>
      <c r="L24">
        <f t="shared" si="238"/>
        <v>0.1</v>
      </c>
      <c r="M24">
        <f t="shared" ref="M24:M32" si="265">INT(C24*H24)</f>
        <v>1044</v>
      </c>
      <c r="N24">
        <f t="shared" si="239"/>
        <v>55</v>
      </c>
      <c r="O24">
        <f t="shared" si="240"/>
        <v>0</v>
      </c>
      <c r="P24">
        <f t="shared" si="241"/>
        <v>35</v>
      </c>
      <c r="Q24">
        <f t="shared" si="242"/>
        <v>31</v>
      </c>
      <c r="R24">
        <f t="shared" si="197"/>
        <v>87</v>
      </c>
      <c r="S24">
        <f t="shared" si="197"/>
        <v>78</v>
      </c>
      <c r="T24">
        <f t="shared" si="197"/>
        <v>52</v>
      </c>
      <c r="U24">
        <f>INT(R24*$FR$10)</f>
        <v>1740</v>
      </c>
      <c r="V24">
        <f>INT(R24*$FR$4+R24*$FR$5)</f>
        <v>95</v>
      </c>
      <c r="W24">
        <f>INT(R24*$FR$6+T24*$FR$7)</f>
        <v>78</v>
      </c>
      <c r="X24">
        <f>INT(S24*$FR$8)</f>
        <v>78</v>
      </c>
      <c r="Y24">
        <f>INT(S24*$FR$9)</f>
        <v>78</v>
      </c>
      <c r="Z24">
        <f t="shared" si="243"/>
        <v>7656</v>
      </c>
      <c r="AA24">
        <f t="shared" si="244"/>
        <v>405</v>
      </c>
      <c r="AB24">
        <f t="shared" si="245"/>
        <v>0</v>
      </c>
      <c r="AC24">
        <f t="shared" si="246"/>
        <v>239</v>
      </c>
      <c r="AD24">
        <f t="shared" si="247"/>
        <v>207</v>
      </c>
      <c r="AE24">
        <f>VLOOKUP($A24,属性分配1,AE$3,FALSE)</f>
        <v>0.5</v>
      </c>
      <c r="AF24">
        <f t="shared" si="248"/>
        <v>0.5</v>
      </c>
      <c r="AG24">
        <f t="shared" si="198"/>
        <v>0.5</v>
      </c>
      <c r="AH24">
        <f t="shared" si="199"/>
        <v>0.5</v>
      </c>
      <c r="AI24">
        <f t="shared" si="200"/>
        <v>0.5</v>
      </c>
      <c r="AJ24">
        <f t="shared" ref="AJ24:AJ26" si="266">INT(Z24*AE24)</f>
        <v>3828</v>
      </c>
      <c r="AK24">
        <f t="shared" si="201"/>
        <v>202</v>
      </c>
      <c r="AL24">
        <f t="shared" si="202"/>
        <v>0</v>
      </c>
      <c r="AM24">
        <f t="shared" si="203"/>
        <v>119</v>
      </c>
      <c r="AN24">
        <f t="shared" si="204"/>
        <v>103</v>
      </c>
      <c r="AO24">
        <f t="shared" si="249"/>
        <v>121</v>
      </c>
      <c r="AP24">
        <f t="shared" si="249"/>
        <v>109</v>
      </c>
      <c r="AQ24">
        <f t="shared" si="249"/>
        <v>72</v>
      </c>
      <c r="AR24">
        <f>INT(AO24*$FR$10)</f>
        <v>2420</v>
      </c>
      <c r="AS24">
        <f>INT(AO24*$FR$4+AO24*$FR$5)</f>
        <v>133</v>
      </c>
      <c r="AT24">
        <f>INT(AO24*$FR$6+AQ24*$FR$7)</f>
        <v>108</v>
      </c>
      <c r="AU24">
        <f>INT(AP24*$FR$8)</f>
        <v>109</v>
      </c>
      <c r="AV24">
        <f>INT(AP24*$FR$9)</f>
        <v>109</v>
      </c>
      <c r="AW24">
        <f t="shared" si="250"/>
        <v>6976</v>
      </c>
      <c r="AX24">
        <f t="shared" si="251"/>
        <v>367</v>
      </c>
      <c r="AY24">
        <f t="shared" si="252"/>
        <v>0</v>
      </c>
      <c r="AZ24">
        <f t="shared" si="253"/>
        <v>208</v>
      </c>
      <c r="BA24">
        <f t="shared" si="254"/>
        <v>176</v>
      </c>
      <c r="BB24">
        <f t="shared" si="255"/>
        <v>0.7</v>
      </c>
      <c r="BC24">
        <f t="shared" si="256"/>
        <v>0.7</v>
      </c>
      <c r="BD24">
        <f t="shared" si="257"/>
        <v>0.7</v>
      </c>
      <c r="BE24">
        <f t="shared" si="258"/>
        <v>0.7</v>
      </c>
      <c r="BF24">
        <f t="shared" si="259"/>
        <v>0.7</v>
      </c>
      <c r="BG24">
        <f t="shared" ref="BG24:BG27" si="267">INT(AW24*BB24)</f>
        <v>4883</v>
      </c>
      <c r="BH24">
        <f t="shared" si="260"/>
        <v>256</v>
      </c>
      <c r="BI24">
        <f t="shared" si="261"/>
        <v>0</v>
      </c>
      <c r="BJ24">
        <f t="shared" si="262"/>
        <v>145</v>
      </c>
      <c r="BK24">
        <f t="shared" si="263"/>
        <v>123</v>
      </c>
      <c r="BL24">
        <f t="shared" ref="BL24:BN32" si="268">VLOOKUP($A24,属性分配1,BL$3,FALSE)+VLOOKUP($A24,属性分配1,BL$2,FALSE)</f>
        <v>174</v>
      </c>
      <c r="BM24">
        <f t="shared" si="268"/>
        <v>157</v>
      </c>
      <c r="BN24">
        <f t="shared" si="268"/>
        <v>104</v>
      </c>
      <c r="BO24">
        <f>INT(BL24*$FR$10)</f>
        <v>3480</v>
      </c>
      <c r="BP24">
        <f>INT(BL24*$FR$4+BL24*$FR$5)</f>
        <v>191</v>
      </c>
      <c r="BQ24">
        <f>INT(BL24*$FR$6+BN24*$FR$7)</f>
        <v>156</v>
      </c>
      <c r="BR24">
        <f>INT(BM24*$FR$8)</f>
        <v>157</v>
      </c>
      <c r="BS24">
        <f>INT(BM24*$FR$9)</f>
        <v>157</v>
      </c>
      <c r="BT24">
        <f t="shared" ref="BT24:BT32" si="269">IF($C24=0,0,$C24-$M24-BO24)</f>
        <v>5916</v>
      </c>
      <c r="BU24">
        <f t="shared" ref="BU24:BU32" si="270">IF($D24=0,0,$D24-$N24-BP24)</f>
        <v>309</v>
      </c>
      <c r="BV24">
        <f t="shared" ref="BV24:BV32" si="271">IF($E24=0,0,$E24-$O24-BQ24)</f>
        <v>0</v>
      </c>
      <c r="BW24">
        <f t="shared" ref="BW24:BW32" si="272">IF($F24=0,0,$F24-$P24-BR24)</f>
        <v>160</v>
      </c>
      <c r="BX24">
        <f t="shared" ref="BX24:BX32" si="273">IF($G24=0,0,$G24-$Q24-BS24)</f>
        <v>128</v>
      </c>
      <c r="BY24">
        <f t="shared" ref="BY24:BY32" si="274">VLOOKUP($A24,属性分配1,BY$3,FALSE)</f>
        <v>1</v>
      </c>
      <c r="BZ24">
        <f t="shared" ref="BZ24:BZ32" si="275">BY24</f>
        <v>1</v>
      </c>
      <c r="CA24">
        <f t="shared" ref="CA24:CA32" si="276">BZ24</f>
        <v>1</v>
      </c>
      <c r="CB24">
        <f t="shared" ref="CB24:CB32" si="277">CA24</f>
        <v>1</v>
      </c>
      <c r="CC24">
        <f t="shared" ref="CC24:CC32" si="278">CB24</f>
        <v>1</v>
      </c>
      <c r="CD24">
        <f t="shared" ref="CD24:CD32" si="279">INT(BT24*BY24)</f>
        <v>5916</v>
      </c>
      <c r="CE24">
        <f t="shared" ref="CE24:CE32" si="280">INT(BU24*BZ24)</f>
        <v>309</v>
      </c>
      <c r="CF24">
        <f t="shared" ref="CF24:CF32" si="281">INT(BV24*CA24)</f>
        <v>0</v>
      </c>
      <c r="CG24">
        <f t="shared" ref="CG24:CG32" si="282">INT(BW24*CB24)</f>
        <v>160</v>
      </c>
      <c r="CH24">
        <f t="shared" ref="CH24:CH32" si="283">INT(BX24*CC24)</f>
        <v>128</v>
      </c>
      <c r="EC24">
        <f t="shared" si="205"/>
        <v>0</v>
      </c>
      <c r="ED24">
        <f t="shared" si="206"/>
        <v>0</v>
      </c>
      <c r="EE24">
        <f t="shared" si="207"/>
        <v>0</v>
      </c>
      <c r="EF24">
        <f t="shared" si="208"/>
        <v>0</v>
      </c>
      <c r="EG24">
        <f t="shared" si="209"/>
        <v>0</v>
      </c>
      <c r="EH24">
        <f t="shared" si="210"/>
        <v>0</v>
      </c>
      <c r="EI24">
        <f t="shared" si="211"/>
        <v>0</v>
      </c>
      <c r="EJ24">
        <f t="shared" si="212"/>
        <v>0</v>
      </c>
      <c r="EK24">
        <f t="shared" si="213"/>
        <v>0</v>
      </c>
      <c r="EL24">
        <f t="shared" si="214"/>
        <v>0</v>
      </c>
      <c r="EM24">
        <f t="shared" si="215"/>
        <v>0</v>
      </c>
      <c r="EN24">
        <f t="shared" si="216"/>
        <v>0</v>
      </c>
      <c r="EO24">
        <f t="shared" si="217"/>
        <v>0</v>
      </c>
      <c r="EP24">
        <f t="shared" si="218"/>
        <v>0</v>
      </c>
      <c r="EQ24">
        <f t="shared" si="219"/>
        <v>0</v>
      </c>
      <c r="ER24">
        <f t="shared" si="220"/>
        <v>0</v>
      </c>
      <c r="ES24">
        <f t="shared" si="221"/>
        <v>0</v>
      </c>
      <c r="ET24">
        <f t="shared" si="222"/>
        <v>0</v>
      </c>
      <c r="EU24">
        <f t="shared" si="223"/>
        <v>0</v>
      </c>
      <c r="EV24">
        <f t="shared" si="224"/>
        <v>0</v>
      </c>
      <c r="EW24">
        <f t="shared" si="225"/>
        <v>0</v>
      </c>
      <c r="EX24">
        <f t="shared" si="226"/>
        <v>0</v>
      </c>
      <c r="EY24">
        <f t="shared" si="227"/>
        <v>0</v>
      </c>
      <c r="EZ24">
        <f t="shared" si="228"/>
        <v>0</v>
      </c>
      <c r="FA24">
        <f t="shared" si="229"/>
        <v>0</v>
      </c>
      <c r="FB24">
        <f t="shared" si="230"/>
        <v>0</v>
      </c>
      <c r="FC24">
        <f t="shared" si="231"/>
        <v>0</v>
      </c>
      <c r="FD24">
        <f t="shared" si="232"/>
        <v>0</v>
      </c>
      <c r="FE24">
        <f t="shared" si="233"/>
        <v>0</v>
      </c>
      <c r="FF24">
        <f t="shared" si="234"/>
        <v>0</v>
      </c>
    </row>
    <row r="25" spans="1:162" x14ac:dyDescent="0.15">
      <c r="A25">
        <f t="shared" si="235"/>
        <v>2030</v>
      </c>
      <c r="B25">
        <v>30</v>
      </c>
      <c r="C25">
        <v>21480</v>
      </c>
      <c r="D25">
        <v>1085</v>
      </c>
      <c r="E25">
        <v>0</v>
      </c>
      <c r="F25">
        <v>689</v>
      </c>
      <c r="G25">
        <v>620</v>
      </c>
      <c r="H25">
        <v>0.1</v>
      </c>
      <c r="I25">
        <f t="shared" si="264"/>
        <v>0.1</v>
      </c>
      <c r="J25">
        <f t="shared" si="236"/>
        <v>0.1</v>
      </c>
      <c r="K25">
        <f t="shared" si="237"/>
        <v>0.1</v>
      </c>
      <c r="L25">
        <f t="shared" si="238"/>
        <v>0.1</v>
      </c>
      <c r="M25">
        <f t="shared" si="265"/>
        <v>2148</v>
      </c>
      <c r="N25">
        <f t="shared" si="239"/>
        <v>108</v>
      </c>
      <c r="O25">
        <f t="shared" si="240"/>
        <v>0</v>
      </c>
      <c r="P25">
        <f t="shared" si="241"/>
        <v>68</v>
      </c>
      <c r="Q25">
        <f t="shared" si="242"/>
        <v>62</v>
      </c>
      <c r="R25">
        <f t="shared" si="197"/>
        <v>179</v>
      </c>
      <c r="S25">
        <f t="shared" si="197"/>
        <v>161</v>
      </c>
      <c r="T25">
        <f t="shared" si="197"/>
        <v>107</v>
      </c>
      <c r="U25">
        <f>INT(R25*$FR$10)</f>
        <v>3580</v>
      </c>
      <c r="V25">
        <f>INT(R25*$FR$4+R25*$FR$5)</f>
        <v>196</v>
      </c>
      <c r="W25">
        <f>INT(R25*$FR$6+T25*$FR$7)</f>
        <v>160</v>
      </c>
      <c r="X25">
        <f>INT(S25*$FR$8)</f>
        <v>161</v>
      </c>
      <c r="Y25">
        <f>INT(S25*$FR$9)</f>
        <v>161</v>
      </c>
      <c r="Z25">
        <f t="shared" si="243"/>
        <v>15752</v>
      </c>
      <c r="AA25">
        <f t="shared" si="244"/>
        <v>781</v>
      </c>
      <c r="AB25">
        <f t="shared" si="245"/>
        <v>0</v>
      </c>
      <c r="AC25">
        <f t="shared" si="246"/>
        <v>460</v>
      </c>
      <c r="AD25">
        <f t="shared" si="247"/>
        <v>397</v>
      </c>
      <c r="AE25">
        <f>VLOOKUP($A25,属性分配1,AE$3,FALSE)</f>
        <v>0.5</v>
      </c>
      <c r="AF25">
        <f t="shared" si="248"/>
        <v>0.5</v>
      </c>
      <c r="AG25">
        <f t="shared" si="198"/>
        <v>0.5</v>
      </c>
      <c r="AH25">
        <f t="shared" si="199"/>
        <v>0.5</v>
      </c>
      <c r="AI25">
        <f t="shared" si="200"/>
        <v>0.5</v>
      </c>
      <c r="AJ25">
        <f t="shared" si="266"/>
        <v>7876</v>
      </c>
      <c r="AK25">
        <f t="shared" si="201"/>
        <v>390</v>
      </c>
      <c r="AL25">
        <f t="shared" si="202"/>
        <v>0</v>
      </c>
      <c r="AM25">
        <f t="shared" si="203"/>
        <v>230</v>
      </c>
      <c r="AN25">
        <f t="shared" si="204"/>
        <v>198</v>
      </c>
      <c r="AO25">
        <f t="shared" si="249"/>
        <v>250</v>
      </c>
      <c r="AP25">
        <f t="shared" si="249"/>
        <v>225</v>
      </c>
      <c r="AQ25">
        <f t="shared" si="249"/>
        <v>149</v>
      </c>
      <c r="AR25">
        <f>INT(AO25*$FR$10)</f>
        <v>5000</v>
      </c>
      <c r="AS25">
        <f>INT(AO25*$FR$4+AO25*$FR$5)</f>
        <v>275</v>
      </c>
      <c r="AT25">
        <f>INT(AO25*$FR$6+AQ25*$FR$7)</f>
        <v>224</v>
      </c>
      <c r="AU25">
        <f>INT(AP25*$FR$8)</f>
        <v>225</v>
      </c>
      <c r="AV25">
        <f>INT(AP25*$FR$9)</f>
        <v>225</v>
      </c>
      <c r="AW25">
        <f t="shared" si="250"/>
        <v>14332</v>
      </c>
      <c r="AX25">
        <f t="shared" si="251"/>
        <v>702</v>
      </c>
      <c r="AY25">
        <f t="shared" si="252"/>
        <v>0</v>
      </c>
      <c r="AZ25">
        <f t="shared" si="253"/>
        <v>396</v>
      </c>
      <c r="BA25">
        <f t="shared" si="254"/>
        <v>333</v>
      </c>
      <c r="BB25">
        <f t="shared" si="255"/>
        <v>0.7</v>
      </c>
      <c r="BC25">
        <f t="shared" si="256"/>
        <v>0.7</v>
      </c>
      <c r="BD25">
        <f t="shared" si="257"/>
        <v>0.7</v>
      </c>
      <c r="BE25">
        <f t="shared" si="258"/>
        <v>0.7</v>
      </c>
      <c r="BF25">
        <f t="shared" si="259"/>
        <v>0.7</v>
      </c>
      <c r="BG25">
        <f t="shared" si="267"/>
        <v>10032</v>
      </c>
      <c r="BH25">
        <f t="shared" si="260"/>
        <v>491</v>
      </c>
      <c r="BI25">
        <f t="shared" si="261"/>
        <v>0</v>
      </c>
      <c r="BJ25">
        <f t="shared" si="262"/>
        <v>277</v>
      </c>
      <c r="BK25">
        <f t="shared" si="263"/>
        <v>233</v>
      </c>
      <c r="BL25">
        <f t="shared" si="268"/>
        <v>358</v>
      </c>
      <c r="BM25">
        <f t="shared" si="268"/>
        <v>322</v>
      </c>
      <c r="BN25">
        <f t="shared" si="268"/>
        <v>214</v>
      </c>
      <c r="BO25">
        <f>INT(BL25*$FR$10)</f>
        <v>7160</v>
      </c>
      <c r="BP25">
        <f>INT(BL25*$FR$4+BL25*$FR$5)</f>
        <v>393</v>
      </c>
      <c r="BQ25">
        <f>INT(BL25*$FR$6+BN25*$FR$7)</f>
        <v>321</v>
      </c>
      <c r="BR25">
        <f>INT(BM25*$FR$8)</f>
        <v>322</v>
      </c>
      <c r="BS25">
        <f>INT(BM25*$FR$9)</f>
        <v>322</v>
      </c>
      <c r="BT25">
        <f t="shared" si="269"/>
        <v>12172</v>
      </c>
      <c r="BU25">
        <f t="shared" si="270"/>
        <v>584</v>
      </c>
      <c r="BV25">
        <f t="shared" si="271"/>
        <v>0</v>
      </c>
      <c r="BW25">
        <f t="shared" si="272"/>
        <v>299</v>
      </c>
      <c r="BX25">
        <f t="shared" si="273"/>
        <v>236</v>
      </c>
      <c r="BY25">
        <f t="shared" si="274"/>
        <v>1</v>
      </c>
      <c r="BZ25">
        <f t="shared" si="275"/>
        <v>1</v>
      </c>
      <c r="CA25">
        <f t="shared" si="276"/>
        <v>1</v>
      </c>
      <c r="CB25">
        <f t="shared" si="277"/>
        <v>1</v>
      </c>
      <c r="CC25">
        <f t="shared" si="278"/>
        <v>1</v>
      </c>
      <c r="CD25">
        <f t="shared" si="279"/>
        <v>12172</v>
      </c>
      <c r="CE25">
        <f t="shared" si="280"/>
        <v>584</v>
      </c>
      <c r="CF25">
        <f t="shared" si="281"/>
        <v>0</v>
      </c>
      <c r="CG25">
        <f t="shared" si="282"/>
        <v>299</v>
      </c>
      <c r="CH25">
        <f t="shared" si="283"/>
        <v>236</v>
      </c>
      <c r="EC25">
        <f t="shared" si="205"/>
        <v>0</v>
      </c>
      <c r="ED25">
        <f t="shared" si="206"/>
        <v>0</v>
      </c>
      <c r="EE25">
        <f t="shared" si="207"/>
        <v>0</v>
      </c>
      <c r="EF25">
        <f t="shared" si="208"/>
        <v>0</v>
      </c>
      <c r="EG25">
        <f t="shared" si="209"/>
        <v>0</v>
      </c>
      <c r="EH25">
        <f t="shared" si="210"/>
        <v>0</v>
      </c>
      <c r="EI25">
        <f t="shared" si="211"/>
        <v>0</v>
      </c>
      <c r="EJ25">
        <f t="shared" si="212"/>
        <v>0</v>
      </c>
      <c r="EK25">
        <f t="shared" si="213"/>
        <v>0</v>
      </c>
      <c r="EL25">
        <f t="shared" si="214"/>
        <v>0</v>
      </c>
      <c r="EM25">
        <f t="shared" si="215"/>
        <v>0</v>
      </c>
      <c r="EN25">
        <f t="shared" si="216"/>
        <v>0</v>
      </c>
      <c r="EO25">
        <f t="shared" si="217"/>
        <v>0</v>
      </c>
      <c r="EP25">
        <f t="shared" si="218"/>
        <v>0</v>
      </c>
      <c r="EQ25">
        <f t="shared" si="219"/>
        <v>0</v>
      </c>
      <c r="ER25">
        <f t="shared" si="220"/>
        <v>0</v>
      </c>
      <c r="ES25">
        <f t="shared" si="221"/>
        <v>0</v>
      </c>
      <c r="ET25">
        <f t="shared" si="222"/>
        <v>0</v>
      </c>
      <c r="EU25">
        <f t="shared" si="223"/>
        <v>0</v>
      </c>
      <c r="EV25">
        <f t="shared" si="224"/>
        <v>0</v>
      </c>
      <c r="EW25">
        <f t="shared" si="225"/>
        <v>0</v>
      </c>
      <c r="EX25">
        <f t="shared" si="226"/>
        <v>0</v>
      </c>
      <c r="EY25">
        <f t="shared" si="227"/>
        <v>0</v>
      </c>
      <c r="EZ25">
        <f t="shared" si="228"/>
        <v>0</v>
      </c>
      <c r="FA25">
        <f t="shared" si="229"/>
        <v>0</v>
      </c>
      <c r="FB25">
        <f t="shared" si="230"/>
        <v>0</v>
      </c>
      <c r="FC25">
        <f t="shared" si="231"/>
        <v>0</v>
      </c>
      <c r="FD25">
        <f t="shared" si="232"/>
        <v>0</v>
      </c>
      <c r="FE25">
        <f t="shared" si="233"/>
        <v>0</v>
      </c>
      <c r="FF25">
        <f t="shared" si="234"/>
        <v>0</v>
      </c>
    </row>
    <row r="26" spans="1:162" x14ac:dyDescent="0.15">
      <c r="A26">
        <f t="shared" si="235"/>
        <v>2040</v>
      </c>
      <c r="B26">
        <v>40</v>
      </c>
      <c r="C26">
        <v>36480</v>
      </c>
      <c r="D26">
        <v>1775</v>
      </c>
      <c r="E26">
        <v>0</v>
      </c>
      <c r="F26">
        <v>1144</v>
      </c>
      <c r="G26">
        <v>1029</v>
      </c>
      <c r="H26">
        <v>0.1</v>
      </c>
      <c r="I26">
        <f t="shared" si="264"/>
        <v>0.1</v>
      </c>
      <c r="J26">
        <f t="shared" si="236"/>
        <v>0.1</v>
      </c>
      <c r="K26">
        <f t="shared" si="237"/>
        <v>0.1</v>
      </c>
      <c r="L26">
        <f t="shared" si="238"/>
        <v>0.1</v>
      </c>
      <c r="M26">
        <f t="shared" si="265"/>
        <v>3648</v>
      </c>
      <c r="N26">
        <f t="shared" si="239"/>
        <v>177</v>
      </c>
      <c r="O26">
        <f t="shared" si="240"/>
        <v>0</v>
      </c>
      <c r="P26">
        <f t="shared" si="241"/>
        <v>114</v>
      </c>
      <c r="Q26">
        <f t="shared" si="242"/>
        <v>102</v>
      </c>
      <c r="R26">
        <f t="shared" si="197"/>
        <v>304</v>
      </c>
      <c r="S26">
        <f t="shared" si="197"/>
        <v>273</v>
      </c>
      <c r="T26">
        <f t="shared" si="197"/>
        <v>182</v>
      </c>
      <c r="U26">
        <f>INT(R26*$FR$10)</f>
        <v>6080</v>
      </c>
      <c r="V26">
        <f>INT(R26*$FR$4+R26*$FR$5)</f>
        <v>334</v>
      </c>
      <c r="W26">
        <f>INT(R26*$FR$6+T26*$FR$7)</f>
        <v>273</v>
      </c>
      <c r="X26">
        <f>INT(S26*$FR$8)</f>
        <v>273</v>
      </c>
      <c r="Y26">
        <f>INT(S26*$FR$9)</f>
        <v>273</v>
      </c>
      <c r="Z26">
        <f t="shared" si="243"/>
        <v>26752</v>
      </c>
      <c r="AA26">
        <f t="shared" si="244"/>
        <v>1264</v>
      </c>
      <c r="AB26">
        <f t="shared" si="245"/>
        <v>0</v>
      </c>
      <c r="AC26">
        <f t="shared" si="246"/>
        <v>757</v>
      </c>
      <c r="AD26">
        <f t="shared" si="247"/>
        <v>654</v>
      </c>
      <c r="AE26">
        <f>VLOOKUP($A26,属性分配1,AE$3,FALSE)</f>
        <v>0.5</v>
      </c>
      <c r="AF26">
        <f t="shared" si="248"/>
        <v>0.5</v>
      </c>
      <c r="AG26">
        <f t="shared" si="198"/>
        <v>0.5</v>
      </c>
      <c r="AH26">
        <f t="shared" si="199"/>
        <v>0.5</v>
      </c>
      <c r="AI26">
        <f t="shared" si="200"/>
        <v>0.5</v>
      </c>
      <c r="AJ26">
        <f t="shared" si="266"/>
        <v>13376</v>
      </c>
      <c r="AK26">
        <f t="shared" si="201"/>
        <v>632</v>
      </c>
      <c r="AL26">
        <f t="shared" si="202"/>
        <v>0</v>
      </c>
      <c r="AM26">
        <f t="shared" si="203"/>
        <v>378</v>
      </c>
      <c r="AN26">
        <f t="shared" si="204"/>
        <v>327</v>
      </c>
      <c r="AO26">
        <f t="shared" si="249"/>
        <v>425</v>
      </c>
      <c r="AP26">
        <f t="shared" si="249"/>
        <v>382</v>
      </c>
      <c r="AQ26">
        <f t="shared" si="249"/>
        <v>254</v>
      </c>
      <c r="AR26">
        <f>INT(AO26*$FR$10)</f>
        <v>8500</v>
      </c>
      <c r="AS26">
        <f>INT(AO26*$FR$4+AO26*$FR$5)</f>
        <v>467</v>
      </c>
      <c r="AT26">
        <f>INT(AO26*$FR$6+AQ26*$FR$7)</f>
        <v>382</v>
      </c>
      <c r="AU26">
        <f>INT(AP26*$FR$8)</f>
        <v>382</v>
      </c>
      <c r="AV26">
        <f>INT(AP26*$FR$9)</f>
        <v>382</v>
      </c>
      <c r="AW26">
        <f t="shared" si="250"/>
        <v>24332</v>
      </c>
      <c r="AX26">
        <f t="shared" si="251"/>
        <v>1131</v>
      </c>
      <c r="AY26">
        <f t="shared" si="252"/>
        <v>0</v>
      </c>
      <c r="AZ26">
        <f t="shared" si="253"/>
        <v>648</v>
      </c>
      <c r="BA26">
        <f t="shared" si="254"/>
        <v>545</v>
      </c>
      <c r="BB26">
        <f t="shared" si="255"/>
        <v>0.7</v>
      </c>
      <c r="BC26">
        <f t="shared" si="256"/>
        <v>0.7</v>
      </c>
      <c r="BD26">
        <f t="shared" si="257"/>
        <v>0.7</v>
      </c>
      <c r="BE26">
        <f t="shared" si="258"/>
        <v>0.7</v>
      </c>
      <c r="BF26">
        <f t="shared" si="259"/>
        <v>0.7</v>
      </c>
      <c r="BG26">
        <f t="shared" si="267"/>
        <v>17032</v>
      </c>
      <c r="BH26">
        <f t="shared" si="260"/>
        <v>791</v>
      </c>
      <c r="BI26">
        <f t="shared" si="261"/>
        <v>0</v>
      </c>
      <c r="BJ26">
        <f t="shared" si="262"/>
        <v>453</v>
      </c>
      <c r="BK26">
        <f t="shared" si="263"/>
        <v>381</v>
      </c>
      <c r="BL26">
        <f t="shared" si="268"/>
        <v>608</v>
      </c>
      <c r="BM26">
        <f t="shared" si="268"/>
        <v>547</v>
      </c>
      <c r="BN26">
        <f t="shared" si="268"/>
        <v>364</v>
      </c>
      <c r="BO26">
        <f>INT(BL26*$FR$10)</f>
        <v>12160</v>
      </c>
      <c r="BP26">
        <f>INT(BL26*$FR$4+BL26*$FR$5)</f>
        <v>668</v>
      </c>
      <c r="BQ26">
        <f>INT(BL26*$FR$6+BN26*$FR$7)</f>
        <v>546</v>
      </c>
      <c r="BR26">
        <f>INT(BM26*$FR$8)</f>
        <v>547</v>
      </c>
      <c r="BS26">
        <f>INT(BM26*$FR$9)</f>
        <v>547</v>
      </c>
      <c r="BT26">
        <f t="shared" si="269"/>
        <v>20672</v>
      </c>
      <c r="BU26">
        <f t="shared" si="270"/>
        <v>930</v>
      </c>
      <c r="BV26">
        <f t="shared" si="271"/>
        <v>0</v>
      </c>
      <c r="BW26">
        <f t="shared" si="272"/>
        <v>483</v>
      </c>
      <c r="BX26">
        <f t="shared" si="273"/>
        <v>380</v>
      </c>
      <c r="BY26">
        <f t="shared" si="274"/>
        <v>1</v>
      </c>
      <c r="BZ26">
        <f t="shared" si="275"/>
        <v>1</v>
      </c>
      <c r="CA26">
        <f t="shared" si="276"/>
        <v>1</v>
      </c>
      <c r="CB26">
        <f t="shared" si="277"/>
        <v>1</v>
      </c>
      <c r="CC26">
        <f t="shared" si="278"/>
        <v>1</v>
      </c>
      <c r="CD26">
        <f t="shared" si="279"/>
        <v>20672</v>
      </c>
      <c r="CE26">
        <f t="shared" si="280"/>
        <v>930</v>
      </c>
      <c r="CF26">
        <f t="shared" si="281"/>
        <v>0</v>
      </c>
      <c r="CG26">
        <f t="shared" si="282"/>
        <v>483</v>
      </c>
      <c r="CH26">
        <f t="shared" si="283"/>
        <v>380</v>
      </c>
      <c r="EC26">
        <f t="shared" si="205"/>
        <v>0</v>
      </c>
      <c r="ED26">
        <f t="shared" si="206"/>
        <v>0</v>
      </c>
      <c r="EE26">
        <f t="shared" si="207"/>
        <v>0</v>
      </c>
      <c r="EF26">
        <f t="shared" si="208"/>
        <v>0</v>
      </c>
      <c r="EG26">
        <f t="shared" si="209"/>
        <v>0</v>
      </c>
      <c r="EH26">
        <f t="shared" si="210"/>
        <v>0</v>
      </c>
      <c r="EI26">
        <f t="shared" si="211"/>
        <v>0</v>
      </c>
      <c r="EJ26">
        <f t="shared" si="212"/>
        <v>0</v>
      </c>
      <c r="EK26">
        <f t="shared" si="213"/>
        <v>0</v>
      </c>
      <c r="EL26">
        <f t="shared" si="214"/>
        <v>0</v>
      </c>
      <c r="EM26">
        <f t="shared" si="215"/>
        <v>0</v>
      </c>
      <c r="EN26">
        <f t="shared" si="216"/>
        <v>0</v>
      </c>
      <c r="EO26">
        <f t="shared" si="217"/>
        <v>0</v>
      </c>
      <c r="EP26">
        <f t="shared" si="218"/>
        <v>0</v>
      </c>
      <c r="EQ26">
        <f t="shared" si="219"/>
        <v>0</v>
      </c>
      <c r="ER26">
        <f t="shared" si="220"/>
        <v>0</v>
      </c>
      <c r="ES26">
        <f t="shared" si="221"/>
        <v>0</v>
      </c>
      <c r="ET26">
        <f t="shared" si="222"/>
        <v>0</v>
      </c>
      <c r="EU26">
        <f t="shared" si="223"/>
        <v>0</v>
      </c>
      <c r="EV26">
        <f t="shared" si="224"/>
        <v>0</v>
      </c>
      <c r="EW26">
        <f t="shared" si="225"/>
        <v>0</v>
      </c>
      <c r="EX26">
        <f t="shared" si="226"/>
        <v>0</v>
      </c>
      <c r="EY26">
        <f t="shared" si="227"/>
        <v>0</v>
      </c>
      <c r="EZ26">
        <f t="shared" si="228"/>
        <v>0</v>
      </c>
      <c r="FA26">
        <f t="shared" si="229"/>
        <v>0</v>
      </c>
      <c r="FB26">
        <f t="shared" si="230"/>
        <v>0</v>
      </c>
      <c r="FC26">
        <f t="shared" si="231"/>
        <v>0</v>
      </c>
      <c r="FD26">
        <f t="shared" si="232"/>
        <v>0</v>
      </c>
      <c r="FE26">
        <f t="shared" si="233"/>
        <v>0</v>
      </c>
      <c r="FF26">
        <f t="shared" si="234"/>
        <v>0</v>
      </c>
    </row>
    <row r="27" spans="1:162" x14ac:dyDescent="0.15">
      <c r="A27">
        <f t="shared" si="235"/>
        <v>2050</v>
      </c>
      <c r="B27">
        <v>50</v>
      </c>
      <c r="C27">
        <v>55440</v>
      </c>
      <c r="D27">
        <v>2499</v>
      </c>
      <c r="E27">
        <v>0</v>
      </c>
      <c r="F27">
        <v>1718</v>
      </c>
      <c r="G27">
        <v>1546</v>
      </c>
      <c r="H27">
        <v>0.1</v>
      </c>
      <c r="I27">
        <f t="shared" si="264"/>
        <v>0.1</v>
      </c>
      <c r="J27">
        <f t="shared" si="236"/>
        <v>0.1</v>
      </c>
      <c r="K27">
        <f t="shared" si="237"/>
        <v>0.1</v>
      </c>
      <c r="L27">
        <f t="shared" si="238"/>
        <v>0.1</v>
      </c>
      <c r="M27">
        <f t="shared" si="265"/>
        <v>5544</v>
      </c>
      <c r="N27">
        <f t="shared" si="239"/>
        <v>249</v>
      </c>
      <c r="O27">
        <f t="shared" si="240"/>
        <v>0</v>
      </c>
      <c r="P27">
        <f t="shared" si="241"/>
        <v>171</v>
      </c>
      <c r="Q27">
        <f t="shared" si="242"/>
        <v>154</v>
      </c>
      <c r="AO27">
        <f t="shared" si="249"/>
        <v>554</v>
      </c>
      <c r="AP27">
        <f t="shared" si="249"/>
        <v>499</v>
      </c>
      <c r="AQ27">
        <f t="shared" si="249"/>
        <v>332</v>
      </c>
      <c r="AR27">
        <f t="shared" ref="AR27:AR29" si="284">INT(AO27*$FR$10)</f>
        <v>11080</v>
      </c>
      <c r="AS27">
        <f t="shared" ref="AS27:AS29" si="285">INT(AO27*$FR$4+AO27*$FR$5)</f>
        <v>609</v>
      </c>
      <c r="AT27">
        <f t="shared" ref="AT27:AT29" si="286">INT(AO27*$FR$6+AQ27*$FR$7)</f>
        <v>498</v>
      </c>
      <c r="AU27">
        <f t="shared" ref="AU27:AU29" si="287">INT(AP27*$FR$8)</f>
        <v>499</v>
      </c>
      <c r="AV27">
        <f t="shared" ref="AV27:AV29" si="288">INT(AP27*$FR$9)</f>
        <v>499</v>
      </c>
      <c r="AW27">
        <f t="shared" si="250"/>
        <v>38816</v>
      </c>
      <c r="AX27">
        <f t="shared" si="251"/>
        <v>1641</v>
      </c>
      <c r="AY27">
        <f t="shared" si="252"/>
        <v>0</v>
      </c>
      <c r="AZ27">
        <f t="shared" si="253"/>
        <v>1048</v>
      </c>
      <c r="BA27">
        <f t="shared" si="254"/>
        <v>893</v>
      </c>
      <c r="BB27">
        <f t="shared" si="255"/>
        <v>0.6</v>
      </c>
      <c r="BC27">
        <f t="shared" si="256"/>
        <v>0.6</v>
      </c>
      <c r="BD27">
        <f t="shared" si="257"/>
        <v>0.6</v>
      </c>
      <c r="BE27">
        <f t="shared" si="258"/>
        <v>0.6</v>
      </c>
      <c r="BF27">
        <f t="shared" si="259"/>
        <v>0.6</v>
      </c>
      <c r="BG27">
        <f t="shared" si="267"/>
        <v>23289</v>
      </c>
      <c r="BH27">
        <f t="shared" si="260"/>
        <v>984</v>
      </c>
      <c r="BI27">
        <f t="shared" si="261"/>
        <v>0</v>
      </c>
      <c r="BJ27">
        <f t="shared" si="262"/>
        <v>628</v>
      </c>
      <c r="BK27">
        <f t="shared" si="263"/>
        <v>535</v>
      </c>
      <c r="BL27">
        <f t="shared" si="268"/>
        <v>739</v>
      </c>
      <c r="BM27">
        <f t="shared" si="268"/>
        <v>665</v>
      </c>
      <c r="BN27">
        <f t="shared" si="268"/>
        <v>443</v>
      </c>
      <c r="BO27">
        <f t="shared" ref="BO27:BO32" si="289">INT(BL27*$FR$10)</f>
        <v>14780</v>
      </c>
      <c r="BP27">
        <f t="shared" ref="BP27:BP32" si="290">INT(BL27*$FR$4+BL27*$FR$5)</f>
        <v>812</v>
      </c>
      <c r="BQ27">
        <f t="shared" ref="BQ27:BQ32" si="291">INT(BL27*$FR$6+BN27*$FR$7)</f>
        <v>664</v>
      </c>
      <c r="BR27">
        <f t="shared" ref="BR27:BR32" si="292">INT(BM27*$FR$8)</f>
        <v>665</v>
      </c>
      <c r="BS27">
        <f t="shared" ref="BS27:BS32" si="293">INT(BM27*$FR$9)</f>
        <v>665</v>
      </c>
      <c r="BT27">
        <f t="shared" si="269"/>
        <v>35116</v>
      </c>
      <c r="BU27">
        <f t="shared" si="270"/>
        <v>1438</v>
      </c>
      <c r="BV27">
        <f t="shared" si="271"/>
        <v>0</v>
      </c>
      <c r="BW27">
        <f t="shared" si="272"/>
        <v>882</v>
      </c>
      <c r="BX27">
        <f t="shared" si="273"/>
        <v>727</v>
      </c>
      <c r="BY27">
        <f t="shared" si="274"/>
        <v>0.8</v>
      </c>
      <c r="BZ27">
        <f t="shared" si="275"/>
        <v>0.8</v>
      </c>
      <c r="CA27">
        <f t="shared" si="276"/>
        <v>0.8</v>
      </c>
      <c r="CB27">
        <f t="shared" si="277"/>
        <v>0.8</v>
      </c>
      <c r="CC27">
        <f t="shared" si="278"/>
        <v>0.8</v>
      </c>
      <c r="CD27">
        <f t="shared" si="279"/>
        <v>28092</v>
      </c>
      <c r="CE27">
        <f t="shared" si="280"/>
        <v>1150</v>
      </c>
      <c r="CF27">
        <f t="shared" si="281"/>
        <v>0</v>
      </c>
      <c r="CG27">
        <f t="shared" si="282"/>
        <v>705</v>
      </c>
      <c r="CH27">
        <f t="shared" si="283"/>
        <v>581</v>
      </c>
      <c r="CI27">
        <f t="shared" ref="CI27:CK32" si="294">VLOOKUP($A27,属性分配1,CI$3,FALSE)+VLOOKUP($A27,属性分配1,CI$2,FALSE)</f>
        <v>924</v>
      </c>
      <c r="CJ27">
        <f t="shared" si="294"/>
        <v>832</v>
      </c>
      <c r="CK27">
        <f t="shared" si="294"/>
        <v>554</v>
      </c>
      <c r="CL27">
        <f t="shared" ref="CL27:CL32" si="295">INT(CI27*$FR$10)</f>
        <v>18480</v>
      </c>
      <c r="CM27">
        <f t="shared" ref="CM27:CM32" si="296">INT(CI27*$FR$4+CI27*$FR$5)</f>
        <v>1016</v>
      </c>
      <c r="CN27">
        <f t="shared" ref="CN27:CN32" si="297">INT(CI27*$FR$6+CK27*$FR$7)</f>
        <v>831</v>
      </c>
      <c r="CO27">
        <f t="shared" ref="CO27:CO32" si="298">INT(CJ27*$FR$8)</f>
        <v>832</v>
      </c>
      <c r="CP27">
        <f t="shared" ref="CP27:CP32" si="299">INT(CJ27*$FR$9)</f>
        <v>832</v>
      </c>
      <c r="CQ27">
        <f t="shared" ref="CQ27:CQ32" si="300">IF($C27=0,0,$C27-$M27-CL27)</f>
        <v>31416</v>
      </c>
      <c r="CR27">
        <f t="shared" ref="CR27:CR32" si="301">IF($D27=0,0,$D27-$N27-CM27)</f>
        <v>1234</v>
      </c>
      <c r="CS27">
        <f t="shared" ref="CS27:CS32" si="302">IF($E27=0,0,$E27-$O27-CN27)</f>
        <v>0</v>
      </c>
      <c r="CT27">
        <f t="shared" ref="CT27:CT32" si="303">IF($F27=0,0,$F27-$P27-CO27)</f>
        <v>715</v>
      </c>
      <c r="CU27">
        <f t="shared" ref="CU27:CU32" si="304">IF($G27=0,0,$G27-$Q27-CP27)</f>
        <v>560</v>
      </c>
      <c r="CV27">
        <f t="shared" ref="CV27:CV32" si="305">VLOOKUP($A27,属性分配1,CV$3,FALSE)</f>
        <v>1</v>
      </c>
      <c r="CW27">
        <f t="shared" ref="CW27:CW32" si="306">CV27</f>
        <v>1</v>
      </c>
      <c r="CX27">
        <f t="shared" ref="CX27:CX32" si="307">CW27</f>
        <v>1</v>
      </c>
      <c r="CY27">
        <f t="shared" ref="CY27:CY32" si="308">CX27</f>
        <v>1</v>
      </c>
      <c r="CZ27">
        <f t="shared" ref="CZ27:CZ32" si="309">CY27</f>
        <v>1</v>
      </c>
      <c r="DA27">
        <f t="shared" ref="DA27:DA32" si="310">INT(CQ27*CV27)</f>
        <v>31416</v>
      </c>
      <c r="DB27">
        <f t="shared" ref="DB27:DB32" si="311">INT(CR27*CW27)</f>
        <v>1234</v>
      </c>
      <c r="DC27">
        <f t="shared" ref="DC27:DC32" si="312">INT(CS27*CX27)</f>
        <v>0</v>
      </c>
      <c r="DD27">
        <f t="shared" ref="DD27:DD32" si="313">INT(CT27*CY27)</f>
        <v>715</v>
      </c>
      <c r="DE27">
        <f t="shared" ref="DE27:DE32" si="314">INT(CU27*CZ27)</f>
        <v>560</v>
      </c>
      <c r="EC27">
        <f t="shared" si="205"/>
        <v>0</v>
      </c>
      <c r="ED27">
        <f t="shared" si="206"/>
        <v>0</v>
      </c>
      <c r="EE27">
        <f t="shared" si="207"/>
        <v>0</v>
      </c>
      <c r="EF27">
        <f t="shared" si="208"/>
        <v>0</v>
      </c>
      <c r="EG27">
        <f t="shared" si="209"/>
        <v>0</v>
      </c>
      <c r="EH27">
        <f t="shared" si="210"/>
        <v>0</v>
      </c>
      <c r="EI27">
        <f t="shared" si="211"/>
        <v>0</v>
      </c>
      <c r="EJ27">
        <f t="shared" si="212"/>
        <v>0</v>
      </c>
      <c r="EK27">
        <f t="shared" si="213"/>
        <v>0</v>
      </c>
      <c r="EL27">
        <f t="shared" si="214"/>
        <v>0</v>
      </c>
      <c r="EM27">
        <f t="shared" si="215"/>
        <v>0</v>
      </c>
      <c r="EN27">
        <f t="shared" si="216"/>
        <v>0</v>
      </c>
      <c r="EO27">
        <f t="shared" si="217"/>
        <v>0</v>
      </c>
      <c r="EP27">
        <f t="shared" si="218"/>
        <v>0</v>
      </c>
      <c r="EQ27">
        <f t="shared" si="219"/>
        <v>0</v>
      </c>
      <c r="ER27">
        <f t="shared" si="220"/>
        <v>0</v>
      </c>
      <c r="ES27">
        <f t="shared" si="221"/>
        <v>0</v>
      </c>
      <c r="ET27">
        <f t="shared" si="222"/>
        <v>0</v>
      </c>
      <c r="EU27">
        <f t="shared" si="223"/>
        <v>0</v>
      </c>
      <c r="EV27">
        <f t="shared" si="224"/>
        <v>0</v>
      </c>
      <c r="EW27">
        <f t="shared" si="225"/>
        <v>0</v>
      </c>
      <c r="EX27">
        <f t="shared" si="226"/>
        <v>0</v>
      </c>
      <c r="EY27">
        <f t="shared" si="227"/>
        <v>0</v>
      </c>
      <c r="EZ27">
        <f t="shared" si="228"/>
        <v>0</v>
      </c>
      <c r="FA27">
        <f t="shared" si="229"/>
        <v>0</v>
      </c>
      <c r="FB27">
        <f t="shared" si="230"/>
        <v>0</v>
      </c>
      <c r="FC27">
        <f t="shared" si="231"/>
        <v>0</v>
      </c>
      <c r="FD27">
        <f t="shared" si="232"/>
        <v>0</v>
      </c>
      <c r="FE27">
        <f t="shared" si="233"/>
        <v>0</v>
      </c>
      <c r="FF27">
        <f t="shared" si="234"/>
        <v>0</v>
      </c>
    </row>
    <row r="28" spans="1:162" x14ac:dyDescent="0.15">
      <c r="A28">
        <f t="shared" si="235"/>
        <v>2060</v>
      </c>
      <c r="B28">
        <v>60</v>
      </c>
      <c r="C28">
        <v>78480</v>
      </c>
      <c r="D28">
        <v>3361</v>
      </c>
      <c r="E28">
        <v>0</v>
      </c>
      <c r="F28">
        <v>2411</v>
      </c>
      <c r="G28">
        <v>2169</v>
      </c>
      <c r="H28">
        <v>0.1</v>
      </c>
      <c r="I28">
        <f t="shared" si="264"/>
        <v>0.1</v>
      </c>
      <c r="J28">
        <f t="shared" si="236"/>
        <v>0.1</v>
      </c>
      <c r="K28">
        <f t="shared" si="237"/>
        <v>0.1</v>
      </c>
      <c r="L28">
        <f t="shared" si="238"/>
        <v>0.1</v>
      </c>
      <c r="M28">
        <f t="shared" si="265"/>
        <v>7848</v>
      </c>
      <c r="N28">
        <f t="shared" si="239"/>
        <v>336</v>
      </c>
      <c r="O28">
        <f t="shared" si="240"/>
        <v>0</v>
      </c>
      <c r="P28">
        <f t="shared" si="241"/>
        <v>241</v>
      </c>
      <c r="Q28">
        <f t="shared" si="242"/>
        <v>216</v>
      </c>
      <c r="AO28">
        <f t="shared" si="249"/>
        <v>654</v>
      </c>
      <c r="AP28">
        <f t="shared" si="249"/>
        <v>588</v>
      </c>
      <c r="AQ28">
        <f t="shared" si="249"/>
        <v>392</v>
      </c>
      <c r="AR28">
        <f t="shared" si="284"/>
        <v>13080</v>
      </c>
      <c r="AS28">
        <f t="shared" si="285"/>
        <v>719</v>
      </c>
      <c r="AT28">
        <f t="shared" si="286"/>
        <v>588</v>
      </c>
      <c r="AU28">
        <f t="shared" si="287"/>
        <v>588</v>
      </c>
      <c r="AV28">
        <f t="shared" si="288"/>
        <v>588</v>
      </c>
      <c r="AW28">
        <f t="shared" si="250"/>
        <v>57552</v>
      </c>
      <c r="AX28">
        <f t="shared" si="251"/>
        <v>2306</v>
      </c>
      <c r="AY28">
        <f t="shared" si="252"/>
        <v>0</v>
      </c>
      <c r="AZ28">
        <f t="shared" si="253"/>
        <v>1582</v>
      </c>
      <c r="BA28">
        <f t="shared" si="254"/>
        <v>1365</v>
      </c>
      <c r="BB28">
        <f t="shared" si="255"/>
        <v>0.5</v>
      </c>
      <c r="BC28">
        <f t="shared" si="256"/>
        <v>0.5</v>
      </c>
      <c r="BD28">
        <f t="shared" si="257"/>
        <v>0.5</v>
      </c>
      <c r="BE28">
        <f t="shared" si="258"/>
        <v>0.5</v>
      </c>
      <c r="BF28">
        <f t="shared" si="259"/>
        <v>0.5</v>
      </c>
      <c r="BG28">
        <f>INT(AW28*BB28)</f>
        <v>28776</v>
      </c>
      <c r="BH28">
        <f t="shared" si="260"/>
        <v>1153</v>
      </c>
      <c r="BI28">
        <f t="shared" si="261"/>
        <v>0</v>
      </c>
      <c r="BJ28">
        <f t="shared" si="262"/>
        <v>791</v>
      </c>
      <c r="BK28">
        <f t="shared" si="263"/>
        <v>682</v>
      </c>
      <c r="BL28">
        <f t="shared" si="268"/>
        <v>981</v>
      </c>
      <c r="BM28">
        <f t="shared" si="268"/>
        <v>882</v>
      </c>
      <c r="BN28">
        <f t="shared" si="268"/>
        <v>588</v>
      </c>
      <c r="BO28">
        <f t="shared" si="289"/>
        <v>19620</v>
      </c>
      <c r="BP28">
        <f t="shared" si="290"/>
        <v>1079</v>
      </c>
      <c r="BQ28">
        <f t="shared" si="291"/>
        <v>882</v>
      </c>
      <c r="BR28">
        <f t="shared" si="292"/>
        <v>882</v>
      </c>
      <c r="BS28">
        <f t="shared" si="293"/>
        <v>882</v>
      </c>
      <c r="BT28">
        <f t="shared" si="269"/>
        <v>51012</v>
      </c>
      <c r="BU28">
        <f t="shared" si="270"/>
        <v>1946</v>
      </c>
      <c r="BV28">
        <f t="shared" si="271"/>
        <v>0</v>
      </c>
      <c r="BW28">
        <f t="shared" si="272"/>
        <v>1288</v>
      </c>
      <c r="BX28">
        <f t="shared" si="273"/>
        <v>1071</v>
      </c>
      <c r="BY28">
        <f t="shared" si="274"/>
        <v>0.75</v>
      </c>
      <c r="BZ28">
        <f t="shared" si="275"/>
        <v>0.75</v>
      </c>
      <c r="CA28">
        <f t="shared" si="276"/>
        <v>0.75</v>
      </c>
      <c r="CB28">
        <f t="shared" si="277"/>
        <v>0.75</v>
      </c>
      <c r="CC28">
        <f t="shared" si="278"/>
        <v>0.75</v>
      </c>
      <c r="CD28">
        <f t="shared" si="279"/>
        <v>38259</v>
      </c>
      <c r="CE28">
        <f t="shared" si="280"/>
        <v>1459</v>
      </c>
      <c r="CF28">
        <f t="shared" si="281"/>
        <v>0</v>
      </c>
      <c r="CG28">
        <f t="shared" si="282"/>
        <v>966</v>
      </c>
      <c r="CH28">
        <f t="shared" si="283"/>
        <v>803</v>
      </c>
      <c r="CI28">
        <f t="shared" si="294"/>
        <v>1308</v>
      </c>
      <c r="CJ28">
        <f t="shared" si="294"/>
        <v>1177</v>
      </c>
      <c r="CK28">
        <f t="shared" si="294"/>
        <v>784</v>
      </c>
      <c r="CL28">
        <f t="shared" si="295"/>
        <v>26160</v>
      </c>
      <c r="CM28">
        <f t="shared" si="296"/>
        <v>1438</v>
      </c>
      <c r="CN28">
        <f t="shared" si="297"/>
        <v>1176</v>
      </c>
      <c r="CO28">
        <f t="shared" si="298"/>
        <v>1177</v>
      </c>
      <c r="CP28">
        <f t="shared" si="299"/>
        <v>1177</v>
      </c>
      <c r="CQ28">
        <f t="shared" si="300"/>
        <v>44472</v>
      </c>
      <c r="CR28">
        <f t="shared" si="301"/>
        <v>1587</v>
      </c>
      <c r="CS28">
        <f t="shared" si="302"/>
        <v>0</v>
      </c>
      <c r="CT28">
        <f t="shared" si="303"/>
        <v>993</v>
      </c>
      <c r="CU28">
        <f t="shared" si="304"/>
        <v>776</v>
      </c>
      <c r="CV28">
        <f t="shared" si="305"/>
        <v>1</v>
      </c>
      <c r="CW28">
        <f t="shared" si="306"/>
        <v>1</v>
      </c>
      <c r="CX28">
        <f t="shared" si="307"/>
        <v>1</v>
      </c>
      <c r="CY28">
        <f t="shared" si="308"/>
        <v>1</v>
      </c>
      <c r="CZ28">
        <f t="shared" si="309"/>
        <v>1</v>
      </c>
      <c r="DA28">
        <f t="shared" si="310"/>
        <v>44472</v>
      </c>
      <c r="DB28">
        <f t="shared" si="311"/>
        <v>1587</v>
      </c>
      <c r="DC28">
        <f t="shared" si="312"/>
        <v>0</v>
      </c>
      <c r="DD28">
        <f t="shared" si="313"/>
        <v>993</v>
      </c>
      <c r="DE28">
        <f t="shared" si="314"/>
        <v>776</v>
      </c>
      <c r="EC28">
        <f t="shared" si="205"/>
        <v>0</v>
      </c>
      <c r="ED28">
        <f t="shared" si="206"/>
        <v>0</v>
      </c>
      <c r="EE28">
        <f t="shared" si="207"/>
        <v>0</v>
      </c>
      <c r="EF28">
        <f t="shared" si="208"/>
        <v>0</v>
      </c>
      <c r="EG28">
        <f t="shared" si="209"/>
        <v>0</v>
      </c>
      <c r="EH28">
        <f t="shared" si="210"/>
        <v>0</v>
      </c>
      <c r="EI28">
        <f t="shared" si="211"/>
        <v>0</v>
      </c>
      <c r="EJ28">
        <f t="shared" si="212"/>
        <v>0</v>
      </c>
      <c r="EK28">
        <f t="shared" si="213"/>
        <v>0</v>
      </c>
      <c r="EL28">
        <f t="shared" si="214"/>
        <v>0</v>
      </c>
      <c r="EM28">
        <f t="shared" si="215"/>
        <v>0</v>
      </c>
      <c r="EN28">
        <f t="shared" si="216"/>
        <v>0</v>
      </c>
      <c r="EO28">
        <f t="shared" si="217"/>
        <v>0</v>
      </c>
      <c r="EP28">
        <f t="shared" si="218"/>
        <v>0</v>
      </c>
      <c r="EQ28">
        <f t="shared" si="219"/>
        <v>0</v>
      </c>
      <c r="ER28">
        <f t="shared" si="220"/>
        <v>0</v>
      </c>
      <c r="ES28">
        <f t="shared" si="221"/>
        <v>0</v>
      </c>
      <c r="ET28">
        <f t="shared" si="222"/>
        <v>0</v>
      </c>
      <c r="EU28">
        <f t="shared" si="223"/>
        <v>0</v>
      </c>
      <c r="EV28">
        <f t="shared" si="224"/>
        <v>0</v>
      </c>
      <c r="EW28">
        <f t="shared" si="225"/>
        <v>0</v>
      </c>
      <c r="EX28">
        <f t="shared" si="226"/>
        <v>0</v>
      </c>
      <c r="EY28">
        <f t="shared" si="227"/>
        <v>0</v>
      </c>
      <c r="EZ28">
        <f t="shared" si="228"/>
        <v>0</v>
      </c>
      <c r="FA28">
        <f t="shared" si="229"/>
        <v>0</v>
      </c>
      <c r="FB28">
        <f t="shared" si="230"/>
        <v>0</v>
      </c>
      <c r="FC28">
        <f t="shared" si="231"/>
        <v>0</v>
      </c>
      <c r="FD28">
        <f t="shared" si="232"/>
        <v>0</v>
      </c>
      <c r="FE28">
        <f t="shared" si="233"/>
        <v>0</v>
      </c>
      <c r="FF28">
        <f t="shared" si="234"/>
        <v>0</v>
      </c>
    </row>
    <row r="29" spans="1:162" x14ac:dyDescent="0.15">
      <c r="A29">
        <f t="shared" si="235"/>
        <v>2070</v>
      </c>
      <c r="B29">
        <v>70</v>
      </c>
      <c r="C29">
        <v>105480</v>
      </c>
      <c r="D29">
        <v>4297</v>
      </c>
      <c r="E29">
        <v>0</v>
      </c>
      <c r="F29">
        <v>3223</v>
      </c>
      <c r="G29">
        <v>2900</v>
      </c>
      <c r="H29">
        <v>0.1</v>
      </c>
      <c r="I29">
        <f t="shared" si="264"/>
        <v>0.1</v>
      </c>
      <c r="J29">
        <f t="shared" si="236"/>
        <v>0.1</v>
      </c>
      <c r="K29">
        <f t="shared" si="237"/>
        <v>0.1</v>
      </c>
      <c r="L29">
        <f t="shared" si="238"/>
        <v>0.1</v>
      </c>
      <c r="M29">
        <f t="shared" si="265"/>
        <v>10548</v>
      </c>
      <c r="N29">
        <f t="shared" si="239"/>
        <v>429</v>
      </c>
      <c r="O29">
        <f t="shared" si="240"/>
        <v>0</v>
      </c>
      <c r="P29">
        <f t="shared" si="241"/>
        <v>322</v>
      </c>
      <c r="Q29">
        <f t="shared" si="242"/>
        <v>290</v>
      </c>
      <c r="AO29">
        <f t="shared" si="249"/>
        <v>879</v>
      </c>
      <c r="AP29">
        <f t="shared" si="249"/>
        <v>791</v>
      </c>
      <c r="AQ29">
        <f t="shared" si="249"/>
        <v>527</v>
      </c>
      <c r="AR29">
        <f t="shared" si="284"/>
        <v>17580</v>
      </c>
      <c r="AS29">
        <f t="shared" si="285"/>
        <v>966</v>
      </c>
      <c r="AT29">
        <f t="shared" si="286"/>
        <v>790</v>
      </c>
      <c r="AU29">
        <f t="shared" si="287"/>
        <v>791</v>
      </c>
      <c r="AV29">
        <f t="shared" si="288"/>
        <v>791</v>
      </c>
      <c r="AW29">
        <f t="shared" si="250"/>
        <v>77352</v>
      </c>
      <c r="AX29">
        <f t="shared" si="251"/>
        <v>2902</v>
      </c>
      <c r="AY29">
        <f t="shared" si="252"/>
        <v>0</v>
      </c>
      <c r="AZ29">
        <f t="shared" si="253"/>
        <v>2110</v>
      </c>
      <c r="BA29">
        <f t="shared" si="254"/>
        <v>1819</v>
      </c>
      <c r="BB29">
        <f t="shared" si="255"/>
        <v>0.5</v>
      </c>
      <c r="BC29">
        <f t="shared" si="256"/>
        <v>0.5</v>
      </c>
      <c r="BD29">
        <f t="shared" si="257"/>
        <v>0.5</v>
      </c>
      <c r="BE29">
        <f t="shared" si="258"/>
        <v>0.5</v>
      </c>
      <c r="BF29">
        <f t="shared" si="259"/>
        <v>0.5</v>
      </c>
      <c r="BG29">
        <f t="shared" ref="BG29" si="315">INT(AW29*BB29)</f>
        <v>38676</v>
      </c>
      <c r="BH29">
        <f t="shared" si="260"/>
        <v>1451</v>
      </c>
      <c r="BI29">
        <f t="shared" si="261"/>
        <v>0</v>
      </c>
      <c r="BJ29">
        <f t="shared" si="262"/>
        <v>1055</v>
      </c>
      <c r="BK29">
        <f t="shared" si="263"/>
        <v>909</v>
      </c>
      <c r="BL29">
        <f t="shared" si="268"/>
        <v>1230</v>
      </c>
      <c r="BM29">
        <f t="shared" si="268"/>
        <v>1107</v>
      </c>
      <c r="BN29">
        <f t="shared" si="268"/>
        <v>737</v>
      </c>
      <c r="BO29">
        <f t="shared" si="289"/>
        <v>24600</v>
      </c>
      <c r="BP29">
        <f t="shared" si="290"/>
        <v>1353</v>
      </c>
      <c r="BQ29">
        <f t="shared" si="291"/>
        <v>1106</v>
      </c>
      <c r="BR29">
        <f t="shared" si="292"/>
        <v>1107</v>
      </c>
      <c r="BS29">
        <f t="shared" si="293"/>
        <v>1107</v>
      </c>
      <c r="BT29">
        <f t="shared" si="269"/>
        <v>70332</v>
      </c>
      <c r="BU29">
        <f t="shared" si="270"/>
        <v>2515</v>
      </c>
      <c r="BV29">
        <f t="shared" si="271"/>
        <v>0</v>
      </c>
      <c r="BW29">
        <f t="shared" si="272"/>
        <v>1794</v>
      </c>
      <c r="BX29">
        <f t="shared" si="273"/>
        <v>1503</v>
      </c>
      <c r="BY29">
        <f t="shared" si="274"/>
        <v>0.7</v>
      </c>
      <c r="BZ29">
        <f t="shared" si="275"/>
        <v>0.7</v>
      </c>
      <c r="CA29">
        <f t="shared" si="276"/>
        <v>0.7</v>
      </c>
      <c r="CB29">
        <f t="shared" si="277"/>
        <v>0.7</v>
      </c>
      <c r="CC29">
        <f t="shared" si="278"/>
        <v>0.7</v>
      </c>
      <c r="CD29">
        <f t="shared" si="279"/>
        <v>49232</v>
      </c>
      <c r="CE29">
        <f t="shared" si="280"/>
        <v>1760</v>
      </c>
      <c r="CF29">
        <f t="shared" si="281"/>
        <v>0</v>
      </c>
      <c r="CG29">
        <f t="shared" si="282"/>
        <v>1255</v>
      </c>
      <c r="CH29">
        <f t="shared" si="283"/>
        <v>1052</v>
      </c>
      <c r="CI29">
        <f t="shared" si="294"/>
        <v>1758</v>
      </c>
      <c r="CJ29">
        <f t="shared" si="294"/>
        <v>1582</v>
      </c>
      <c r="CK29">
        <f t="shared" si="294"/>
        <v>1054</v>
      </c>
      <c r="CL29">
        <f t="shared" si="295"/>
        <v>35160</v>
      </c>
      <c r="CM29">
        <f t="shared" si="296"/>
        <v>1933</v>
      </c>
      <c r="CN29">
        <f t="shared" si="297"/>
        <v>1581</v>
      </c>
      <c r="CO29">
        <f t="shared" si="298"/>
        <v>1582</v>
      </c>
      <c r="CP29">
        <f t="shared" si="299"/>
        <v>1582</v>
      </c>
      <c r="CQ29">
        <f t="shared" si="300"/>
        <v>59772</v>
      </c>
      <c r="CR29">
        <f t="shared" si="301"/>
        <v>1935</v>
      </c>
      <c r="CS29">
        <f t="shared" si="302"/>
        <v>0</v>
      </c>
      <c r="CT29">
        <f t="shared" si="303"/>
        <v>1319</v>
      </c>
      <c r="CU29">
        <f t="shared" si="304"/>
        <v>1028</v>
      </c>
      <c r="CV29">
        <f t="shared" si="305"/>
        <v>1</v>
      </c>
      <c r="CW29">
        <f t="shared" si="306"/>
        <v>1</v>
      </c>
      <c r="CX29">
        <f t="shared" si="307"/>
        <v>1</v>
      </c>
      <c r="CY29">
        <f t="shared" si="308"/>
        <v>1</v>
      </c>
      <c r="CZ29">
        <f t="shared" si="309"/>
        <v>1</v>
      </c>
      <c r="DA29">
        <f t="shared" si="310"/>
        <v>59772</v>
      </c>
      <c r="DB29">
        <f t="shared" si="311"/>
        <v>1935</v>
      </c>
      <c r="DC29">
        <f t="shared" si="312"/>
        <v>0</v>
      </c>
      <c r="DD29">
        <f t="shared" si="313"/>
        <v>1319</v>
      </c>
      <c r="DE29">
        <f t="shared" si="314"/>
        <v>1028</v>
      </c>
      <c r="EC29">
        <f t="shared" si="205"/>
        <v>0</v>
      </c>
      <c r="ED29">
        <f t="shared" si="206"/>
        <v>0</v>
      </c>
      <c r="EE29">
        <f t="shared" si="207"/>
        <v>0</v>
      </c>
      <c r="EF29">
        <f t="shared" si="208"/>
        <v>0</v>
      </c>
      <c r="EG29">
        <f t="shared" si="209"/>
        <v>0</v>
      </c>
      <c r="EH29">
        <f t="shared" si="210"/>
        <v>0</v>
      </c>
      <c r="EI29">
        <f t="shared" si="211"/>
        <v>0</v>
      </c>
      <c r="EJ29">
        <f t="shared" si="212"/>
        <v>0</v>
      </c>
      <c r="EK29">
        <f t="shared" si="213"/>
        <v>0</v>
      </c>
      <c r="EL29">
        <f t="shared" si="214"/>
        <v>0</v>
      </c>
      <c r="EM29">
        <f t="shared" si="215"/>
        <v>0</v>
      </c>
      <c r="EN29">
        <f t="shared" si="216"/>
        <v>0</v>
      </c>
      <c r="EO29">
        <f t="shared" si="217"/>
        <v>0</v>
      </c>
      <c r="EP29">
        <f t="shared" si="218"/>
        <v>0</v>
      </c>
      <c r="EQ29">
        <f t="shared" si="219"/>
        <v>0</v>
      </c>
      <c r="ER29">
        <f t="shared" si="220"/>
        <v>0</v>
      </c>
      <c r="ES29">
        <f t="shared" si="221"/>
        <v>0</v>
      </c>
      <c r="ET29">
        <f t="shared" si="222"/>
        <v>0</v>
      </c>
      <c r="EU29">
        <f t="shared" si="223"/>
        <v>0</v>
      </c>
      <c r="EV29">
        <f t="shared" si="224"/>
        <v>0</v>
      </c>
      <c r="EW29">
        <f t="shared" si="225"/>
        <v>0</v>
      </c>
      <c r="EX29">
        <f t="shared" si="226"/>
        <v>0</v>
      </c>
      <c r="EY29">
        <f t="shared" si="227"/>
        <v>0</v>
      </c>
      <c r="EZ29">
        <f t="shared" si="228"/>
        <v>0</v>
      </c>
      <c r="FA29">
        <f t="shared" si="229"/>
        <v>0</v>
      </c>
      <c r="FB29">
        <f t="shared" si="230"/>
        <v>0</v>
      </c>
      <c r="FC29">
        <f t="shared" si="231"/>
        <v>0</v>
      </c>
      <c r="FD29">
        <f t="shared" si="232"/>
        <v>0</v>
      </c>
      <c r="FE29">
        <f t="shared" si="233"/>
        <v>0</v>
      </c>
      <c r="FF29">
        <f t="shared" si="234"/>
        <v>0</v>
      </c>
    </row>
    <row r="30" spans="1:162" x14ac:dyDescent="0.15">
      <c r="A30">
        <f t="shared" si="235"/>
        <v>2080</v>
      </c>
      <c r="B30">
        <v>80</v>
      </c>
      <c r="C30">
        <v>136440</v>
      </c>
      <c r="D30">
        <v>5135</v>
      </c>
      <c r="E30">
        <v>0</v>
      </c>
      <c r="F30">
        <v>4154</v>
      </c>
      <c r="G30">
        <v>3738</v>
      </c>
      <c r="H30">
        <v>0.1</v>
      </c>
      <c r="I30">
        <f t="shared" si="264"/>
        <v>0.1</v>
      </c>
      <c r="J30">
        <f t="shared" si="236"/>
        <v>0.1</v>
      </c>
      <c r="K30">
        <f t="shared" si="237"/>
        <v>0.1</v>
      </c>
      <c r="L30">
        <f t="shared" si="238"/>
        <v>0.1</v>
      </c>
      <c r="M30">
        <f t="shared" si="265"/>
        <v>13644</v>
      </c>
      <c r="N30">
        <f t="shared" si="239"/>
        <v>513</v>
      </c>
      <c r="O30">
        <f t="shared" si="240"/>
        <v>0</v>
      </c>
      <c r="P30">
        <f t="shared" si="241"/>
        <v>415</v>
      </c>
      <c r="Q30">
        <f t="shared" si="242"/>
        <v>373</v>
      </c>
      <c r="BL30">
        <f t="shared" si="268"/>
        <v>1478</v>
      </c>
      <c r="BM30">
        <f t="shared" si="268"/>
        <v>1330</v>
      </c>
      <c r="BN30">
        <f t="shared" si="268"/>
        <v>886</v>
      </c>
      <c r="BO30">
        <f t="shared" si="289"/>
        <v>29560</v>
      </c>
      <c r="BP30">
        <f t="shared" si="290"/>
        <v>1625</v>
      </c>
      <c r="BQ30">
        <f t="shared" si="291"/>
        <v>1329</v>
      </c>
      <c r="BR30">
        <f t="shared" si="292"/>
        <v>1330</v>
      </c>
      <c r="BS30">
        <f t="shared" si="293"/>
        <v>1330</v>
      </c>
      <c r="BT30">
        <f t="shared" si="269"/>
        <v>93236</v>
      </c>
      <c r="BU30">
        <f t="shared" si="270"/>
        <v>2997</v>
      </c>
      <c r="BV30">
        <f t="shared" si="271"/>
        <v>0</v>
      </c>
      <c r="BW30">
        <f t="shared" si="272"/>
        <v>2409</v>
      </c>
      <c r="BX30">
        <f t="shared" si="273"/>
        <v>2035</v>
      </c>
      <c r="BY30">
        <f t="shared" si="274"/>
        <v>0.65</v>
      </c>
      <c r="BZ30">
        <f t="shared" si="275"/>
        <v>0.65</v>
      </c>
      <c r="CA30">
        <f t="shared" si="276"/>
        <v>0.65</v>
      </c>
      <c r="CB30">
        <f t="shared" si="277"/>
        <v>0.65</v>
      </c>
      <c r="CC30">
        <f t="shared" si="278"/>
        <v>0.65</v>
      </c>
      <c r="CD30">
        <f t="shared" si="279"/>
        <v>60603</v>
      </c>
      <c r="CE30">
        <f t="shared" si="280"/>
        <v>1948</v>
      </c>
      <c r="CF30">
        <f t="shared" si="281"/>
        <v>0</v>
      </c>
      <c r="CG30">
        <f t="shared" si="282"/>
        <v>1565</v>
      </c>
      <c r="CH30">
        <f t="shared" si="283"/>
        <v>1322</v>
      </c>
      <c r="CI30">
        <f t="shared" si="294"/>
        <v>1841</v>
      </c>
      <c r="CJ30">
        <f t="shared" si="294"/>
        <v>1658</v>
      </c>
      <c r="CK30">
        <f t="shared" si="294"/>
        <v>1104</v>
      </c>
      <c r="CL30">
        <f t="shared" si="295"/>
        <v>36820</v>
      </c>
      <c r="CM30">
        <f t="shared" si="296"/>
        <v>2025</v>
      </c>
      <c r="CN30">
        <f t="shared" si="297"/>
        <v>1656</v>
      </c>
      <c r="CO30">
        <f t="shared" si="298"/>
        <v>1658</v>
      </c>
      <c r="CP30">
        <f t="shared" si="299"/>
        <v>1658</v>
      </c>
      <c r="CQ30">
        <f t="shared" si="300"/>
        <v>85976</v>
      </c>
      <c r="CR30">
        <f t="shared" si="301"/>
        <v>2597</v>
      </c>
      <c r="CS30">
        <f t="shared" si="302"/>
        <v>0</v>
      </c>
      <c r="CT30">
        <f t="shared" si="303"/>
        <v>2081</v>
      </c>
      <c r="CU30">
        <f t="shared" si="304"/>
        <v>1707</v>
      </c>
      <c r="CV30">
        <f t="shared" si="305"/>
        <v>0.81</v>
      </c>
      <c r="CW30">
        <f t="shared" si="306"/>
        <v>0.81</v>
      </c>
      <c r="CX30">
        <f t="shared" si="307"/>
        <v>0.81</v>
      </c>
      <c r="CY30">
        <f t="shared" si="308"/>
        <v>0.81</v>
      </c>
      <c r="CZ30">
        <f t="shared" si="309"/>
        <v>0.81</v>
      </c>
      <c r="DA30">
        <f t="shared" si="310"/>
        <v>69640</v>
      </c>
      <c r="DB30">
        <f t="shared" si="311"/>
        <v>2103</v>
      </c>
      <c r="DC30">
        <f t="shared" si="312"/>
        <v>0</v>
      </c>
      <c r="DD30">
        <f t="shared" si="313"/>
        <v>1685</v>
      </c>
      <c r="DE30">
        <f t="shared" si="314"/>
        <v>1382</v>
      </c>
      <c r="DF30">
        <f t="shared" ref="DF30:DH32" si="316">VLOOKUP($A30,属性分配1,DF$3,FALSE)+VLOOKUP($A30,属性分配1,DF$2,FALSE)</f>
        <v>1895</v>
      </c>
      <c r="DG30">
        <f t="shared" si="316"/>
        <v>1705</v>
      </c>
      <c r="DH30">
        <f t="shared" si="316"/>
        <v>1136</v>
      </c>
      <c r="DI30">
        <f t="shared" ref="DI30:DI32" si="317">INT(DF30*$FR$10)</f>
        <v>37900</v>
      </c>
      <c r="DJ30">
        <f t="shared" ref="DJ30:DJ32" si="318">INT(DF30*$FR$4+DF30*$FR$5)</f>
        <v>2084</v>
      </c>
      <c r="DK30">
        <f t="shared" ref="DK30:DK32" si="319">INT(DF30*$FR$6+DH30*$FR$7)</f>
        <v>1705</v>
      </c>
      <c r="DL30">
        <f t="shared" ref="DL30:DL32" si="320">INT(DG30*$FR$8)</f>
        <v>1705</v>
      </c>
      <c r="DM30">
        <f t="shared" ref="DM30:DM32" si="321">INT(DG30*$FR$9)</f>
        <v>1705</v>
      </c>
      <c r="DN30">
        <f t="shared" ref="DN30:DN32" si="322">IF($C30=0,0,$C30-$M30-DI30)</f>
        <v>84896</v>
      </c>
      <c r="DO30">
        <f t="shared" ref="DO30:DO32" si="323">IF($D30=0,0,$D30-$N30-DJ30)</f>
        <v>2538</v>
      </c>
      <c r="DP30">
        <f t="shared" ref="DP30:DP32" si="324">IF($E30=0,0,$E30-$O30-DK30)</f>
        <v>0</v>
      </c>
      <c r="DQ30">
        <f t="shared" ref="DQ30:DQ32" si="325">IF($F30=0,0,$F30-$P30-DL30)</f>
        <v>2034</v>
      </c>
      <c r="DR30">
        <f t="shared" ref="DR30:DR32" si="326">IF($G30=0,0,$G30-$Q30-DM30)</f>
        <v>1660</v>
      </c>
      <c r="DS30">
        <f>VLOOKUP($A30,属性分配1,DS$3,FALSE)</f>
        <v>1</v>
      </c>
      <c r="DT30">
        <f t="shared" ref="DT30:DT32" si="327">DS30</f>
        <v>1</v>
      </c>
      <c r="DU30">
        <f t="shared" ref="DU30:DU32" si="328">DT30</f>
        <v>1</v>
      </c>
      <c r="DV30">
        <f t="shared" ref="DV30:DV32" si="329">DU30</f>
        <v>1</v>
      </c>
      <c r="DW30">
        <f t="shared" ref="DW30:DW32" si="330">DV30</f>
        <v>1</v>
      </c>
      <c r="DX30">
        <f t="shared" ref="DX30:DX32" si="331">INT(DN30*DS30)</f>
        <v>84896</v>
      </c>
      <c r="DY30">
        <f t="shared" ref="DY30:DY32" si="332">INT(DO30*DT30)</f>
        <v>2538</v>
      </c>
      <c r="DZ30">
        <f t="shared" ref="DZ30:DZ32" si="333">INT(DP30*DU30)</f>
        <v>0</v>
      </c>
      <c r="EA30">
        <f t="shared" ref="EA30:EA32" si="334">INT(DQ30*DV30)</f>
        <v>2034</v>
      </c>
      <c r="EB30">
        <f t="shared" ref="EB30:EB32" si="335">INT(DR30*DW30)</f>
        <v>1660</v>
      </c>
      <c r="EC30">
        <f t="shared" si="205"/>
        <v>0</v>
      </c>
      <c r="ED30">
        <f t="shared" si="206"/>
        <v>0</v>
      </c>
      <c r="EE30">
        <f t="shared" si="207"/>
        <v>0</v>
      </c>
      <c r="EF30">
        <f t="shared" si="208"/>
        <v>0</v>
      </c>
      <c r="EG30">
        <f t="shared" si="209"/>
        <v>0</v>
      </c>
      <c r="EH30">
        <f t="shared" si="210"/>
        <v>0</v>
      </c>
      <c r="EI30">
        <f t="shared" si="211"/>
        <v>0</v>
      </c>
      <c r="EJ30">
        <f t="shared" si="212"/>
        <v>0</v>
      </c>
      <c r="EK30">
        <f t="shared" si="213"/>
        <v>0</v>
      </c>
      <c r="EL30">
        <f t="shared" si="214"/>
        <v>0</v>
      </c>
      <c r="EM30">
        <f t="shared" si="215"/>
        <v>0</v>
      </c>
      <c r="EN30">
        <f t="shared" si="216"/>
        <v>0</v>
      </c>
      <c r="EO30">
        <f t="shared" si="217"/>
        <v>0</v>
      </c>
      <c r="EP30">
        <f t="shared" si="218"/>
        <v>0</v>
      </c>
      <c r="EQ30">
        <f t="shared" si="219"/>
        <v>0</v>
      </c>
      <c r="ER30">
        <f t="shared" si="220"/>
        <v>0</v>
      </c>
      <c r="ES30">
        <f t="shared" si="221"/>
        <v>0</v>
      </c>
      <c r="ET30">
        <f t="shared" si="222"/>
        <v>0</v>
      </c>
      <c r="EU30">
        <f t="shared" si="223"/>
        <v>0</v>
      </c>
      <c r="EV30">
        <f t="shared" si="224"/>
        <v>0</v>
      </c>
      <c r="EW30">
        <f t="shared" si="225"/>
        <v>0</v>
      </c>
      <c r="EX30">
        <f t="shared" si="226"/>
        <v>0</v>
      </c>
      <c r="EY30">
        <f t="shared" si="227"/>
        <v>0</v>
      </c>
      <c r="EZ30">
        <f t="shared" si="228"/>
        <v>0</v>
      </c>
      <c r="FA30">
        <f t="shared" si="229"/>
        <v>0</v>
      </c>
      <c r="FB30">
        <f t="shared" si="230"/>
        <v>0</v>
      </c>
      <c r="FC30">
        <f t="shared" si="231"/>
        <v>0</v>
      </c>
      <c r="FD30">
        <f t="shared" si="232"/>
        <v>0</v>
      </c>
      <c r="FE30">
        <f t="shared" si="233"/>
        <v>0</v>
      </c>
      <c r="FF30">
        <f t="shared" si="234"/>
        <v>0</v>
      </c>
    </row>
    <row r="31" spans="1:162" x14ac:dyDescent="0.15">
      <c r="A31">
        <f t="shared" si="235"/>
        <v>2090</v>
      </c>
      <c r="B31">
        <v>90</v>
      </c>
      <c r="C31">
        <v>171480</v>
      </c>
      <c r="D31">
        <v>6307</v>
      </c>
      <c r="E31">
        <v>0</v>
      </c>
      <c r="F31">
        <v>5203</v>
      </c>
      <c r="G31">
        <v>4682</v>
      </c>
      <c r="H31">
        <v>0.1</v>
      </c>
      <c r="I31">
        <f t="shared" si="264"/>
        <v>0.1</v>
      </c>
      <c r="J31">
        <f t="shared" si="236"/>
        <v>0.1</v>
      </c>
      <c r="K31">
        <f t="shared" si="237"/>
        <v>0.1</v>
      </c>
      <c r="L31">
        <f t="shared" si="238"/>
        <v>0.1</v>
      </c>
      <c r="M31">
        <f t="shared" si="265"/>
        <v>17148</v>
      </c>
      <c r="N31">
        <f t="shared" si="239"/>
        <v>630</v>
      </c>
      <c r="O31">
        <f t="shared" si="240"/>
        <v>0</v>
      </c>
      <c r="P31">
        <f t="shared" si="241"/>
        <v>520</v>
      </c>
      <c r="Q31">
        <f t="shared" si="242"/>
        <v>468</v>
      </c>
      <c r="BL31">
        <f t="shared" si="268"/>
        <v>1714</v>
      </c>
      <c r="BM31">
        <f t="shared" si="268"/>
        <v>1543</v>
      </c>
      <c r="BN31">
        <f t="shared" si="268"/>
        <v>1028</v>
      </c>
      <c r="BO31">
        <f t="shared" si="289"/>
        <v>34280</v>
      </c>
      <c r="BP31">
        <f t="shared" si="290"/>
        <v>1885</v>
      </c>
      <c r="BQ31">
        <f t="shared" si="291"/>
        <v>1542</v>
      </c>
      <c r="BR31">
        <f t="shared" si="292"/>
        <v>1543</v>
      </c>
      <c r="BS31">
        <f t="shared" si="293"/>
        <v>1543</v>
      </c>
      <c r="BT31">
        <f t="shared" si="269"/>
        <v>120052</v>
      </c>
      <c r="BU31">
        <f t="shared" si="270"/>
        <v>3792</v>
      </c>
      <c r="BV31">
        <f t="shared" si="271"/>
        <v>0</v>
      </c>
      <c r="BW31">
        <f t="shared" si="272"/>
        <v>3140</v>
      </c>
      <c r="BX31">
        <f t="shared" si="273"/>
        <v>2671</v>
      </c>
      <c r="BY31">
        <f t="shared" si="274"/>
        <v>0.6</v>
      </c>
      <c r="BZ31">
        <f t="shared" si="275"/>
        <v>0.6</v>
      </c>
      <c r="CA31">
        <f t="shared" si="276"/>
        <v>0.6</v>
      </c>
      <c r="CB31">
        <f t="shared" si="277"/>
        <v>0.6</v>
      </c>
      <c r="CC31">
        <f t="shared" si="278"/>
        <v>0.6</v>
      </c>
      <c r="CD31">
        <f t="shared" si="279"/>
        <v>72031</v>
      </c>
      <c r="CE31">
        <f t="shared" si="280"/>
        <v>2275</v>
      </c>
      <c r="CF31">
        <f t="shared" si="281"/>
        <v>0</v>
      </c>
      <c r="CG31">
        <f t="shared" si="282"/>
        <v>1884</v>
      </c>
      <c r="CH31">
        <f t="shared" si="283"/>
        <v>1602</v>
      </c>
      <c r="CI31">
        <f t="shared" si="294"/>
        <v>2143</v>
      </c>
      <c r="CJ31">
        <f t="shared" si="294"/>
        <v>1929</v>
      </c>
      <c r="CK31">
        <f t="shared" si="294"/>
        <v>1285</v>
      </c>
      <c r="CL31">
        <f t="shared" si="295"/>
        <v>42860</v>
      </c>
      <c r="CM31">
        <f t="shared" si="296"/>
        <v>2357</v>
      </c>
      <c r="CN31">
        <f t="shared" si="297"/>
        <v>1928</v>
      </c>
      <c r="CO31">
        <f t="shared" si="298"/>
        <v>1929</v>
      </c>
      <c r="CP31">
        <f t="shared" si="299"/>
        <v>1929</v>
      </c>
      <c r="CQ31">
        <f t="shared" si="300"/>
        <v>111472</v>
      </c>
      <c r="CR31">
        <f t="shared" si="301"/>
        <v>3320</v>
      </c>
      <c r="CS31">
        <f t="shared" si="302"/>
        <v>0</v>
      </c>
      <c r="CT31">
        <f t="shared" si="303"/>
        <v>2754</v>
      </c>
      <c r="CU31">
        <f t="shared" si="304"/>
        <v>2285</v>
      </c>
      <c r="CV31">
        <f t="shared" si="305"/>
        <v>0.75</v>
      </c>
      <c r="CW31">
        <f t="shared" si="306"/>
        <v>0.75</v>
      </c>
      <c r="CX31">
        <f t="shared" si="307"/>
        <v>0.75</v>
      </c>
      <c r="CY31">
        <f t="shared" si="308"/>
        <v>0.75</v>
      </c>
      <c r="CZ31">
        <f t="shared" si="309"/>
        <v>0.75</v>
      </c>
      <c r="DA31">
        <f t="shared" si="310"/>
        <v>83604</v>
      </c>
      <c r="DB31">
        <f t="shared" si="311"/>
        <v>2490</v>
      </c>
      <c r="DC31">
        <f t="shared" si="312"/>
        <v>0</v>
      </c>
      <c r="DD31">
        <f t="shared" si="313"/>
        <v>2065</v>
      </c>
      <c r="DE31">
        <f t="shared" si="314"/>
        <v>1713</v>
      </c>
      <c r="DF31">
        <f t="shared" si="316"/>
        <v>2381</v>
      </c>
      <c r="DG31">
        <f t="shared" si="316"/>
        <v>2143</v>
      </c>
      <c r="DH31">
        <f t="shared" si="316"/>
        <v>1428</v>
      </c>
      <c r="DI31">
        <f t="shared" si="317"/>
        <v>47620</v>
      </c>
      <c r="DJ31">
        <f t="shared" si="318"/>
        <v>2619</v>
      </c>
      <c r="DK31">
        <f t="shared" si="319"/>
        <v>2142</v>
      </c>
      <c r="DL31">
        <f t="shared" si="320"/>
        <v>2143</v>
      </c>
      <c r="DM31">
        <f t="shared" si="321"/>
        <v>2143</v>
      </c>
      <c r="DN31">
        <f t="shared" si="322"/>
        <v>106712</v>
      </c>
      <c r="DO31">
        <f t="shared" si="323"/>
        <v>3058</v>
      </c>
      <c r="DP31">
        <f t="shared" si="324"/>
        <v>0</v>
      </c>
      <c r="DQ31">
        <f t="shared" si="325"/>
        <v>2540</v>
      </c>
      <c r="DR31">
        <f t="shared" si="326"/>
        <v>2071</v>
      </c>
      <c r="DS31">
        <f>VLOOKUP($A31,属性分配1,DS$3,FALSE)</f>
        <v>1</v>
      </c>
      <c r="DT31">
        <f t="shared" si="327"/>
        <v>1</v>
      </c>
      <c r="DU31">
        <f t="shared" si="328"/>
        <v>1</v>
      </c>
      <c r="DV31">
        <f t="shared" si="329"/>
        <v>1</v>
      </c>
      <c r="DW31">
        <f t="shared" si="330"/>
        <v>1</v>
      </c>
      <c r="DX31">
        <f t="shared" si="331"/>
        <v>106712</v>
      </c>
      <c r="DY31">
        <f t="shared" si="332"/>
        <v>3058</v>
      </c>
      <c r="DZ31">
        <f t="shared" si="333"/>
        <v>0</v>
      </c>
      <c r="EA31">
        <f t="shared" si="334"/>
        <v>2540</v>
      </c>
      <c r="EB31">
        <f t="shared" si="335"/>
        <v>2071</v>
      </c>
      <c r="EC31">
        <f t="shared" si="205"/>
        <v>0</v>
      </c>
      <c r="ED31">
        <f t="shared" si="206"/>
        <v>0</v>
      </c>
      <c r="EE31">
        <f t="shared" si="207"/>
        <v>0</v>
      </c>
      <c r="EF31">
        <f t="shared" si="208"/>
        <v>0</v>
      </c>
      <c r="EG31">
        <f t="shared" si="209"/>
        <v>0</v>
      </c>
      <c r="EH31">
        <f t="shared" si="210"/>
        <v>0</v>
      </c>
      <c r="EI31">
        <f t="shared" si="211"/>
        <v>0</v>
      </c>
      <c r="EJ31">
        <f t="shared" si="212"/>
        <v>0</v>
      </c>
      <c r="EK31">
        <f t="shared" si="213"/>
        <v>0</v>
      </c>
      <c r="EL31">
        <f t="shared" si="214"/>
        <v>0</v>
      </c>
      <c r="EM31">
        <f t="shared" si="215"/>
        <v>0</v>
      </c>
      <c r="EN31">
        <f t="shared" si="216"/>
        <v>0</v>
      </c>
      <c r="EO31">
        <f t="shared" si="217"/>
        <v>0</v>
      </c>
      <c r="EP31">
        <f t="shared" si="218"/>
        <v>0</v>
      </c>
      <c r="EQ31">
        <f t="shared" si="219"/>
        <v>0</v>
      </c>
      <c r="ER31">
        <f t="shared" si="220"/>
        <v>0</v>
      </c>
      <c r="ES31">
        <f t="shared" si="221"/>
        <v>0</v>
      </c>
      <c r="ET31">
        <f t="shared" si="222"/>
        <v>0</v>
      </c>
      <c r="EU31">
        <f t="shared" si="223"/>
        <v>0</v>
      </c>
      <c r="EV31">
        <f t="shared" si="224"/>
        <v>0</v>
      </c>
      <c r="EW31">
        <f t="shared" si="225"/>
        <v>0</v>
      </c>
      <c r="EX31">
        <f t="shared" si="226"/>
        <v>0</v>
      </c>
      <c r="EY31">
        <f t="shared" si="227"/>
        <v>0</v>
      </c>
      <c r="EZ31">
        <f t="shared" si="228"/>
        <v>0</v>
      </c>
      <c r="FA31">
        <f t="shared" si="229"/>
        <v>0</v>
      </c>
      <c r="FB31">
        <f t="shared" si="230"/>
        <v>0</v>
      </c>
      <c r="FC31">
        <f t="shared" si="231"/>
        <v>0</v>
      </c>
      <c r="FD31">
        <f t="shared" si="232"/>
        <v>0</v>
      </c>
      <c r="FE31">
        <f t="shared" si="233"/>
        <v>0</v>
      </c>
      <c r="FF31">
        <f t="shared" si="234"/>
        <v>0</v>
      </c>
    </row>
    <row r="32" spans="1:162" x14ac:dyDescent="0.15">
      <c r="A32">
        <f t="shared" si="235"/>
        <v>2100</v>
      </c>
      <c r="B32">
        <v>100</v>
      </c>
      <c r="C32">
        <v>210480</v>
      </c>
      <c r="D32">
        <v>7723</v>
      </c>
      <c r="E32">
        <v>0</v>
      </c>
      <c r="F32">
        <v>6371</v>
      </c>
      <c r="G32">
        <v>5733</v>
      </c>
      <c r="H32">
        <v>0.1</v>
      </c>
      <c r="I32">
        <f t="shared" si="264"/>
        <v>0.1</v>
      </c>
      <c r="J32">
        <f t="shared" si="236"/>
        <v>0.1</v>
      </c>
      <c r="K32">
        <f t="shared" si="237"/>
        <v>0.1</v>
      </c>
      <c r="L32">
        <f t="shared" si="238"/>
        <v>0.1</v>
      </c>
      <c r="M32">
        <f t="shared" si="265"/>
        <v>21048</v>
      </c>
      <c r="N32">
        <f t="shared" si="239"/>
        <v>772</v>
      </c>
      <c r="O32">
        <f t="shared" si="240"/>
        <v>0</v>
      </c>
      <c r="P32">
        <f t="shared" si="241"/>
        <v>637</v>
      </c>
      <c r="Q32">
        <f t="shared" si="242"/>
        <v>573</v>
      </c>
      <c r="BL32">
        <f t="shared" si="268"/>
        <v>1929</v>
      </c>
      <c r="BM32">
        <f t="shared" si="268"/>
        <v>1736</v>
      </c>
      <c r="BN32">
        <f t="shared" si="268"/>
        <v>1157</v>
      </c>
      <c r="BO32">
        <f t="shared" si="289"/>
        <v>38580</v>
      </c>
      <c r="BP32">
        <f t="shared" si="290"/>
        <v>2121</v>
      </c>
      <c r="BQ32">
        <f t="shared" si="291"/>
        <v>1735</v>
      </c>
      <c r="BR32">
        <f t="shared" si="292"/>
        <v>1736</v>
      </c>
      <c r="BS32">
        <f t="shared" si="293"/>
        <v>1736</v>
      </c>
      <c r="BT32">
        <f t="shared" si="269"/>
        <v>150852</v>
      </c>
      <c r="BU32">
        <f t="shared" si="270"/>
        <v>4830</v>
      </c>
      <c r="BV32">
        <f t="shared" si="271"/>
        <v>0</v>
      </c>
      <c r="BW32">
        <f t="shared" si="272"/>
        <v>3998</v>
      </c>
      <c r="BX32">
        <f t="shared" si="273"/>
        <v>3424</v>
      </c>
      <c r="BY32">
        <f t="shared" si="274"/>
        <v>0.55000000000000004</v>
      </c>
      <c r="BZ32">
        <f t="shared" si="275"/>
        <v>0.55000000000000004</v>
      </c>
      <c r="CA32">
        <f t="shared" si="276"/>
        <v>0.55000000000000004</v>
      </c>
      <c r="CB32">
        <f t="shared" si="277"/>
        <v>0.55000000000000004</v>
      </c>
      <c r="CC32">
        <f t="shared" si="278"/>
        <v>0.55000000000000004</v>
      </c>
      <c r="CD32">
        <f t="shared" si="279"/>
        <v>82968</v>
      </c>
      <c r="CE32">
        <f t="shared" si="280"/>
        <v>2656</v>
      </c>
      <c r="CF32">
        <f t="shared" si="281"/>
        <v>0</v>
      </c>
      <c r="CG32">
        <f t="shared" si="282"/>
        <v>2198</v>
      </c>
      <c r="CH32">
        <f t="shared" si="283"/>
        <v>1883</v>
      </c>
      <c r="CI32">
        <f t="shared" si="294"/>
        <v>2455</v>
      </c>
      <c r="CJ32">
        <f t="shared" si="294"/>
        <v>2209</v>
      </c>
      <c r="CK32">
        <f t="shared" si="294"/>
        <v>1472</v>
      </c>
      <c r="CL32">
        <f t="shared" si="295"/>
        <v>49100</v>
      </c>
      <c r="CM32">
        <f t="shared" si="296"/>
        <v>2700</v>
      </c>
      <c r="CN32">
        <f t="shared" si="297"/>
        <v>2209</v>
      </c>
      <c r="CO32">
        <f t="shared" si="298"/>
        <v>2209</v>
      </c>
      <c r="CP32">
        <f t="shared" si="299"/>
        <v>2209</v>
      </c>
      <c r="CQ32">
        <f t="shared" si="300"/>
        <v>140332</v>
      </c>
      <c r="CR32">
        <f t="shared" si="301"/>
        <v>4251</v>
      </c>
      <c r="CS32">
        <f t="shared" si="302"/>
        <v>0</v>
      </c>
      <c r="CT32">
        <f t="shared" si="303"/>
        <v>3525</v>
      </c>
      <c r="CU32">
        <f t="shared" si="304"/>
        <v>2951</v>
      </c>
      <c r="CV32">
        <f t="shared" si="305"/>
        <v>0.7</v>
      </c>
      <c r="CW32">
        <f t="shared" si="306"/>
        <v>0.7</v>
      </c>
      <c r="CX32">
        <f t="shared" si="307"/>
        <v>0.7</v>
      </c>
      <c r="CY32">
        <f t="shared" si="308"/>
        <v>0.7</v>
      </c>
      <c r="CZ32">
        <f t="shared" si="309"/>
        <v>0.7</v>
      </c>
      <c r="DA32">
        <f t="shared" si="310"/>
        <v>98232</v>
      </c>
      <c r="DB32">
        <f t="shared" si="311"/>
        <v>2975</v>
      </c>
      <c r="DC32">
        <f t="shared" si="312"/>
        <v>0</v>
      </c>
      <c r="DD32">
        <f t="shared" si="313"/>
        <v>2467</v>
      </c>
      <c r="DE32">
        <f t="shared" si="314"/>
        <v>2065</v>
      </c>
      <c r="DF32">
        <f t="shared" si="316"/>
        <v>2923</v>
      </c>
      <c r="DG32">
        <f t="shared" si="316"/>
        <v>2630</v>
      </c>
      <c r="DH32">
        <f t="shared" si="316"/>
        <v>1753</v>
      </c>
      <c r="DI32">
        <f t="shared" si="317"/>
        <v>58460</v>
      </c>
      <c r="DJ32">
        <f t="shared" si="318"/>
        <v>3215</v>
      </c>
      <c r="DK32">
        <f t="shared" si="319"/>
        <v>2630</v>
      </c>
      <c r="DL32">
        <f t="shared" si="320"/>
        <v>2630</v>
      </c>
      <c r="DM32">
        <f t="shared" si="321"/>
        <v>2630</v>
      </c>
      <c r="DN32">
        <f t="shared" si="322"/>
        <v>130972</v>
      </c>
      <c r="DO32">
        <f t="shared" si="323"/>
        <v>3736</v>
      </c>
      <c r="DP32">
        <f t="shared" si="324"/>
        <v>0</v>
      </c>
      <c r="DQ32">
        <f t="shared" si="325"/>
        <v>3104</v>
      </c>
      <c r="DR32">
        <f t="shared" si="326"/>
        <v>2530</v>
      </c>
      <c r="DS32">
        <f>VLOOKUP($A32,属性分配1,DS$3,FALSE)</f>
        <v>1</v>
      </c>
      <c r="DT32">
        <f t="shared" si="327"/>
        <v>1</v>
      </c>
      <c r="DU32">
        <f t="shared" si="328"/>
        <v>1</v>
      </c>
      <c r="DV32">
        <f t="shared" si="329"/>
        <v>1</v>
      </c>
      <c r="DW32">
        <f t="shared" si="330"/>
        <v>1</v>
      </c>
      <c r="DX32">
        <f t="shared" si="331"/>
        <v>130972</v>
      </c>
      <c r="DY32">
        <f t="shared" si="332"/>
        <v>3736</v>
      </c>
      <c r="DZ32">
        <f t="shared" si="333"/>
        <v>0</v>
      </c>
      <c r="EA32">
        <f t="shared" si="334"/>
        <v>3104</v>
      </c>
      <c r="EB32">
        <f t="shared" si="335"/>
        <v>2530</v>
      </c>
    </row>
    <row r="36" spans="1:162" x14ac:dyDescent="0.15">
      <c r="A36">
        <v>3</v>
      </c>
      <c r="B36" t="s">
        <v>183</v>
      </c>
      <c r="C36" s="1" t="s">
        <v>175</v>
      </c>
      <c r="D36" s="1"/>
      <c r="E36" s="1"/>
      <c r="F36" s="1"/>
      <c r="G36" s="1"/>
      <c r="H36" s="1" t="s">
        <v>199</v>
      </c>
      <c r="I36" s="1"/>
      <c r="J36" s="1"/>
      <c r="K36" s="1"/>
      <c r="L36" s="1"/>
      <c r="M36" s="1"/>
      <c r="N36" s="1"/>
      <c r="O36" s="1"/>
      <c r="P36" s="1"/>
      <c r="Q36" s="1"/>
      <c r="R36" s="2" t="s">
        <v>196</v>
      </c>
      <c r="S36" s="2"/>
      <c r="T36" s="2"/>
      <c r="U36" s="2" t="s">
        <v>197</v>
      </c>
      <c r="V36" s="2"/>
      <c r="W36" s="2"/>
      <c r="X36" s="2"/>
      <c r="Y36" s="2"/>
      <c r="Z36" s="2" t="s">
        <v>106</v>
      </c>
      <c r="AA36" s="2"/>
      <c r="AB36" s="2"/>
      <c r="AC36" s="2"/>
      <c r="AD36" s="2"/>
      <c r="AE36" s="2" t="s">
        <v>189</v>
      </c>
      <c r="AF36" s="2"/>
      <c r="AG36" s="2"/>
      <c r="AH36" s="2"/>
      <c r="AI36" s="2"/>
      <c r="AJ36" s="2"/>
      <c r="AK36" s="2"/>
      <c r="AL36" s="2"/>
      <c r="AM36" s="2"/>
      <c r="AN36" s="2"/>
      <c r="AO36" s="1" t="s">
        <v>200</v>
      </c>
      <c r="AP36" s="1"/>
      <c r="AQ36" s="1"/>
      <c r="AR36" s="1" t="s">
        <v>197</v>
      </c>
      <c r="AS36" s="1"/>
      <c r="AT36" s="1"/>
      <c r="AU36" s="1"/>
      <c r="AV36" s="1"/>
      <c r="AW36" s="1" t="s">
        <v>106</v>
      </c>
      <c r="AX36" s="1"/>
      <c r="AY36" s="1"/>
      <c r="AZ36" s="1"/>
      <c r="BA36" s="1"/>
      <c r="BB36" s="1" t="s">
        <v>190</v>
      </c>
      <c r="BC36" s="1"/>
      <c r="BD36" s="1"/>
      <c r="BE36" s="1"/>
      <c r="BF36" s="1"/>
      <c r="BG36" s="1"/>
      <c r="BH36" s="1"/>
      <c r="BI36" s="1"/>
      <c r="BJ36" s="1"/>
      <c r="BK36" s="1"/>
      <c r="BL36" s="2" t="s">
        <v>202</v>
      </c>
      <c r="BM36" s="2"/>
      <c r="BN36" s="2"/>
      <c r="BO36" s="2" t="s">
        <v>197</v>
      </c>
      <c r="BP36" s="2"/>
      <c r="BQ36" s="2"/>
      <c r="BR36" s="2"/>
      <c r="BS36" s="2"/>
      <c r="BT36" s="2" t="s">
        <v>106</v>
      </c>
      <c r="BU36" s="2"/>
      <c r="BV36" s="2"/>
      <c r="BW36" s="2"/>
      <c r="BX36" s="2"/>
      <c r="BY36" s="2" t="s">
        <v>186</v>
      </c>
      <c r="BZ36" s="2"/>
      <c r="CA36" s="2"/>
      <c r="CB36" s="2"/>
      <c r="CC36" s="2"/>
      <c r="CD36" s="2"/>
      <c r="CE36" s="2"/>
      <c r="CF36" s="2"/>
      <c r="CG36" s="2"/>
      <c r="CH36" s="2"/>
      <c r="CI36" s="1" t="s">
        <v>204</v>
      </c>
      <c r="CJ36" s="1"/>
      <c r="CK36" s="1"/>
      <c r="CL36" s="1" t="s">
        <v>197</v>
      </c>
      <c r="CM36" s="1"/>
      <c r="CN36" s="1"/>
      <c r="CO36" s="1"/>
      <c r="CP36" s="1"/>
      <c r="CQ36" s="1" t="s">
        <v>106</v>
      </c>
      <c r="CR36" s="1"/>
      <c r="CS36" s="1"/>
      <c r="CT36" s="1"/>
      <c r="CU36" s="1"/>
      <c r="CV36" s="1" t="s">
        <v>187</v>
      </c>
      <c r="CW36" s="1"/>
      <c r="CX36" s="1"/>
      <c r="CY36" s="1"/>
      <c r="CZ36" s="1"/>
      <c r="DA36" s="1"/>
      <c r="DB36" s="1"/>
      <c r="DC36" s="1"/>
      <c r="DD36" s="1"/>
      <c r="DE36" s="1"/>
      <c r="DF36" s="2" t="s">
        <v>206</v>
      </c>
      <c r="DG36" s="2"/>
      <c r="DH36" s="2"/>
      <c r="DI36" s="2" t="s">
        <v>197</v>
      </c>
      <c r="DJ36" s="2"/>
      <c r="DK36" s="2"/>
      <c r="DL36" s="2"/>
      <c r="DM36" s="2"/>
      <c r="DN36" s="2" t="s">
        <v>106</v>
      </c>
      <c r="DO36" s="2"/>
      <c r="DP36" s="2"/>
      <c r="DQ36" s="2"/>
      <c r="DR36" s="2"/>
      <c r="DS36" s="2" t="s">
        <v>188</v>
      </c>
      <c r="DT36" s="2"/>
      <c r="DU36" s="2"/>
      <c r="DV36" s="2"/>
      <c r="DW36" s="2"/>
      <c r="DX36" s="2"/>
      <c r="DY36" s="2"/>
      <c r="DZ36" s="2"/>
      <c r="EA36" s="2"/>
      <c r="EB36" s="2"/>
      <c r="EC36" s="1" t="s">
        <v>207</v>
      </c>
      <c r="ED36" s="1"/>
      <c r="EE36" s="1"/>
      <c r="EF36" s="1"/>
      <c r="EG36" s="1"/>
      <c r="EH36" s="1" t="s">
        <v>208</v>
      </c>
      <c r="EI36" s="1"/>
      <c r="EJ36" s="1"/>
      <c r="EK36" s="1"/>
      <c r="EL36" s="1"/>
      <c r="EM36" s="1" t="s">
        <v>209</v>
      </c>
      <c r="EN36" s="1"/>
      <c r="EO36" s="1"/>
      <c r="EP36" s="1"/>
      <c r="EQ36" s="1"/>
      <c r="ER36" s="1" t="s">
        <v>210</v>
      </c>
      <c r="ES36" s="1"/>
      <c r="ET36" s="1"/>
      <c r="EU36" s="1"/>
      <c r="EV36" s="1"/>
      <c r="EW36" s="1" t="s">
        <v>211</v>
      </c>
      <c r="EX36" s="1"/>
      <c r="EY36" s="1"/>
      <c r="EZ36" s="1"/>
      <c r="FA36" s="1"/>
      <c r="FB36" s="1" t="s">
        <v>212</v>
      </c>
      <c r="FC36" s="1"/>
      <c r="FD36" s="1"/>
      <c r="FE36" s="1"/>
      <c r="FF36" s="1"/>
    </row>
    <row r="37" spans="1:162" x14ac:dyDescent="0.15">
      <c r="A37" t="s">
        <v>195</v>
      </c>
      <c r="B37" t="s">
        <v>176</v>
      </c>
      <c r="C37" t="s">
        <v>177</v>
      </c>
      <c r="D37" t="s">
        <v>178</v>
      </c>
      <c r="E37" t="s">
        <v>179</v>
      </c>
      <c r="F37" t="s">
        <v>180</v>
      </c>
      <c r="G37" t="s">
        <v>181</v>
      </c>
      <c r="H37" t="s">
        <v>177</v>
      </c>
      <c r="I37" t="s">
        <v>178</v>
      </c>
      <c r="J37" t="s">
        <v>179</v>
      </c>
      <c r="K37" t="s">
        <v>180</v>
      </c>
      <c r="L37" t="s">
        <v>181</v>
      </c>
      <c r="M37" t="s">
        <v>177</v>
      </c>
      <c r="N37" t="s">
        <v>178</v>
      </c>
      <c r="O37" t="s">
        <v>179</v>
      </c>
      <c r="P37" t="s">
        <v>180</v>
      </c>
      <c r="Q37" t="s">
        <v>181</v>
      </c>
      <c r="R37" t="s">
        <v>0</v>
      </c>
      <c r="S37" t="s">
        <v>1</v>
      </c>
      <c r="T37" t="s">
        <v>2</v>
      </c>
      <c r="U37" t="s">
        <v>3</v>
      </c>
      <c r="V37" t="s">
        <v>34</v>
      </c>
      <c r="W37" t="s">
        <v>35</v>
      </c>
      <c r="X37" t="s">
        <v>36</v>
      </c>
      <c r="Y37" t="s">
        <v>37</v>
      </c>
      <c r="Z37" t="s">
        <v>3</v>
      </c>
      <c r="AA37" t="s">
        <v>34</v>
      </c>
      <c r="AB37" t="s">
        <v>35</v>
      </c>
      <c r="AC37" t="s">
        <v>36</v>
      </c>
      <c r="AD37" t="s">
        <v>37</v>
      </c>
      <c r="AE37" t="s">
        <v>3</v>
      </c>
      <c r="AF37" t="s">
        <v>34</v>
      </c>
      <c r="AG37" t="s">
        <v>35</v>
      </c>
      <c r="AH37" t="s">
        <v>36</v>
      </c>
      <c r="AI37" t="s">
        <v>37</v>
      </c>
      <c r="AJ37" t="s">
        <v>3</v>
      </c>
      <c r="AK37" t="s">
        <v>34</v>
      </c>
      <c r="AL37" t="s">
        <v>35</v>
      </c>
      <c r="AM37" t="s">
        <v>36</v>
      </c>
      <c r="AN37" t="s">
        <v>37</v>
      </c>
      <c r="AO37" t="s">
        <v>0</v>
      </c>
      <c r="AP37" t="s">
        <v>1</v>
      </c>
      <c r="AQ37" t="s">
        <v>2</v>
      </c>
      <c r="AR37" t="s">
        <v>3</v>
      </c>
      <c r="AS37" t="s">
        <v>34</v>
      </c>
      <c r="AT37" t="s">
        <v>35</v>
      </c>
      <c r="AU37" t="s">
        <v>36</v>
      </c>
      <c r="AV37" t="s">
        <v>37</v>
      </c>
      <c r="AW37" t="s">
        <v>3</v>
      </c>
      <c r="AX37" t="s">
        <v>34</v>
      </c>
      <c r="AY37" t="s">
        <v>35</v>
      </c>
      <c r="AZ37" t="s">
        <v>36</v>
      </c>
      <c r="BA37" t="s">
        <v>37</v>
      </c>
      <c r="BB37" t="s">
        <v>3</v>
      </c>
      <c r="BC37" t="s">
        <v>34</v>
      </c>
      <c r="BD37" t="s">
        <v>35</v>
      </c>
      <c r="BE37" t="s">
        <v>36</v>
      </c>
      <c r="BF37" t="s">
        <v>37</v>
      </c>
      <c r="BG37" t="s">
        <v>3</v>
      </c>
      <c r="BH37" t="s">
        <v>34</v>
      </c>
      <c r="BI37" t="s">
        <v>35</v>
      </c>
      <c r="BJ37" t="s">
        <v>36</v>
      </c>
      <c r="BK37" t="s">
        <v>37</v>
      </c>
      <c r="BL37" t="s">
        <v>0</v>
      </c>
      <c r="BM37" t="s">
        <v>1</v>
      </c>
      <c r="BN37" t="s">
        <v>2</v>
      </c>
      <c r="BO37" t="s">
        <v>3</v>
      </c>
      <c r="BP37" t="s">
        <v>34</v>
      </c>
      <c r="BQ37" t="s">
        <v>35</v>
      </c>
      <c r="BR37" t="s">
        <v>36</v>
      </c>
      <c r="BS37" t="s">
        <v>37</v>
      </c>
      <c r="BT37" t="s">
        <v>3</v>
      </c>
      <c r="BU37" t="s">
        <v>34</v>
      </c>
      <c r="BV37" t="s">
        <v>35</v>
      </c>
      <c r="BW37" t="s">
        <v>36</v>
      </c>
      <c r="BX37" t="s">
        <v>37</v>
      </c>
      <c r="BY37" t="s">
        <v>3</v>
      </c>
      <c r="BZ37" t="s">
        <v>34</v>
      </c>
      <c r="CA37" t="s">
        <v>35</v>
      </c>
      <c r="CB37" t="s">
        <v>36</v>
      </c>
      <c r="CC37" t="s">
        <v>37</v>
      </c>
      <c r="CD37" t="s">
        <v>3</v>
      </c>
      <c r="CE37" t="s">
        <v>34</v>
      </c>
      <c r="CF37" t="s">
        <v>35</v>
      </c>
      <c r="CG37" t="s">
        <v>36</v>
      </c>
      <c r="CH37" t="s">
        <v>37</v>
      </c>
      <c r="CI37" t="s">
        <v>0</v>
      </c>
      <c r="CJ37" t="s">
        <v>1</v>
      </c>
      <c r="CK37" t="s">
        <v>2</v>
      </c>
      <c r="CL37" t="s">
        <v>3</v>
      </c>
      <c r="CM37" t="s">
        <v>34</v>
      </c>
      <c r="CN37" t="s">
        <v>35</v>
      </c>
      <c r="CO37" t="s">
        <v>36</v>
      </c>
      <c r="CP37" t="s">
        <v>37</v>
      </c>
      <c r="CQ37" t="s">
        <v>3</v>
      </c>
      <c r="CR37" t="s">
        <v>34</v>
      </c>
      <c r="CS37" t="s">
        <v>35</v>
      </c>
      <c r="CT37" t="s">
        <v>36</v>
      </c>
      <c r="CU37" t="s">
        <v>37</v>
      </c>
      <c r="CV37" t="s">
        <v>3</v>
      </c>
      <c r="CW37" t="s">
        <v>34</v>
      </c>
      <c r="CX37" t="s">
        <v>35</v>
      </c>
      <c r="CY37" t="s">
        <v>36</v>
      </c>
      <c r="CZ37" t="s">
        <v>37</v>
      </c>
      <c r="DA37" t="s">
        <v>3</v>
      </c>
      <c r="DB37" t="s">
        <v>34</v>
      </c>
      <c r="DC37" t="s">
        <v>35</v>
      </c>
      <c r="DD37" t="s">
        <v>36</v>
      </c>
      <c r="DE37" t="s">
        <v>37</v>
      </c>
      <c r="DF37" t="s">
        <v>0</v>
      </c>
      <c r="DG37" t="s">
        <v>1</v>
      </c>
      <c r="DH37" t="s">
        <v>2</v>
      </c>
      <c r="DI37" t="s">
        <v>3</v>
      </c>
      <c r="DJ37" t="s">
        <v>34</v>
      </c>
      <c r="DK37" t="s">
        <v>35</v>
      </c>
      <c r="DL37" t="s">
        <v>36</v>
      </c>
      <c r="DM37" t="s">
        <v>37</v>
      </c>
      <c r="DN37" t="s">
        <v>3</v>
      </c>
      <c r="DO37" t="s">
        <v>34</v>
      </c>
      <c r="DP37" t="s">
        <v>35</v>
      </c>
      <c r="DQ37" t="s">
        <v>36</v>
      </c>
      <c r="DR37" t="s">
        <v>37</v>
      </c>
      <c r="DS37" t="s">
        <v>3</v>
      </c>
      <c r="DT37" t="s">
        <v>34</v>
      </c>
      <c r="DU37" t="s">
        <v>35</v>
      </c>
      <c r="DV37" t="s">
        <v>36</v>
      </c>
      <c r="DW37" t="s">
        <v>37</v>
      </c>
      <c r="DX37" t="s">
        <v>3</v>
      </c>
      <c r="DY37" t="s">
        <v>34</v>
      </c>
      <c r="DZ37" t="s">
        <v>35</v>
      </c>
      <c r="EA37" t="s">
        <v>36</v>
      </c>
      <c r="EB37" t="s">
        <v>37</v>
      </c>
      <c r="EC37" t="s">
        <v>177</v>
      </c>
      <c r="ED37" t="s">
        <v>178</v>
      </c>
      <c r="EE37" t="s">
        <v>179</v>
      </c>
      <c r="EF37" t="s">
        <v>180</v>
      </c>
      <c r="EG37" t="s">
        <v>181</v>
      </c>
      <c r="EH37" t="s">
        <v>177</v>
      </c>
      <c r="EI37" t="s">
        <v>178</v>
      </c>
      <c r="EJ37" t="s">
        <v>179</v>
      </c>
      <c r="EK37" t="s">
        <v>180</v>
      </c>
      <c r="EL37" t="s">
        <v>181</v>
      </c>
      <c r="EM37" t="s">
        <v>177</v>
      </c>
      <c r="EN37" t="s">
        <v>178</v>
      </c>
      <c r="EO37" t="s">
        <v>179</v>
      </c>
      <c r="EP37" t="s">
        <v>180</v>
      </c>
      <c r="EQ37" t="s">
        <v>181</v>
      </c>
      <c r="ER37" t="s">
        <v>177</v>
      </c>
      <c r="ES37" t="s">
        <v>178</v>
      </c>
      <c r="ET37" t="s">
        <v>179</v>
      </c>
      <c r="EU37" t="s">
        <v>180</v>
      </c>
      <c r="EV37" t="s">
        <v>181</v>
      </c>
      <c r="EW37" t="s">
        <v>177</v>
      </c>
      <c r="EX37" t="s">
        <v>178</v>
      </c>
      <c r="EY37" t="s">
        <v>179</v>
      </c>
      <c r="EZ37" t="s">
        <v>180</v>
      </c>
      <c r="FA37" t="s">
        <v>181</v>
      </c>
      <c r="FB37" t="s">
        <v>177</v>
      </c>
      <c r="FC37" t="s">
        <v>178</v>
      </c>
      <c r="FD37" t="s">
        <v>179</v>
      </c>
      <c r="FE37" t="s">
        <v>180</v>
      </c>
      <c r="FF37" t="s">
        <v>181</v>
      </c>
    </row>
    <row r="38" spans="1:162" x14ac:dyDescent="0.15">
      <c r="A38">
        <f>B38+A$36*1000</f>
        <v>3001</v>
      </c>
      <c r="B38">
        <v>1</v>
      </c>
      <c r="C38">
        <v>594</v>
      </c>
      <c r="D38">
        <v>40</v>
      </c>
      <c r="E38">
        <v>40</v>
      </c>
      <c r="F38">
        <v>39</v>
      </c>
      <c r="G38">
        <v>39</v>
      </c>
      <c r="R38">
        <f t="shared" ref="R38:T42" si="336">VLOOKUP($A38,属性分配1,R$3,FALSE)+VLOOKUP($A38,属性分配1,R$2,FALSE)</f>
        <v>8</v>
      </c>
      <c r="S38">
        <f t="shared" si="336"/>
        <v>10</v>
      </c>
      <c r="T38">
        <f t="shared" si="336"/>
        <v>7</v>
      </c>
      <c r="U38">
        <f>INT(R38*$FR$10)</f>
        <v>160</v>
      </c>
      <c r="V38">
        <f>INT(R38*$FR$4+R38*$FR$5)</f>
        <v>8</v>
      </c>
      <c r="W38">
        <f>INT(R38*$FR$6+T38*$FR$7)</f>
        <v>8</v>
      </c>
      <c r="X38">
        <f>INT(S38*$FR$8)</f>
        <v>10</v>
      </c>
      <c r="Y38">
        <f>INT(S38*$FR$9)</f>
        <v>10</v>
      </c>
      <c r="Z38">
        <f>IF($C38=0,0,$C38-$M38-U38)</f>
        <v>434</v>
      </c>
      <c r="AA38">
        <f>IF($D38=0,0,$D38-$N38-V38)</f>
        <v>32</v>
      </c>
      <c r="AB38">
        <f>IF($E38=0,0,$E38-$O38-W38)</f>
        <v>32</v>
      </c>
      <c r="AC38">
        <f>IF($F38=0,0,$F38-$P38-X38)</f>
        <v>29</v>
      </c>
      <c r="AD38">
        <f>IF($G38=0,0,$G38-$Q38-Y38)</f>
        <v>29</v>
      </c>
      <c r="AE38">
        <f>VLOOKUP($A38,属性分配1,AE$3,FALSE)</f>
        <v>1</v>
      </c>
      <c r="AF38">
        <f>AE38</f>
        <v>1</v>
      </c>
      <c r="AG38">
        <f t="shared" ref="AG38:AG42" si="337">AF38</f>
        <v>1</v>
      </c>
      <c r="AH38">
        <f t="shared" ref="AH38:AH42" si="338">AG38</f>
        <v>1</v>
      </c>
      <c r="AI38">
        <f t="shared" ref="AI38:AI42" si="339">AH38</f>
        <v>1</v>
      </c>
      <c r="AJ38">
        <f>INT(Z38*AE38)</f>
        <v>434</v>
      </c>
      <c r="AK38">
        <f t="shared" ref="AK38:AK42" si="340">INT(AA38*AF38)</f>
        <v>32</v>
      </c>
      <c r="AL38">
        <f t="shared" ref="AL38:AL42" si="341">INT(AB38*AG38)</f>
        <v>32</v>
      </c>
      <c r="AM38">
        <f t="shared" ref="AM38:AM42" si="342">INT(AC38*AH38)</f>
        <v>29</v>
      </c>
      <c r="AN38">
        <f t="shared" ref="AN38:AN42" si="343">INT(AD38*AI38)</f>
        <v>29</v>
      </c>
      <c r="EC38">
        <f t="shared" ref="EC38:EC47" si="344">IF(OR(VLOOKUP($A38,属性分配2,EC$3,FALSE)=0,VLOOKUP($A39,属性分配2,EC$3,FALSE)=0),0,IF(VLOOKUP($A38,属性分配2,EC$3,FALSE)+10&lt;VLOOKUP($A39,属性分配2,EC$3,FALSE),0,11111))</f>
        <v>0</v>
      </c>
      <c r="ED38">
        <f t="shared" ref="ED38:ED47" si="345">IF(OR(VLOOKUP($A38,属性分配2,ED$3,FALSE)=0,VLOOKUP($A39,属性分配2,ED$3,FALSE)=0),0,IF(VLOOKUP($A38,属性分配2,ED$3,FALSE)+10&lt;VLOOKUP($A39,属性分配2,ED$3,FALSE),0,11111))</f>
        <v>0</v>
      </c>
      <c r="EE38">
        <f t="shared" ref="EE38:EE47" si="346">IF(OR(VLOOKUP($A38,属性分配2,EE$3,FALSE)=0,VLOOKUP($A39,属性分配2,EE$3,FALSE)=0),0,IF(VLOOKUP($A38,属性分配2,EE$3,FALSE)+10&lt;VLOOKUP($A39,属性分配2,EE$3,FALSE),0,11111))</f>
        <v>0</v>
      </c>
      <c r="EF38">
        <f t="shared" ref="EF38:EF47" si="347">IF(OR(VLOOKUP($A38,属性分配2,EF$3,FALSE)=0,VLOOKUP($A39,属性分配2,EF$3,FALSE)=0),0,IF(VLOOKUP($A38,属性分配2,EF$3,FALSE)+10&lt;VLOOKUP($A39,属性分配2,EF$3,FALSE),0,11111))</f>
        <v>0</v>
      </c>
      <c r="EG38">
        <f t="shared" ref="EG38:EG47" si="348">IF(OR(VLOOKUP($A38,属性分配2,EG$3,FALSE)=0,VLOOKUP($A39,属性分配2,EG$3,FALSE)=0),0,IF(VLOOKUP($A38,属性分配2,EG$3,FALSE)+10&lt;VLOOKUP($A39,属性分配2,EG$3,FALSE),0,11111))</f>
        <v>0</v>
      </c>
      <c r="EH38">
        <f t="shared" ref="EH38:EH47" si="349">IF(OR(VLOOKUP($A38,属性分配2,EH$3,FALSE)=0,VLOOKUP($A39,属性分配2,EH$3,FALSE)=0),0,IF(VLOOKUP($A38,属性分配2,EH$3,FALSE)+10&lt;VLOOKUP($A39,属性分配2,EH$3,FALSE),0,11111))</f>
        <v>0</v>
      </c>
      <c r="EI38">
        <f t="shared" ref="EI38:EI47" si="350">IF(OR(VLOOKUP($A38,属性分配2,EI$3,FALSE)=0,VLOOKUP($A39,属性分配2,EI$3,FALSE)=0),0,IF(VLOOKUP($A38,属性分配2,EI$3,FALSE)+10&lt;VLOOKUP($A39,属性分配2,EI$3,FALSE),0,11111))</f>
        <v>0</v>
      </c>
      <c r="EJ38">
        <f t="shared" ref="EJ38:EJ47" si="351">IF(OR(VLOOKUP($A38,属性分配2,EJ$3,FALSE)=0,VLOOKUP($A39,属性分配2,EJ$3,FALSE)=0),0,IF(VLOOKUP($A38,属性分配2,EJ$3,FALSE)+10&lt;VLOOKUP($A39,属性分配2,EJ$3,FALSE),0,11111))</f>
        <v>0</v>
      </c>
      <c r="EK38">
        <f t="shared" ref="EK38:EK47" si="352">IF(OR(VLOOKUP($A38,属性分配2,EK$3,FALSE)=0,VLOOKUP($A39,属性分配2,EK$3,FALSE)=0),0,IF(VLOOKUP($A38,属性分配2,EK$3,FALSE)+10&lt;VLOOKUP($A39,属性分配2,EK$3,FALSE),0,11111))</f>
        <v>0</v>
      </c>
      <c r="EL38">
        <f t="shared" ref="EL38:EL47" si="353">IF(OR(VLOOKUP($A38,属性分配2,EL$3,FALSE)=0,VLOOKUP($A39,属性分配2,EL$3,FALSE)=0),0,IF(VLOOKUP($A38,属性分配2,EL$3,FALSE)+10&lt;VLOOKUP($A39,属性分配2,EL$3,FALSE),0,11111))</f>
        <v>0</v>
      </c>
      <c r="EM38">
        <f t="shared" ref="EM38:EM47" si="354">IF(OR(VLOOKUP($A38,属性分配2,EM$3,FALSE)=0,VLOOKUP($A39,属性分配2,EM$3,FALSE)=0),0,IF(VLOOKUP($A38,属性分配2,EM$3,FALSE)+10&lt;VLOOKUP($A39,属性分配2,EM$3,FALSE),0,11111))</f>
        <v>0</v>
      </c>
      <c r="EN38">
        <f t="shared" ref="EN38:EN47" si="355">IF(OR(VLOOKUP($A38,属性分配2,EN$3,FALSE)=0,VLOOKUP($A39,属性分配2,EN$3,FALSE)=0),0,IF(VLOOKUP($A38,属性分配2,EN$3,FALSE)+10&lt;VLOOKUP($A39,属性分配2,EN$3,FALSE),0,11111))</f>
        <v>0</v>
      </c>
      <c r="EO38">
        <f t="shared" ref="EO38:EO47" si="356">IF(OR(VLOOKUP($A38,属性分配2,EO$3,FALSE)=0,VLOOKUP($A39,属性分配2,EO$3,FALSE)=0),0,IF(VLOOKUP($A38,属性分配2,EO$3,FALSE)+10&lt;VLOOKUP($A39,属性分配2,EO$3,FALSE),0,11111))</f>
        <v>0</v>
      </c>
      <c r="EP38">
        <f t="shared" ref="EP38:EP47" si="357">IF(OR(VLOOKUP($A38,属性分配2,EP$3,FALSE)=0,VLOOKUP($A39,属性分配2,EP$3,FALSE)=0),0,IF(VLOOKUP($A38,属性分配2,EP$3,FALSE)+10&lt;VLOOKUP($A39,属性分配2,EP$3,FALSE),0,11111))</f>
        <v>0</v>
      </c>
      <c r="EQ38">
        <f t="shared" ref="EQ38:EQ47" si="358">IF(OR(VLOOKUP($A38,属性分配2,EQ$3,FALSE)=0,VLOOKUP($A39,属性分配2,EQ$3,FALSE)=0),0,IF(VLOOKUP($A38,属性分配2,EQ$3,FALSE)+10&lt;VLOOKUP($A39,属性分配2,EQ$3,FALSE),0,11111))</f>
        <v>0</v>
      </c>
      <c r="ER38">
        <f t="shared" ref="ER38:ER47" si="359">IF(OR(VLOOKUP($A38,属性分配2,ER$3,FALSE)=0,VLOOKUP($A39,属性分配2,ER$3,FALSE)=0),0,IF(VLOOKUP($A38,属性分配2,ER$3,FALSE)+10&lt;VLOOKUP($A39,属性分配2,ER$3,FALSE),0,11111))</f>
        <v>0</v>
      </c>
      <c r="ES38">
        <f t="shared" ref="ES38:ES47" si="360">IF(OR(VLOOKUP($A38,属性分配2,ES$3,FALSE)=0,VLOOKUP($A39,属性分配2,ES$3,FALSE)=0),0,IF(VLOOKUP($A38,属性分配2,ES$3,FALSE)+10&lt;VLOOKUP($A39,属性分配2,ES$3,FALSE),0,11111))</f>
        <v>0</v>
      </c>
      <c r="ET38">
        <f t="shared" ref="ET38:ET47" si="361">IF(OR(VLOOKUP($A38,属性分配2,ET$3,FALSE)=0,VLOOKUP($A39,属性分配2,ET$3,FALSE)=0),0,IF(VLOOKUP($A38,属性分配2,ET$3,FALSE)+10&lt;VLOOKUP($A39,属性分配2,ET$3,FALSE),0,11111))</f>
        <v>0</v>
      </c>
      <c r="EU38">
        <f t="shared" ref="EU38:EU47" si="362">IF(OR(VLOOKUP($A38,属性分配2,EU$3,FALSE)=0,VLOOKUP($A39,属性分配2,EU$3,FALSE)=0),0,IF(VLOOKUP($A38,属性分配2,EU$3,FALSE)+10&lt;VLOOKUP($A39,属性分配2,EU$3,FALSE),0,11111))</f>
        <v>0</v>
      </c>
      <c r="EV38">
        <f t="shared" ref="EV38:EV47" si="363">IF(OR(VLOOKUP($A38,属性分配2,EV$3,FALSE)=0,VLOOKUP($A39,属性分配2,EV$3,FALSE)=0),0,IF(VLOOKUP($A38,属性分配2,EV$3,FALSE)+10&lt;VLOOKUP($A39,属性分配2,EV$3,FALSE),0,11111))</f>
        <v>0</v>
      </c>
      <c r="EW38">
        <f t="shared" ref="EW38:EW47" si="364">IF(OR(VLOOKUP($A38,属性分配2,EW$3,FALSE)=0,VLOOKUP($A39,属性分配2,EW$3,FALSE)=0),0,IF(VLOOKUP($A38,属性分配2,EW$3,FALSE)+10&lt;VLOOKUP($A39,属性分配2,EW$3,FALSE),0,11111))</f>
        <v>0</v>
      </c>
      <c r="EX38">
        <f t="shared" ref="EX38:EX47" si="365">IF(OR(VLOOKUP($A38,属性分配2,EX$3,FALSE)=0,VLOOKUP($A39,属性分配2,EX$3,FALSE)=0),0,IF(VLOOKUP($A38,属性分配2,EX$3,FALSE)+10&lt;VLOOKUP($A39,属性分配2,EX$3,FALSE),0,11111))</f>
        <v>0</v>
      </c>
      <c r="EY38">
        <f t="shared" ref="EY38:EY47" si="366">IF(OR(VLOOKUP($A38,属性分配2,EY$3,FALSE)=0,VLOOKUP($A39,属性分配2,EY$3,FALSE)=0),0,IF(VLOOKUP($A38,属性分配2,EY$3,FALSE)+10&lt;VLOOKUP($A39,属性分配2,EY$3,FALSE),0,11111))</f>
        <v>0</v>
      </c>
      <c r="EZ38">
        <f t="shared" ref="EZ38:EZ47" si="367">IF(OR(VLOOKUP($A38,属性分配2,EZ$3,FALSE)=0,VLOOKUP($A39,属性分配2,EZ$3,FALSE)=0),0,IF(VLOOKUP($A38,属性分配2,EZ$3,FALSE)+10&lt;VLOOKUP($A39,属性分配2,EZ$3,FALSE),0,11111))</f>
        <v>0</v>
      </c>
      <c r="FA38">
        <f t="shared" ref="FA38:FA47" si="368">IF(OR(VLOOKUP($A38,属性分配2,FA$3,FALSE)=0,VLOOKUP($A39,属性分配2,FA$3,FALSE)=0),0,IF(VLOOKUP($A38,属性分配2,FA$3,FALSE)+10&lt;VLOOKUP($A39,属性分配2,FA$3,FALSE),0,11111))</f>
        <v>0</v>
      </c>
      <c r="FB38">
        <f t="shared" ref="FB38:FB47" si="369">IF(OR(VLOOKUP($A38,属性分配2,FB$3,FALSE)=0,VLOOKUP($A39,属性分配2,FB$3,FALSE)=0),0,IF(VLOOKUP($A38,属性分配2,FB$3,FALSE)+10&lt;VLOOKUP($A39,属性分配2,FB$3,FALSE),0,11111))</f>
        <v>0</v>
      </c>
      <c r="FC38">
        <f t="shared" ref="FC38:FC47" si="370">IF(OR(VLOOKUP($A38,属性分配2,FC$3,FALSE)=0,VLOOKUP($A39,属性分配2,FC$3,FALSE)=0),0,IF(VLOOKUP($A38,属性分配2,FC$3,FALSE)+10&lt;VLOOKUP($A39,属性分配2,FC$3,FALSE),0,11111))</f>
        <v>0</v>
      </c>
      <c r="FD38">
        <f t="shared" ref="FD38:FD47" si="371">IF(OR(VLOOKUP($A38,属性分配2,FD$3,FALSE)=0,VLOOKUP($A39,属性分配2,FD$3,FALSE)=0),0,IF(VLOOKUP($A38,属性分配2,FD$3,FALSE)+10&lt;VLOOKUP($A39,属性分配2,FD$3,FALSE),0,11111))</f>
        <v>0</v>
      </c>
      <c r="FE38">
        <f t="shared" ref="FE38:FE47" si="372">IF(OR(VLOOKUP($A38,属性分配2,FE$3,FALSE)=0,VLOOKUP($A39,属性分配2,FE$3,FALSE)=0),0,IF(VLOOKUP($A38,属性分配2,FE$3,FALSE)+10&lt;VLOOKUP($A39,属性分配2,FE$3,FALSE),0,11111))</f>
        <v>0</v>
      </c>
      <c r="FF38">
        <f t="shared" ref="FF38:FF47" si="373">IF(OR(VLOOKUP($A38,属性分配2,FF$3,FALSE)=0,VLOOKUP($A39,属性分配2,FF$3,FALSE)=0),0,IF(VLOOKUP($A38,属性分配2,FF$3,FALSE)+10&lt;VLOOKUP($A39,属性分配2,FF$3,FALSE),0,11111))</f>
        <v>0</v>
      </c>
    </row>
    <row r="39" spans="1:162" x14ac:dyDescent="0.15">
      <c r="A39">
        <f t="shared" ref="A39:A48" si="374">B39+A$36*1000</f>
        <v>3010</v>
      </c>
      <c r="B39">
        <v>10</v>
      </c>
      <c r="C39">
        <v>3695</v>
      </c>
      <c r="D39">
        <v>136</v>
      </c>
      <c r="E39">
        <v>136</v>
      </c>
      <c r="F39">
        <v>134</v>
      </c>
      <c r="G39">
        <v>134</v>
      </c>
      <c r="H39">
        <v>0.1</v>
      </c>
      <c r="I39">
        <f>H39</f>
        <v>0.1</v>
      </c>
      <c r="J39">
        <f t="shared" ref="J39:J48" si="375">I39</f>
        <v>0.1</v>
      </c>
      <c r="K39">
        <f t="shared" ref="K39:K48" si="376">J39</f>
        <v>0.1</v>
      </c>
      <c r="L39">
        <f t="shared" ref="L39:L48" si="377">K39</f>
        <v>0.1</v>
      </c>
      <c r="M39">
        <f>INT(C39*H39)</f>
        <v>369</v>
      </c>
      <c r="N39">
        <f t="shared" ref="N39:N48" si="378">INT(D39*I39)</f>
        <v>13</v>
      </c>
      <c r="O39">
        <f t="shared" ref="O39:O48" si="379">INT(E39*J39)</f>
        <v>13</v>
      </c>
      <c r="P39">
        <f t="shared" ref="P39:P48" si="380">INT(F39*K39)</f>
        <v>13</v>
      </c>
      <c r="Q39">
        <f t="shared" ref="Q39:Q48" si="381">INT(G39*L39)</f>
        <v>13</v>
      </c>
      <c r="R39">
        <f t="shared" si="336"/>
        <v>36</v>
      </c>
      <c r="S39">
        <f t="shared" si="336"/>
        <v>46</v>
      </c>
      <c r="T39">
        <f t="shared" si="336"/>
        <v>32</v>
      </c>
      <c r="U39">
        <f>INT(R39*$FR$10)</f>
        <v>720</v>
      </c>
      <c r="V39">
        <f>INT(R39*$FR$4+R39*$FR$5)</f>
        <v>39</v>
      </c>
      <c r="W39">
        <f>INT(R39*$FR$6+T39*$FR$7)</f>
        <v>37</v>
      </c>
      <c r="X39">
        <f>INT(S39*$FR$8)</f>
        <v>46</v>
      </c>
      <c r="Y39">
        <f>INT(S39*$FR$9)</f>
        <v>46</v>
      </c>
      <c r="Z39">
        <f t="shared" ref="Z39:Z42" si="382">IF($C39=0,0,$C39-$M39-U39)</f>
        <v>2606</v>
      </c>
      <c r="AA39">
        <f t="shared" ref="AA39:AA42" si="383">IF($D39=0,0,$D39-$N39-V39)</f>
        <v>84</v>
      </c>
      <c r="AB39">
        <f t="shared" ref="AB39:AB42" si="384">IF($E39=0,0,$E39-$O39-W39)</f>
        <v>86</v>
      </c>
      <c r="AC39">
        <f t="shared" ref="AC39:AC42" si="385">IF($F39=0,0,$F39-$P39-X39)</f>
        <v>75</v>
      </c>
      <c r="AD39">
        <f t="shared" ref="AD39:AD42" si="386">IF($G39=0,0,$G39-$Q39-Y39)</f>
        <v>75</v>
      </c>
      <c r="AE39">
        <f>VLOOKUP($A39,属性分配1,AE$3,FALSE)</f>
        <v>0.8</v>
      </c>
      <c r="AF39">
        <f t="shared" ref="AF39:AF42" si="387">AE39</f>
        <v>0.8</v>
      </c>
      <c r="AG39">
        <f t="shared" si="337"/>
        <v>0.8</v>
      </c>
      <c r="AH39">
        <f t="shared" si="338"/>
        <v>0.8</v>
      </c>
      <c r="AI39">
        <f t="shared" si="339"/>
        <v>0.8</v>
      </c>
      <c r="AJ39">
        <f>INT(Z39*AE39)</f>
        <v>2084</v>
      </c>
      <c r="AK39">
        <f t="shared" si="340"/>
        <v>67</v>
      </c>
      <c r="AL39">
        <f t="shared" si="341"/>
        <v>68</v>
      </c>
      <c r="AM39">
        <f t="shared" si="342"/>
        <v>60</v>
      </c>
      <c r="AN39">
        <f t="shared" si="343"/>
        <v>60</v>
      </c>
      <c r="AO39">
        <f t="shared" ref="AO39:AQ45" si="388">VLOOKUP($A39,属性分配1,AO$3,FALSE)+VLOOKUP($A39,属性分配1,AO$2,FALSE)</f>
        <v>46</v>
      </c>
      <c r="AP39">
        <f t="shared" si="388"/>
        <v>58</v>
      </c>
      <c r="AQ39">
        <f t="shared" si="388"/>
        <v>40</v>
      </c>
      <c r="AR39">
        <f>INT(AO39*$FR$10)</f>
        <v>920</v>
      </c>
      <c r="AS39">
        <f>INT(AO39*$FR$4+AO39*$FR$5)</f>
        <v>50</v>
      </c>
      <c r="AT39">
        <f>INT(AO39*$FR$6+AQ39*$FR$7)</f>
        <v>47</v>
      </c>
      <c r="AU39">
        <f>INT(AP39*$FR$8)</f>
        <v>58</v>
      </c>
      <c r="AV39">
        <f>INT(AP39*$FR$9)</f>
        <v>58</v>
      </c>
      <c r="AW39">
        <f t="shared" ref="AW39:AW45" si="389">IF($C39=0,0,$C39-$M39-AR39)</f>
        <v>2406</v>
      </c>
      <c r="AX39">
        <f t="shared" ref="AX39:AX45" si="390">IF($D39=0,0,$D39-$N39-AS39)</f>
        <v>73</v>
      </c>
      <c r="AY39">
        <f t="shared" ref="AY39:AY45" si="391">IF($E39=0,0,$E39-$O39-AT39)</f>
        <v>76</v>
      </c>
      <c r="AZ39">
        <f t="shared" ref="AZ39:AZ45" si="392">IF($F39=0,0,$F39-$P39-AU39)</f>
        <v>63</v>
      </c>
      <c r="BA39">
        <f t="shared" ref="BA39:BA45" si="393">IF($G39=0,0,$G39-$Q39-AV39)</f>
        <v>63</v>
      </c>
      <c r="BB39">
        <f t="shared" ref="BB39:BB45" si="394">VLOOKUP($A39,属性分配1,BB$3,FALSE)</f>
        <v>1</v>
      </c>
      <c r="BC39">
        <f t="shared" ref="BC39:BC45" si="395">BB39</f>
        <v>1</v>
      </c>
      <c r="BD39">
        <f t="shared" ref="BD39:BD45" si="396">BC39</f>
        <v>1</v>
      </c>
      <c r="BE39">
        <f t="shared" ref="BE39:BE45" si="397">BD39</f>
        <v>1</v>
      </c>
      <c r="BF39">
        <f t="shared" ref="BF39:BF45" si="398">BE39</f>
        <v>1</v>
      </c>
      <c r="BG39">
        <f>INT(AW39*BB39)</f>
        <v>2406</v>
      </c>
      <c r="BH39">
        <f t="shared" ref="BH39:BH45" si="399">INT(AX39*BC39)</f>
        <v>73</v>
      </c>
      <c r="BI39">
        <f t="shared" ref="BI39:BI45" si="400">INT(AY39*BD39)</f>
        <v>76</v>
      </c>
      <c r="BJ39">
        <f t="shared" ref="BJ39:BJ45" si="401">INT(AZ39*BE39)</f>
        <v>63</v>
      </c>
      <c r="BK39">
        <f t="shared" ref="BK39:BK45" si="402">INT(BA39*BF39)</f>
        <v>63</v>
      </c>
      <c r="EC39">
        <f t="shared" si="344"/>
        <v>0</v>
      </c>
      <c r="ED39">
        <f t="shared" si="345"/>
        <v>0</v>
      </c>
      <c r="EE39">
        <f t="shared" si="346"/>
        <v>0</v>
      </c>
      <c r="EF39">
        <f t="shared" si="347"/>
        <v>0</v>
      </c>
      <c r="EG39">
        <f t="shared" si="348"/>
        <v>0</v>
      </c>
      <c r="EH39">
        <f t="shared" si="349"/>
        <v>0</v>
      </c>
      <c r="EI39">
        <f t="shared" si="350"/>
        <v>0</v>
      </c>
      <c r="EJ39">
        <f t="shared" si="351"/>
        <v>0</v>
      </c>
      <c r="EK39">
        <f t="shared" si="352"/>
        <v>0</v>
      </c>
      <c r="EL39">
        <f t="shared" si="353"/>
        <v>0</v>
      </c>
      <c r="EM39">
        <f t="shared" si="354"/>
        <v>0</v>
      </c>
      <c r="EN39">
        <f t="shared" si="355"/>
        <v>0</v>
      </c>
      <c r="EO39">
        <f t="shared" si="356"/>
        <v>0</v>
      </c>
      <c r="EP39">
        <f t="shared" si="357"/>
        <v>0</v>
      </c>
      <c r="EQ39">
        <f t="shared" si="358"/>
        <v>0</v>
      </c>
      <c r="ER39">
        <f t="shared" si="359"/>
        <v>0</v>
      </c>
      <c r="ES39">
        <f t="shared" si="360"/>
        <v>0</v>
      </c>
      <c r="ET39">
        <f t="shared" si="361"/>
        <v>0</v>
      </c>
      <c r="EU39">
        <f t="shared" si="362"/>
        <v>0</v>
      </c>
      <c r="EV39">
        <f t="shared" si="363"/>
        <v>0</v>
      </c>
      <c r="EW39">
        <f t="shared" si="364"/>
        <v>0</v>
      </c>
      <c r="EX39">
        <f t="shared" si="365"/>
        <v>0</v>
      </c>
      <c r="EY39">
        <f t="shared" si="366"/>
        <v>0</v>
      </c>
      <c r="EZ39">
        <f t="shared" si="367"/>
        <v>0</v>
      </c>
      <c r="FA39">
        <f t="shared" si="368"/>
        <v>0</v>
      </c>
      <c r="FB39">
        <f t="shared" si="369"/>
        <v>0</v>
      </c>
      <c r="FC39">
        <f t="shared" si="370"/>
        <v>0</v>
      </c>
      <c r="FD39">
        <f t="shared" si="371"/>
        <v>0</v>
      </c>
      <c r="FE39">
        <f t="shared" si="372"/>
        <v>0</v>
      </c>
      <c r="FF39">
        <f t="shared" si="373"/>
        <v>0</v>
      </c>
    </row>
    <row r="40" spans="1:162" x14ac:dyDescent="0.15">
      <c r="A40">
        <f t="shared" si="374"/>
        <v>3020</v>
      </c>
      <c r="B40">
        <v>20</v>
      </c>
      <c r="C40">
        <v>10899</v>
      </c>
      <c r="D40">
        <v>356</v>
      </c>
      <c r="E40">
        <v>356</v>
      </c>
      <c r="F40">
        <v>352</v>
      </c>
      <c r="G40">
        <v>352</v>
      </c>
      <c r="H40">
        <v>0.1</v>
      </c>
      <c r="I40">
        <f t="shared" ref="I40:I48" si="403">H40</f>
        <v>0.1</v>
      </c>
      <c r="J40">
        <f t="shared" si="375"/>
        <v>0.1</v>
      </c>
      <c r="K40">
        <f t="shared" si="376"/>
        <v>0.1</v>
      </c>
      <c r="L40">
        <f t="shared" si="377"/>
        <v>0.1</v>
      </c>
      <c r="M40">
        <f t="shared" ref="M40:M48" si="404">INT(C40*H40)</f>
        <v>1089</v>
      </c>
      <c r="N40">
        <f t="shared" si="378"/>
        <v>35</v>
      </c>
      <c r="O40">
        <f t="shared" si="379"/>
        <v>35</v>
      </c>
      <c r="P40">
        <f t="shared" si="380"/>
        <v>35</v>
      </c>
      <c r="Q40">
        <f t="shared" si="381"/>
        <v>35</v>
      </c>
      <c r="R40">
        <f t="shared" si="336"/>
        <v>69</v>
      </c>
      <c r="S40">
        <f t="shared" si="336"/>
        <v>87</v>
      </c>
      <c r="T40">
        <f t="shared" si="336"/>
        <v>61</v>
      </c>
      <c r="U40">
        <f>INT(R40*$FR$10)</f>
        <v>1380</v>
      </c>
      <c r="V40">
        <f>INT(R40*$FR$4+R40*$FR$5)</f>
        <v>75</v>
      </c>
      <c r="W40">
        <f>INT(R40*$FR$6+T40*$FR$7)</f>
        <v>71</v>
      </c>
      <c r="X40">
        <f>INT(S40*$FR$8)</f>
        <v>87</v>
      </c>
      <c r="Y40">
        <f>INT(S40*$FR$9)</f>
        <v>87</v>
      </c>
      <c r="Z40">
        <f t="shared" si="382"/>
        <v>8430</v>
      </c>
      <c r="AA40">
        <f t="shared" si="383"/>
        <v>246</v>
      </c>
      <c r="AB40">
        <f t="shared" si="384"/>
        <v>250</v>
      </c>
      <c r="AC40">
        <f t="shared" si="385"/>
        <v>230</v>
      </c>
      <c r="AD40">
        <f t="shared" si="386"/>
        <v>230</v>
      </c>
      <c r="AE40">
        <f>VLOOKUP($A40,属性分配1,AE$3,FALSE)</f>
        <v>0.5</v>
      </c>
      <c r="AF40">
        <f t="shared" si="387"/>
        <v>0.5</v>
      </c>
      <c r="AG40">
        <f t="shared" si="337"/>
        <v>0.5</v>
      </c>
      <c r="AH40">
        <f t="shared" si="338"/>
        <v>0.5</v>
      </c>
      <c r="AI40">
        <f t="shared" si="339"/>
        <v>0.5</v>
      </c>
      <c r="AJ40">
        <f t="shared" ref="AJ40:AJ42" si="405">INT(Z40*AE40)</f>
        <v>4215</v>
      </c>
      <c r="AK40">
        <f t="shared" si="340"/>
        <v>123</v>
      </c>
      <c r="AL40">
        <f t="shared" si="341"/>
        <v>125</v>
      </c>
      <c r="AM40">
        <f t="shared" si="342"/>
        <v>115</v>
      </c>
      <c r="AN40">
        <f t="shared" si="343"/>
        <v>115</v>
      </c>
      <c r="AO40">
        <f t="shared" si="388"/>
        <v>97</v>
      </c>
      <c r="AP40">
        <f t="shared" si="388"/>
        <v>121</v>
      </c>
      <c r="AQ40">
        <f t="shared" si="388"/>
        <v>85</v>
      </c>
      <c r="AR40">
        <f>INT(AO40*$FR$10)</f>
        <v>1940</v>
      </c>
      <c r="AS40">
        <f>INT(AO40*$FR$4+AO40*$FR$5)</f>
        <v>106</v>
      </c>
      <c r="AT40">
        <f>INT(AO40*$FR$6+AQ40*$FR$7)</f>
        <v>100</v>
      </c>
      <c r="AU40">
        <f>INT(AP40*$FR$8)</f>
        <v>121</v>
      </c>
      <c r="AV40">
        <f>INT(AP40*$FR$9)</f>
        <v>121</v>
      </c>
      <c r="AW40">
        <f t="shared" si="389"/>
        <v>7870</v>
      </c>
      <c r="AX40">
        <f t="shared" si="390"/>
        <v>215</v>
      </c>
      <c r="AY40">
        <f t="shared" si="391"/>
        <v>221</v>
      </c>
      <c r="AZ40">
        <f t="shared" si="392"/>
        <v>196</v>
      </c>
      <c r="BA40">
        <f t="shared" si="393"/>
        <v>196</v>
      </c>
      <c r="BB40">
        <f t="shared" si="394"/>
        <v>0.7</v>
      </c>
      <c r="BC40">
        <f t="shared" si="395"/>
        <v>0.7</v>
      </c>
      <c r="BD40">
        <f t="shared" si="396"/>
        <v>0.7</v>
      </c>
      <c r="BE40">
        <f t="shared" si="397"/>
        <v>0.7</v>
      </c>
      <c r="BF40">
        <f t="shared" si="398"/>
        <v>0.7</v>
      </c>
      <c r="BG40">
        <f t="shared" ref="BG40:BG43" si="406">INT(AW40*BB40)</f>
        <v>5509</v>
      </c>
      <c r="BH40">
        <f t="shared" si="399"/>
        <v>150</v>
      </c>
      <c r="BI40">
        <f t="shared" si="400"/>
        <v>154</v>
      </c>
      <c r="BJ40">
        <f t="shared" si="401"/>
        <v>137</v>
      </c>
      <c r="BK40">
        <f t="shared" si="402"/>
        <v>137</v>
      </c>
      <c r="BL40">
        <f t="shared" ref="BL40:BN48" si="407">VLOOKUP($A40,属性分配1,BL$3,FALSE)+VLOOKUP($A40,属性分配1,BL$2,FALSE)</f>
        <v>139</v>
      </c>
      <c r="BM40">
        <f t="shared" si="407"/>
        <v>174</v>
      </c>
      <c r="BN40">
        <f t="shared" si="407"/>
        <v>122</v>
      </c>
      <c r="BO40">
        <f>INT(BL40*$FR$10)</f>
        <v>2780</v>
      </c>
      <c r="BP40">
        <f>INT(BL40*$FR$4+BL40*$FR$5)</f>
        <v>152</v>
      </c>
      <c r="BQ40">
        <f>INT(BL40*$FR$6+BN40*$FR$7)</f>
        <v>144</v>
      </c>
      <c r="BR40">
        <f>INT(BM40*$FR$8)</f>
        <v>174</v>
      </c>
      <c r="BS40">
        <f>INT(BM40*$FR$9)</f>
        <v>174</v>
      </c>
      <c r="BT40">
        <f t="shared" ref="BT40:BT48" si="408">IF($C40=0,0,$C40-$M40-BO40)</f>
        <v>7030</v>
      </c>
      <c r="BU40">
        <f t="shared" ref="BU40:BU48" si="409">IF($D40=0,0,$D40-$N40-BP40)</f>
        <v>169</v>
      </c>
      <c r="BV40">
        <f t="shared" ref="BV40:BV48" si="410">IF($E40=0,0,$E40-$O40-BQ40)</f>
        <v>177</v>
      </c>
      <c r="BW40">
        <f t="shared" ref="BW40:BW48" si="411">IF($F40=0,0,$F40-$P40-BR40)</f>
        <v>143</v>
      </c>
      <c r="BX40">
        <f t="shared" ref="BX40:BX48" si="412">IF($G40=0,0,$G40-$Q40-BS40)</f>
        <v>143</v>
      </c>
      <c r="BY40">
        <f t="shared" ref="BY40:BY48" si="413">VLOOKUP($A40,属性分配1,BY$3,FALSE)</f>
        <v>1</v>
      </c>
      <c r="BZ40">
        <f t="shared" ref="BZ40:BZ48" si="414">BY40</f>
        <v>1</v>
      </c>
      <c r="CA40">
        <f t="shared" ref="CA40:CA48" si="415">BZ40</f>
        <v>1</v>
      </c>
      <c r="CB40">
        <f t="shared" ref="CB40:CB48" si="416">CA40</f>
        <v>1</v>
      </c>
      <c r="CC40">
        <f t="shared" ref="CC40:CC48" si="417">CB40</f>
        <v>1</v>
      </c>
      <c r="CD40">
        <f t="shared" ref="CD40:CD48" si="418">INT(BT40*BY40)</f>
        <v>7030</v>
      </c>
      <c r="CE40">
        <f t="shared" ref="CE40:CE48" si="419">INT(BU40*BZ40)</f>
        <v>169</v>
      </c>
      <c r="CF40">
        <f t="shared" ref="CF40:CF48" si="420">INT(BV40*CA40)</f>
        <v>177</v>
      </c>
      <c r="CG40">
        <f t="shared" ref="CG40:CG48" si="421">INT(BW40*CB40)</f>
        <v>143</v>
      </c>
      <c r="CH40">
        <f t="shared" ref="CH40:CH48" si="422">INT(BX40*CC40)</f>
        <v>143</v>
      </c>
      <c r="EC40">
        <f t="shared" si="344"/>
        <v>0</v>
      </c>
      <c r="ED40">
        <f t="shared" si="345"/>
        <v>0</v>
      </c>
      <c r="EE40">
        <f t="shared" si="346"/>
        <v>0</v>
      </c>
      <c r="EF40">
        <f t="shared" si="347"/>
        <v>0</v>
      </c>
      <c r="EG40">
        <f t="shared" si="348"/>
        <v>0</v>
      </c>
      <c r="EH40">
        <f t="shared" si="349"/>
        <v>0</v>
      </c>
      <c r="EI40">
        <f t="shared" si="350"/>
        <v>0</v>
      </c>
      <c r="EJ40">
        <f t="shared" si="351"/>
        <v>0</v>
      </c>
      <c r="EK40">
        <f t="shared" si="352"/>
        <v>0</v>
      </c>
      <c r="EL40">
        <f t="shared" si="353"/>
        <v>0</v>
      </c>
      <c r="EM40">
        <f t="shared" si="354"/>
        <v>0</v>
      </c>
      <c r="EN40">
        <f t="shared" si="355"/>
        <v>0</v>
      </c>
      <c r="EO40">
        <f t="shared" si="356"/>
        <v>0</v>
      </c>
      <c r="EP40">
        <f t="shared" si="357"/>
        <v>0</v>
      </c>
      <c r="EQ40">
        <f t="shared" si="358"/>
        <v>0</v>
      </c>
      <c r="ER40">
        <f t="shared" si="359"/>
        <v>0</v>
      </c>
      <c r="ES40">
        <f t="shared" si="360"/>
        <v>0</v>
      </c>
      <c r="ET40">
        <f t="shared" si="361"/>
        <v>0</v>
      </c>
      <c r="EU40">
        <f t="shared" si="362"/>
        <v>0</v>
      </c>
      <c r="EV40">
        <f t="shared" si="363"/>
        <v>0</v>
      </c>
      <c r="EW40">
        <f t="shared" si="364"/>
        <v>0</v>
      </c>
      <c r="EX40">
        <f t="shared" si="365"/>
        <v>0</v>
      </c>
      <c r="EY40">
        <f t="shared" si="366"/>
        <v>0</v>
      </c>
      <c r="EZ40">
        <f t="shared" si="367"/>
        <v>0</v>
      </c>
      <c r="FA40">
        <f t="shared" si="368"/>
        <v>0</v>
      </c>
      <c r="FB40">
        <f t="shared" si="369"/>
        <v>0</v>
      </c>
      <c r="FC40">
        <f t="shared" si="370"/>
        <v>0</v>
      </c>
      <c r="FD40">
        <f t="shared" si="371"/>
        <v>0</v>
      </c>
      <c r="FE40">
        <f t="shared" si="372"/>
        <v>0</v>
      </c>
      <c r="FF40">
        <f t="shared" si="373"/>
        <v>0</v>
      </c>
    </row>
    <row r="41" spans="1:162" x14ac:dyDescent="0.15">
      <c r="A41">
        <f t="shared" si="374"/>
        <v>3030</v>
      </c>
      <c r="B41">
        <v>30</v>
      </c>
      <c r="C41">
        <v>20298</v>
      </c>
      <c r="D41">
        <v>696</v>
      </c>
      <c r="E41">
        <v>696</v>
      </c>
      <c r="F41">
        <v>689</v>
      </c>
      <c r="G41">
        <v>689</v>
      </c>
      <c r="H41">
        <v>0.1</v>
      </c>
      <c r="I41">
        <f t="shared" si="403"/>
        <v>0.1</v>
      </c>
      <c r="J41">
        <f t="shared" si="375"/>
        <v>0.1</v>
      </c>
      <c r="K41">
        <f t="shared" si="376"/>
        <v>0.1</v>
      </c>
      <c r="L41">
        <f t="shared" si="377"/>
        <v>0.1</v>
      </c>
      <c r="M41">
        <f t="shared" si="404"/>
        <v>2029</v>
      </c>
      <c r="N41">
        <f t="shared" si="378"/>
        <v>69</v>
      </c>
      <c r="O41">
        <f t="shared" si="379"/>
        <v>69</v>
      </c>
      <c r="P41">
        <f t="shared" si="380"/>
        <v>68</v>
      </c>
      <c r="Q41">
        <f t="shared" si="381"/>
        <v>68</v>
      </c>
      <c r="R41">
        <f t="shared" si="336"/>
        <v>143</v>
      </c>
      <c r="S41">
        <f t="shared" si="336"/>
        <v>179</v>
      </c>
      <c r="T41">
        <f t="shared" si="336"/>
        <v>125</v>
      </c>
      <c r="U41">
        <f>INT(R41*$FR$10)</f>
        <v>2860</v>
      </c>
      <c r="V41">
        <f>INT(R41*$FR$4+R41*$FR$5)</f>
        <v>157</v>
      </c>
      <c r="W41">
        <f>INT(R41*$FR$6+T41*$FR$7)</f>
        <v>148</v>
      </c>
      <c r="X41">
        <f>INT(S41*$FR$8)</f>
        <v>179</v>
      </c>
      <c r="Y41">
        <f>INT(S41*$FR$9)</f>
        <v>179</v>
      </c>
      <c r="Z41">
        <f t="shared" si="382"/>
        <v>15409</v>
      </c>
      <c r="AA41">
        <f t="shared" si="383"/>
        <v>470</v>
      </c>
      <c r="AB41">
        <f t="shared" si="384"/>
        <v>479</v>
      </c>
      <c r="AC41">
        <f t="shared" si="385"/>
        <v>442</v>
      </c>
      <c r="AD41">
        <f t="shared" si="386"/>
        <v>442</v>
      </c>
      <c r="AE41">
        <f>VLOOKUP($A41,属性分配1,AE$3,FALSE)</f>
        <v>0.5</v>
      </c>
      <c r="AF41">
        <f t="shared" si="387"/>
        <v>0.5</v>
      </c>
      <c r="AG41">
        <f t="shared" si="337"/>
        <v>0.5</v>
      </c>
      <c r="AH41">
        <f t="shared" si="338"/>
        <v>0.5</v>
      </c>
      <c r="AI41">
        <f t="shared" si="339"/>
        <v>0.5</v>
      </c>
      <c r="AJ41">
        <f t="shared" si="405"/>
        <v>7704</v>
      </c>
      <c r="AK41">
        <f t="shared" si="340"/>
        <v>235</v>
      </c>
      <c r="AL41">
        <f t="shared" si="341"/>
        <v>239</v>
      </c>
      <c r="AM41">
        <f t="shared" si="342"/>
        <v>221</v>
      </c>
      <c r="AN41">
        <f t="shared" si="343"/>
        <v>221</v>
      </c>
      <c r="AO41">
        <f t="shared" si="388"/>
        <v>200</v>
      </c>
      <c r="AP41">
        <f t="shared" si="388"/>
        <v>250</v>
      </c>
      <c r="AQ41">
        <f t="shared" si="388"/>
        <v>175</v>
      </c>
      <c r="AR41">
        <f>INT(AO41*$FR$10)</f>
        <v>4000</v>
      </c>
      <c r="AS41">
        <f>INT(AO41*$FR$4+AO41*$FR$5)</f>
        <v>220</v>
      </c>
      <c r="AT41">
        <f>INT(AO41*$FR$6+AQ41*$FR$7)</f>
        <v>207</v>
      </c>
      <c r="AU41">
        <f>INT(AP41*$FR$8)</f>
        <v>250</v>
      </c>
      <c r="AV41">
        <f>INT(AP41*$FR$9)</f>
        <v>250</v>
      </c>
      <c r="AW41">
        <f t="shared" si="389"/>
        <v>14269</v>
      </c>
      <c r="AX41">
        <f t="shared" si="390"/>
        <v>407</v>
      </c>
      <c r="AY41">
        <f t="shared" si="391"/>
        <v>420</v>
      </c>
      <c r="AZ41">
        <f t="shared" si="392"/>
        <v>371</v>
      </c>
      <c r="BA41">
        <f t="shared" si="393"/>
        <v>371</v>
      </c>
      <c r="BB41">
        <f t="shared" si="394"/>
        <v>0.7</v>
      </c>
      <c r="BC41">
        <f t="shared" si="395"/>
        <v>0.7</v>
      </c>
      <c r="BD41">
        <f t="shared" si="396"/>
        <v>0.7</v>
      </c>
      <c r="BE41">
        <f t="shared" si="397"/>
        <v>0.7</v>
      </c>
      <c r="BF41">
        <f t="shared" si="398"/>
        <v>0.7</v>
      </c>
      <c r="BG41">
        <f t="shared" si="406"/>
        <v>9988</v>
      </c>
      <c r="BH41">
        <f t="shared" si="399"/>
        <v>284</v>
      </c>
      <c r="BI41">
        <f t="shared" si="400"/>
        <v>294</v>
      </c>
      <c r="BJ41">
        <f t="shared" si="401"/>
        <v>259</v>
      </c>
      <c r="BK41">
        <f t="shared" si="402"/>
        <v>259</v>
      </c>
      <c r="BL41">
        <f t="shared" si="407"/>
        <v>286</v>
      </c>
      <c r="BM41">
        <f t="shared" si="407"/>
        <v>358</v>
      </c>
      <c r="BN41">
        <f t="shared" si="407"/>
        <v>250</v>
      </c>
      <c r="BO41">
        <f>INT(BL41*$FR$10)</f>
        <v>5720</v>
      </c>
      <c r="BP41">
        <f>INT(BL41*$FR$4+BL41*$FR$5)</f>
        <v>314</v>
      </c>
      <c r="BQ41">
        <f>INT(BL41*$FR$6+BN41*$FR$7)</f>
        <v>296</v>
      </c>
      <c r="BR41">
        <f>INT(BM41*$FR$8)</f>
        <v>358</v>
      </c>
      <c r="BS41">
        <f>INT(BM41*$FR$9)</f>
        <v>358</v>
      </c>
      <c r="BT41">
        <f t="shared" si="408"/>
        <v>12549</v>
      </c>
      <c r="BU41">
        <f t="shared" si="409"/>
        <v>313</v>
      </c>
      <c r="BV41">
        <f t="shared" si="410"/>
        <v>331</v>
      </c>
      <c r="BW41">
        <f t="shared" si="411"/>
        <v>263</v>
      </c>
      <c r="BX41">
        <f t="shared" si="412"/>
        <v>263</v>
      </c>
      <c r="BY41">
        <f t="shared" si="413"/>
        <v>1</v>
      </c>
      <c r="BZ41">
        <f t="shared" si="414"/>
        <v>1</v>
      </c>
      <c r="CA41">
        <f t="shared" si="415"/>
        <v>1</v>
      </c>
      <c r="CB41">
        <f t="shared" si="416"/>
        <v>1</v>
      </c>
      <c r="CC41">
        <f t="shared" si="417"/>
        <v>1</v>
      </c>
      <c r="CD41">
        <f t="shared" si="418"/>
        <v>12549</v>
      </c>
      <c r="CE41">
        <f t="shared" si="419"/>
        <v>313</v>
      </c>
      <c r="CF41">
        <f t="shared" si="420"/>
        <v>331</v>
      </c>
      <c r="CG41">
        <f t="shared" si="421"/>
        <v>263</v>
      </c>
      <c r="CH41">
        <f t="shared" si="422"/>
        <v>263</v>
      </c>
      <c r="EC41">
        <f t="shared" si="344"/>
        <v>0</v>
      </c>
      <c r="ED41">
        <f t="shared" si="345"/>
        <v>0</v>
      </c>
      <c r="EE41">
        <f t="shared" si="346"/>
        <v>0</v>
      </c>
      <c r="EF41">
        <f t="shared" si="347"/>
        <v>0</v>
      </c>
      <c r="EG41">
        <f t="shared" si="348"/>
        <v>0</v>
      </c>
      <c r="EH41">
        <f t="shared" si="349"/>
        <v>0</v>
      </c>
      <c r="EI41">
        <f t="shared" si="350"/>
        <v>0</v>
      </c>
      <c r="EJ41">
        <f t="shared" si="351"/>
        <v>0</v>
      </c>
      <c r="EK41">
        <f t="shared" si="352"/>
        <v>0</v>
      </c>
      <c r="EL41">
        <f t="shared" si="353"/>
        <v>0</v>
      </c>
      <c r="EM41">
        <f t="shared" si="354"/>
        <v>0</v>
      </c>
      <c r="EN41">
        <f t="shared" si="355"/>
        <v>0</v>
      </c>
      <c r="EO41">
        <f t="shared" si="356"/>
        <v>0</v>
      </c>
      <c r="EP41">
        <f t="shared" si="357"/>
        <v>0</v>
      </c>
      <c r="EQ41">
        <f t="shared" si="358"/>
        <v>0</v>
      </c>
      <c r="ER41">
        <f t="shared" si="359"/>
        <v>0</v>
      </c>
      <c r="ES41">
        <f t="shared" si="360"/>
        <v>0</v>
      </c>
      <c r="ET41">
        <f t="shared" si="361"/>
        <v>0</v>
      </c>
      <c r="EU41">
        <f t="shared" si="362"/>
        <v>0</v>
      </c>
      <c r="EV41">
        <f t="shared" si="363"/>
        <v>0</v>
      </c>
      <c r="EW41">
        <f t="shared" si="364"/>
        <v>0</v>
      </c>
      <c r="EX41">
        <f t="shared" si="365"/>
        <v>0</v>
      </c>
      <c r="EY41">
        <f t="shared" si="366"/>
        <v>0</v>
      </c>
      <c r="EZ41">
        <f t="shared" si="367"/>
        <v>0</v>
      </c>
      <c r="FA41">
        <f t="shared" si="368"/>
        <v>0</v>
      </c>
      <c r="FB41">
        <f t="shared" si="369"/>
        <v>0</v>
      </c>
      <c r="FC41">
        <f t="shared" si="370"/>
        <v>0</v>
      </c>
      <c r="FD41">
        <f t="shared" si="371"/>
        <v>0</v>
      </c>
      <c r="FE41">
        <f t="shared" si="372"/>
        <v>0</v>
      </c>
      <c r="FF41">
        <f t="shared" si="373"/>
        <v>0</v>
      </c>
    </row>
    <row r="42" spans="1:162" x14ac:dyDescent="0.15">
      <c r="A42">
        <f t="shared" si="374"/>
        <v>3040</v>
      </c>
      <c r="B42">
        <v>40</v>
      </c>
      <c r="C42">
        <v>34473</v>
      </c>
      <c r="D42">
        <v>1156</v>
      </c>
      <c r="E42">
        <v>1156</v>
      </c>
      <c r="F42">
        <v>1144</v>
      </c>
      <c r="G42">
        <v>1144</v>
      </c>
      <c r="H42">
        <v>0.1</v>
      </c>
      <c r="I42">
        <f t="shared" si="403"/>
        <v>0.1</v>
      </c>
      <c r="J42">
        <f t="shared" si="375"/>
        <v>0.1</v>
      </c>
      <c r="K42">
        <f t="shared" si="376"/>
        <v>0.1</v>
      </c>
      <c r="L42">
        <f t="shared" si="377"/>
        <v>0.1</v>
      </c>
      <c r="M42">
        <f t="shared" si="404"/>
        <v>3447</v>
      </c>
      <c r="N42">
        <f t="shared" si="378"/>
        <v>115</v>
      </c>
      <c r="O42">
        <f t="shared" si="379"/>
        <v>115</v>
      </c>
      <c r="P42">
        <f t="shared" si="380"/>
        <v>114</v>
      </c>
      <c r="Q42">
        <f t="shared" si="381"/>
        <v>114</v>
      </c>
      <c r="R42">
        <f t="shared" si="336"/>
        <v>243</v>
      </c>
      <c r="S42">
        <f t="shared" si="336"/>
        <v>304</v>
      </c>
      <c r="T42">
        <f t="shared" si="336"/>
        <v>212</v>
      </c>
      <c r="U42">
        <f>INT(R42*$FR$10)</f>
        <v>4860</v>
      </c>
      <c r="V42">
        <f>INT(R42*$FR$4+R42*$FR$5)</f>
        <v>267</v>
      </c>
      <c r="W42">
        <f>INT(R42*$FR$6+T42*$FR$7)</f>
        <v>251</v>
      </c>
      <c r="X42">
        <f>INT(S42*$FR$8)</f>
        <v>304</v>
      </c>
      <c r="Y42">
        <f>INT(S42*$FR$9)</f>
        <v>304</v>
      </c>
      <c r="Z42">
        <f t="shared" si="382"/>
        <v>26166</v>
      </c>
      <c r="AA42">
        <f t="shared" si="383"/>
        <v>774</v>
      </c>
      <c r="AB42">
        <f t="shared" si="384"/>
        <v>790</v>
      </c>
      <c r="AC42">
        <f t="shared" si="385"/>
        <v>726</v>
      </c>
      <c r="AD42">
        <f t="shared" si="386"/>
        <v>726</v>
      </c>
      <c r="AE42">
        <f>VLOOKUP($A42,属性分配1,AE$3,FALSE)</f>
        <v>0.5</v>
      </c>
      <c r="AF42">
        <f t="shared" si="387"/>
        <v>0.5</v>
      </c>
      <c r="AG42">
        <f t="shared" si="337"/>
        <v>0.5</v>
      </c>
      <c r="AH42">
        <f t="shared" si="338"/>
        <v>0.5</v>
      </c>
      <c r="AI42">
        <f t="shared" si="339"/>
        <v>0.5</v>
      </c>
      <c r="AJ42">
        <f t="shared" si="405"/>
        <v>13083</v>
      </c>
      <c r="AK42">
        <f t="shared" si="340"/>
        <v>387</v>
      </c>
      <c r="AL42">
        <f t="shared" si="341"/>
        <v>395</v>
      </c>
      <c r="AM42">
        <f t="shared" si="342"/>
        <v>363</v>
      </c>
      <c r="AN42">
        <f t="shared" si="343"/>
        <v>363</v>
      </c>
      <c r="AO42">
        <f t="shared" si="388"/>
        <v>340</v>
      </c>
      <c r="AP42">
        <f t="shared" si="388"/>
        <v>425</v>
      </c>
      <c r="AQ42">
        <f t="shared" si="388"/>
        <v>297</v>
      </c>
      <c r="AR42">
        <f>INT(AO42*$FR$10)</f>
        <v>6800</v>
      </c>
      <c r="AS42">
        <f>INT(AO42*$FR$4+AO42*$FR$5)</f>
        <v>374</v>
      </c>
      <c r="AT42">
        <f>INT(AO42*$FR$6+AQ42*$FR$7)</f>
        <v>352</v>
      </c>
      <c r="AU42">
        <f>INT(AP42*$FR$8)</f>
        <v>425</v>
      </c>
      <c r="AV42">
        <f>INT(AP42*$FR$9)</f>
        <v>425</v>
      </c>
      <c r="AW42">
        <f t="shared" si="389"/>
        <v>24226</v>
      </c>
      <c r="AX42">
        <f t="shared" si="390"/>
        <v>667</v>
      </c>
      <c r="AY42">
        <f t="shared" si="391"/>
        <v>689</v>
      </c>
      <c r="AZ42">
        <f t="shared" si="392"/>
        <v>605</v>
      </c>
      <c r="BA42">
        <f t="shared" si="393"/>
        <v>605</v>
      </c>
      <c r="BB42">
        <f t="shared" si="394"/>
        <v>0.7</v>
      </c>
      <c r="BC42">
        <f t="shared" si="395"/>
        <v>0.7</v>
      </c>
      <c r="BD42">
        <f t="shared" si="396"/>
        <v>0.7</v>
      </c>
      <c r="BE42">
        <f t="shared" si="397"/>
        <v>0.7</v>
      </c>
      <c r="BF42">
        <f t="shared" si="398"/>
        <v>0.7</v>
      </c>
      <c r="BG42">
        <f t="shared" si="406"/>
        <v>16958</v>
      </c>
      <c r="BH42">
        <f t="shared" si="399"/>
        <v>466</v>
      </c>
      <c r="BI42">
        <f t="shared" si="400"/>
        <v>482</v>
      </c>
      <c r="BJ42">
        <f t="shared" si="401"/>
        <v>423</v>
      </c>
      <c r="BK42">
        <f t="shared" si="402"/>
        <v>423</v>
      </c>
      <c r="BL42">
        <f t="shared" si="407"/>
        <v>486</v>
      </c>
      <c r="BM42">
        <f t="shared" si="407"/>
        <v>608</v>
      </c>
      <c r="BN42">
        <f t="shared" si="407"/>
        <v>425</v>
      </c>
      <c r="BO42">
        <f>INT(BL42*$FR$10)</f>
        <v>9720</v>
      </c>
      <c r="BP42">
        <f>INT(BL42*$FR$4+BL42*$FR$5)</f>
        <v>534</v>
      </c>
      <c r="BQ42">
        <f>INT(BL42*$FR$6+BN42*$FR$7)</f>
        <v>504</v>
      </c>
      <c r="BR42">
        <f>INT(BM42*$FR$8)</f>
        <v>608</v>
      </c>
      <c r="BS42">
        <f>INT(BM42*$FR$9)</f>
        <v>608</v>
      </c>
      <c r="BT42">
        <f t="shared" si="408"/>
        <v>21306</v>
      </c>
      <c r="BU42">
        <f t="shared" si="409"/>
        <v>507</v>
      </c>
      <c r="BV42">
        <f t="shared" si="410"/>
        <v>537</v>
      </c>
      <c r="BW42">
        <f t="shared" si="411"/>
        <v>422</v>
      </c>
      <c r="BX42">
        <f t="shared" si="412"/>
        <v>422</v>
      </c>
      <c r="BY42">
        <f t="shared" si="413"/>
        <v>1</v>
      </c>
      <c r="BZ42">
        <f t="shared" si="414"/>
        <v>1</v>
      </c>
      <c r="CA42">
        <f t="shared" si="415"/>
        <v>1</v>
      </c>
      <c r="CB42">
        <f t="shared" si="416"/>
        <v>1</v>
      </c>
      <c r="CC42">
        <f t="shared" si="417"/>
        <v>1</v>
      </c>
      <c r="CD42">
        <f t="shared" si="418"/>
        <v>21306</v>
      </c>
      <c r="CE42">
        <f t="shared" si="419"/>
        <v>507</v>
      </c>
      <c r="CF42">
        <f t="shared" si="420"/>
        <v>537</v>
      </c>
      <c r="CG42">
        <f t="shared" si="421"/>
        <v>422</v>
      </c>
      <c r="CH42">
        <f t="shared" si="422"/>
        <v>422</v>
      </c>
      <c r="EC42">
        <f t="shared" si="344"/>
        <v>0</v>
      </c>
      <c r="ED42">
        <f t="shared" si="345"/>
        <v>0</v>
      </c>
      <c r="EE42">
        <f t="shared" si="346"/>
        <v>0</v>
      </c>
      <c r="EF42">
        <f t="shared" si="347"/>
        <v>0</v>
      </c>
      <c r="EG42">
        <f t="shared" si="348"/>
        <v>0</v>
      </c>
      <c r="EH42">
        <f t="shared" si="349"/>
        <v>0</v>
      </c>
      <c r="EI42">
        <f t="shared" si="350"/>
        <v>0</v>
      </c>
      <c r="EJ42">
        <f t="shared" si="351"/>
        <v>0</v>
      </c>
      <c r="EK42">
        <f t="shared" si="352"/>
        <v>0</v>
      </c>
      <c r="EL42">
        <f t="shared" si="353"/>
        <v>0</v>
      </c>
      <c r="EM42">
        <f t="shared" si="354"/>
        <v>0</v>
      </c>
      <c r="EN42">
        <f t="shared" si="355"/>
        <v>0</v>
      </c>
      <c r="EO42">
        <f t="shared" si="356"/>
        <v>0</v>
      </c>
      <c r="EP42">
        <f t="shared" si="357"/>
        <v>0</v>
      </c>
      <c r="EQ42">
        <f t="shared" si="358"/>
        <v>0</v>
      </c>
      <c r="ER42">
        <f t="shared" si="359"/>
        <v>0</v>
      </c>
      <c r="ES42">
        <f t="shared" si="360"/>
        <v>0</v>
      </c>
      <c r="ET42">
        <f t="shared" si="361"/>
        <v>0</v>
      </c>
      <c r="EU42">
        <f t="shared" si="362"/>
        <v>0</v>
      </c>
      <c r="EV42">
        <f t="shared" si="363"/>
        <v>0</v>
      </c>
      <c r="EW42">
        <f t="shared" si="364"/>
        <v>0</v>
      </c>
      <c r="EX42">
        <f t="shared" si="365"/>
        <v>0</v>
      </c>
      <c r="EY42">
        <f t="shared" si="366"/>
        <v>0</v>
      </c>
      <c r="EZ42">
        <f t="shared" si="367"/>
        <v>0</v>
      </c>
      <c r="FA42">
        <f t="shared" si="368"/>
        <v>0</v>
      </c>
      <c r="FB42">
        <f t="shared" si="369"/>
        <v>0</v>
      </c>
      <c r="FC42">
        <f t="shared" si="370"/>
        <v>0</v>
      </c>
      <c r="FD42">
        <f t="shared" si="371"/>
        <v>0</v>
      </c>
      <c r="FE42">
        <f t="shared" si="372"/>
        <v>0</v>
      </c>
      <c r="FF42">
        <f t="shared" si="373"/>
        <v>0</v>
      </c>
    </row>
    <row r="43" spans="1:162" x14ac:dyDescent="0.15">
      <c r="A43">
        <f t="shared" si="374"/>
        <v>3050</v>
      </c>
      <c r="B43">
        <v>50</v>
      </c>
      <c r="C43">
        <v>49896</v>
      </c>
      <c r="D43">
        <v>1736</v>
      </c>
      <c r="E43">
        <v>1736</v>
      </c>
      <c r="F43">
        <v>1718</v>
      </c>
      <c r="G43">
        <v>1718</v>
      </c>
      <c r="H43">
        <v>0.1</v>
      </c>
      <c r="I43">
        <f t="shared" si="403"/>
        <v>0.1</v>
      </c>
      <c r="J43">
        <f t="shared" si="375"/>
        <v>0.1</v>
      </c>
      <c r="K43">
        <f t="shared" si="376"/>
        <v>0.1</v>
      </c>
      <c r="L43">
        <f t="shared" si="377"/>
        <v>0.1</v>
      </c>
      <c r="M43">
        <f t="shared" si="404"/>
        <v>4989</v>
      </c>
      <c r="N43">
        <f t="shared" si="378"/>
        <v>173</v>
      </c>
      <c r="O43">
        <f t="shared" si="379"/>
        <v>173</v>
      </c>
      <c r="P43">
        <f t="shared" si="380"/>
        <v>171</v>
      </c>
      <c r="Q43">
        <f t="shared" si="381"/>
        <v>171</v>
      </c>
      <c r="AO43">
        <f t="shared" si="388"/>
        <v>443</v>
      </c>
      <c r="AP43">
        <f t="shared" si="388"/>
        <v>554</v>
      </c>
      <c r="AQ43">
        <f t="shared" si="388"/>
        <v>388</v>
      </c>
      <c r="AR43">
        <f t="shared" ref="AR43:AR45" si="423">INT(AO43*$FR$10)</f>
        <v>8860</v>
      </c>
      <c r="AS43">
        <f t="shared" ref="AS43:AS45" si="424">INT(AO43*$FR$4+AO43*$FR$5)</f>
        <v>487</v>
      </c>
      <c r="AT43">
        <f t="shared" ref="AT43:AT45" si="425">INT(AO43*$FR$6+AQ43*$FR$7)</f>
        <v>459</v>
      </c>
      <c r="AU43">
        <f t="shared" ref="AU43:AU45" si="426">INT(AP43*$FR$8)</f>
        <v>554</v>
      </c>
      <c r="AV43">
        <f t="shared" ref="AV43:AV45" si="427">INT(AP43*$FR$9)</f>
        <v>554</v>
      </c>
      <c r="AW43">
        <f t="shared" si="389"/>
        <v>36047</v>
      </c>
      <c r="AX43">
        <f t="shared" si="390"/>
        <v>1076</v>
      </c>
      <c r="AY43">
        <f t="shared" si="391"/>
        <v>1104</v>
      </c>
      <c r="AZ43">
        <f t="shared" si="392"/>
        <v>993</v>
      </c>
      <c r="BA43">
        <f t="shared" si="393"/>
        <v>993</v>
      </c>
      <c r="BB43">
        <f t="shared" si="394"/>
        <v>0.6</v>
      </c>
      <c r="BC43">
        <f t="shared" si="395"/>
        <v>0.6</v>
      </c>
      <c r="BD43">
        <f t="shared" si="396"/>
        <v>0.6</v>
      </c>
      <c r="BE43">
        <f t="shared" si="397"/>
        <v>0.6</v>
      </c>
      <c r="BF43">
        <f t="shared" si="398"/>
        <v>0.6</v>
      </c>
      <c r="BG43">
        <f t="shared" si="406"/>
        <v>21628</v>
      </c>
      <c r="BH43">
        <f t="shared" si="399"/>
        <v>645</v>
      </c>
      <c r="BI43">
        <f t="shared" si="400"/>
        <v>662</v>
      </c>
      <c r="BJ43">
        <f t="shared" si="401"/>
        <v>595</v>
      </c>
      <c r="BK43">
        <f t="shared" si="402"/>
        <v>595</v>
      </c>
      <c r="BL43">
        <f t="shared" si="407"/>
        <v>591</v>
      </c>
      <c r="BM43">
        <f t="shared" si="407"/>
        <v>739</v>
      </c>
      <c r="BN43">
        <f t="shared" si="407"/>
        <v>517</v>
      </c>
      <c r="BO43">
        <f t="shared" ref="BO43:BO48" si="428">INT(BL43*$FR$10)</f>
        <v>11820</v>
      </c>
      <c r="BP43">
        <f t="shared" ref="BP43:BP48" si="429">INT(BL43*$FR$4+BL43*$FR$5)</f>
        <v>650</v>
      </c>
      <c r="BQ43">
        <f t="shared" ref="BQ43:BQ48" si="430">INT(BL43*$FR$6+BN43*$FR$7)</f>
        <v>613</v>
      </c>
      <c r="BR43">
        <f t="shared" ref="BR43:BR48" si="431">INT(BM43*$FR$8)</f>
        <v>739</v>
      </c>
      <c r="BS43">
        <f t="shared" ref="BS43:BS48" si="432">INT(BM43*$FR$9)</f>
        <v>739</v>
      </c>
      <c r="BT43">
        <f t="shared" si="408"/>
        <v>33087</v>
      </c>
      <c r="BU43">
        <f t="shared" si="409"/>
        <v>913</v>
      </c>
      <c r="BV43">
        <f t="shared" si="410"/>
        <v>950</v>
      </c>
      <c r="BW43">
        <f t="shared" si="411"/>
        <v>808</v>
      </c>
      <c r="BX43">
        <f t="shared" si="412"/>
        <v>808</v>
      </c>
      <c r="BY43">
        <f t="shared" si="413"/>
        <v>0.8</v>
      </c>
      <c r="BZ43">
        <f t="shared" si="414"/>
        <v>0.8</v>
      </c>
      <c r="CA43">
        <f t="shared" si="415"/>
        <v>0.8</v>
      </c>
      <c r="CB43">
        <f t="shared" si="416"/>
        <v>0.8</v>
      </c>
      <c r="CC43">
        <f t="shared" si="417"/>
        <v>0.8</v>
      </c>
      <c r="CD43">
        <f t="shared" si="418"/>
        <v>26469</v>
      </c>
      <c r="CE43">
        <f t="shared" si="419"/>
        <v>730</v>
      </c>
      <c r="CF43">
        <f t="shared" si="420"/>
        <v>760</v>
      </c>
      <c r="CG43">
        <f t="shared" si="421"/>
        <v>646</v>
      </c>
      <c r="CH43">
        <f t="shared" si="422"/>
        <v>646</v>
      </c>
      <c r="CI43">
        <f t="shared" ref="CI43:CK48" si="433">VLOOKUP($A43,属性分配1,CI$3,FALSE)+VLOOKUP($A43,属性分配1,CI$2,FALSE)</f>
        <v>739</v>
      </c>
      <c r="CJ43">
        <f t="shared" si="433"/>
        <v>924</v>
      </c>
      <c r="CK43">
        <f t="shared" si="433"/>
        <v>647</v>
      </c>
      <c r="CL43">
        <f t="shared" ref="CL43:CL48" si="434">INT(CI43*$FR$10)</f>
        <v>14780</v>
      </c>
      <c r="CM43">
        <f t="shared" ref="CM43:CM48" si="435">INT(CI43*$FR$4+CI43*$FR$5)</f>
        <v>812</v>
      </c>
      <c r="CN43">
        <f t="shared" ref="CN43:CN48" si="436">INT(CI43*$FR$6+CK43*$FR$7)</f>
        <v>766</v>
      </c>
      <c r="CO43">
        <f t="shared" ref="CO43:CO48" si="437">INT(CJ43*$FR$8)</f>
        <v>924</v>
      </c>
      <c r="CP43">
        <f t="shared" ref="CP43:CP48" si="438">INT(CJ43*$FR$9)</f>
        <v>924</v>
      </c>
      <c r="CQ43">
        <f t="shared" ref="CQ43:CQ48" si="439">IF($C43=0,0,$C43-$M43-CL43)</f>
        <v>30127</v>
      </c>
      <c r="CR43">
        <f t="shared" ref="CR43:CR48" si="440">IF($D43=0,0,$D43-$N43-CM43)</f>
        <v>751</v>
      </c>
      <c r="CS43">
        <f t="shared" ref="CS43:CS48" si="441">IF($E43=0,0,$E43-$O43-CN43)</f>
        <v>797</v>
      </c>
      <c r="CT43">
        <f t="shared" ref="CT43:CT48" si="442">IF($F43=0,0,$F43-$P43-CO43)</f>
        <v>623</v>
      </c>
      <c r="CU43">
        <f t="shared" ref="CU43:CU48" si="443">IF($G43=0,0,$G43-$Q43-CP43)</f>
        <v>623</v>
      </c>
      <c r="CV43">
        <f t="shared" ref="CV43:CV48" si="444">VLOOKUP($A43,属性分配1,CV$3,FALSE)</f>
        <v>1</v>
      </c>
      <c r="CW43">
        <f t="shared" ref="CW43:CW48" si="445">CV43</f>
        <v>1</v>
      </c>
      <c r="CX43">
        <f t="shared" ref="CX43:CX48" si="446">CW43</f>
        <v>1</v>
      </c>
      <c r="CY43">
        <f t="shared" ref="CY43:CY48" si="447">CX43</f>
        <v>1</v>
      </c>
      <c r="CZ43">
        <f t="shared" ref="CZ43:CZ48" si="448">CY43</f>
        <v>1</v>
      </c>
      <c r="DA43">
        <f t="shared" ref="DA43:DA48" si="449">INT(CQ43*CV43)</f>
        <v>30127</v>
      </c>
      <c r="DB43">
        <f t="shared" ref="DB43:DB48" si="450">INT(CR43*CW43)</f>
        <v>751</v>
      </c>
      <c r="DC43">
        <f t="shared" ref="DC43:DC48" si="451">INT(CS43*CX43)</f>
        <v>797</v>
      </c>
      <c r="DD43">
        <f t="shared" ref="DD43:DD48" si="452">INT(CT43*CY43)</f>
        <v>623</v>
      </c>
      <c r="DE43">
        <f t="shared" ref="DE43:DE48" si="453">INT(CU43*CZ43)</f>
        <v>623</v>
      </c>
      <c r="EC43">
        <f t="shared" si="344"/>
        <v>0</v>
      </c>
      <c r="ED43">
        <f t="shared" si="345"/>
        <v>0</v>
      </c>
      <c r="EE43">
        <f t="shared" si="346"/>
        <v>0</v>
      </c>
      <c r="EF43">
        <f t="shared" si="347"/>
        <v>0</v>
      </c>
      <c r="EG43">
        <f t="shared" si="348"/>
        <v>0</v>
      </c>
      <c r="EH43">
        <f t="shared" si="349"/>
        <v>0</v>
      </c>
      <c r="EI43">
        <f t="shared" si="350"/>
        <v>0</v>
      </c>
      <c r="EJ43">
        <f t="shared" si="351"/>
        <v>0</v>
      </c>
      <c r="EK43">
        <f t="shared" si="352"/>
        <v>0</v>
      </c>
      <c r="EL43">
        <f t="shared" si="353"/>
        <v>0</v>
      </c>
      <c r="EM43">
        <f t="shared" si="354"/>
        <v>0</v>
      </c>
      <c r="EN43">
        <f t="shared" si="355"/>
        <v>0</v>
      </c>
      <c r="EO43">
        <f t="shared" si="356"/>
        <v>0</v>
      </c>
      <c r="EP43">
        <f t="shared" si="357"/>
        <v>0</v>
      </c>
      <c r="EQ43">
        <f t="shared" si="358"/>
        <v>0</v>
      </c>
      <c r="ER43">
        <f t="shared" si="359"/>
        <v>0</v>
      </c>
      <c r="ES43">
        <f t="shared" si="360"/>
        <v>0</v>
      </c>
      <c r="ET43">
        <f t="shared" si="361"/>
        <v>0</v>
      </c>
      <c r="EU43">
        <f t="shared" si="362"/>
        <v>0</v>
      </c>
      <c r="EV43">
        <f t="shared" si="363"/>
        <v>0</v>
      </c>
      <c r="EW43">
        <f t="shared" si="364"/>
        <v>0</v>
      </c>
      <c r="EX43">
        <f t="shared" si="365"/>
        <v>0</v>
      </c>
      <c r="EY43">
        <f t="shared" si="366"/>
        <v>0</v>
      </c>
      <c r="EZ43">
        <f t="shared" si="367"/>
        <v>0</v>
      </c>
      <c r="FA43">
        <f t="shared" si="368"/>
        <v>0</v>
      </c>
      <c r="FB43">
        <f t="shared" si="369"/>
        <v>0</v>
      </c>
      <c r="FC43">
        <f t="shared" si="370"/>
        <v>0</v>
      </c>
      <c r="FD43">
        <f t="shared" si="371"/>
        <v>0</v>
      </c>
      <c r="FE43">
        <f t="shared" si="372"/>
        <v>0</v>
      </c>
      <c r="FF43">
        <f t="shared" si="373"/>
        <v>0</v>
      </c>
    </row>
    <row r="44" spans="1:162" x14ac:dyDescent="0.15">
      <c r="A44">
        <f t="shared" si="374"/>
        <v>3060</v>
      </c>
      <c r="B44">
        <v>60</v>
      </c>
      <c r="C44">
        <v>70632</v>
      </c>
      <c r="D44">
        <v>2436</v>
      </c>
      <c r="E44">
        <v>2436</v>
      </c>
      <c r="F44">
        <v>2411</v>
      </c>
      <c r="G44">
        <v>2411</v>
      </c>
      <c r="H44">
        <v>0.1</v>
      </c>
      <c r="I44">
        <f t="shared" si="403"/>
        <v>0.1</v>
      </c>
      <c r="J44">
        <f t="shared" si="375"/>
        <v>0.1</v>
      </c>
      <c r="K44">
        <f t="shared" si="376"/>
        <v>0.1</v>
      </c>
      <c r="L44">
        <f t="shared" si="377"/>
        <v>0.1</v>
      </c>
      <c r="M44">
        <f t="shared" si="404"/>
        <v>7063</v>
      </c>
      <c r="N44">
        <f t="shared" si="378"/>
        <v>243</v>
      </c>
      <c r="O44">
        <f t="shared" si="379"/>
        <v>243</v>
      </c>
      <c r="P44">
        <f t="shared" si="380"/>
        <v>241</v>
      </c>
      <c r="Q44">
        <f t="shared" si="381"/>
        <v>241</v>
      </c>
      <c r="AO44">
        <f t="shared" si="388"/>
        <v>523</v>
      </c>
      <c r="AP44">
        <f t="shared" si="388"/>
        <v>654</v>
      </c>
      <c r="AQ44">
        <f t="shared" si="388"/>
        <v>457</v>
      </c>
      <c r="AR44">
        <f t="shared" si="423"/>
        <v>10460</v>
      </c>
      <c r="AS44">
        <f t="shared" si="424"/>
        <v>575</v>
      </c>
      <c r="AT44">
        <f t="shared" si="425"/>
        <v>542</v>
      </c>
      <c r="AU44">
        <f t="shared" si="426"/>
        <v>654</v>
      </c>
      <c r="AV44">
        <f t="shared" si="427"/>
        <v>654</v>
      </c>
      <c r="AW44">
        <f t="shared" si="389"/>
        <v>53109</v>
      </c>
      <c r="AX44">
        <f t="shared" si="390"/>
        <v>1618</v>
      </c>
      <c r="AY44">
        <f t="shared" si="391"/>
        <v>1651</v>
      </c>
      <c r="AZ44">
        <f t="shared" si="392"/>
        <v>1516</v>
      </c>
      <c r="BA44">
        <f t="shared" si="393"/>
        <v>1516</v>
      </c>
      <c r="BB44">
        <f t="shared" si="394"/>
        <v>0.5</v>
      </c>
      <c r="BC44">
        <f t="shared" si="395"/>
        <v>0.5</v>
      </c>
      <c r="BD44">
        <f t="shared" si="396"/>
        <v>0.5</v>
      </c>
      <c r="BE44">
        <f t="shared" si="397"/>
        <v>0.5</v>
      </c>
      <c r="BF44">
        <f t="shared" si="398"/>
        <v>0.5</v>
      </c>
      <c r="BG44">
        <f>INT(AW44*BB44)</f>
        <v>26554</v>
      </c>
      <c r="BH44">
        <f t="shared" si="399"/>
        <v>809</v>
      </c>
      <c r="BI44">
        <f t="shared" si="400"/>
        <v>825</v>
      </c>
      <c r="BJ44">
        <f t="shared" si="401"/>
        <v>758</v>
      </c>
      <c r="BK44">
        <f t="shared" si="402"/>
        <v>758</v>
      </c>
      <c r="BL44">
        <f t="shared" si="407"/>
        <v>784</v>
      </c>
      <c r="BM44">
        <f t="shared" si="407"/>
        <v>981</v>
      </c>
      <c r="BN44">
        <f t="shared" si="407"/>
        <v>686</v>
      </c>
      <c r="BO44">
        <f t="shared" si="428"/>
        <v>15680</v>
      </c>
      <c r="BP44">
        <f t="shared" si="429"/>
        <v>862</v>
      </c>
      <c r="BQ44">
        <f t="shared" si="430"/>
        <v>813</v>
      </c>
      <c r="BR44">
        <f t="shared" si="431"/>
        <v>981</v>
      </c>
      <c r="BS44">
        <f t="shared" si="432"/>
        <v>981</v>
      </c>
      <c r="BT44">
        <f t="shared" si="408"/>
        <v>47889</v>
      </c>
      <c r="BU44">
        <f t="shared" si="409"/>
        <v>1331</v>
      </c>
      <c r="BV44">
        <f t="shared" si="410"/>
        <v>1380</v>
      </c>
      <c r="BW44">
        <f t="shared" si="411"/>
        <v>1189</v>
      </c>
      <c r="BX44">
        <f t="shared" si="412"/>
        <v>1189</v>
      </c>
      <c r="BY44">
        <f t="shared" si="413"/>
        <v>0.75</v>
      </c>
      <c r="BZ44">
        <f t="shared" si="414"/>
        <v>0.75</v>
      </c>
      <c r="CA44">
        <f t="shared" si="415"/>
        <v>0.75</v>
      </c>
      <c r="CB44">
        <f t="shared" si="416"/>
        <v>0.75</v>
      </c>
      <c r="CC44">
        <f t="shared" si="417"/>
        <v>0.75</v>
      </c>
      <c r="CD44">
        <f t="shared" si="418"/>
        <v>35916</v>
      </c>
      <c r="CE44">
        <f t="shared" si="419"/>
        <v>998</v>
      </c>
      <c r="CF44">
        <f t="shared" si="420"/>
        <v>1035</v>
      </c>
      <c r="CG44">
        <f t="shared" si="421"/>
        <v>891</v>
      </c>
      <c r="CH44">
        <f t="shared" si="422"/>
        <v>891</v>
      </c>
      <c r="CI44">
        <f t="shared" si="433"/>
        <v>1046</v>
      </c>
      <c r="CJ44">
        <f t="shared" si="433"/>
        <v>1308</v>
      </c>
      <c r="CK44">
        <f t="shared" si="433"/>
        <v>915</v>
      </c>
      <c r="CL44">
        <f t="shared" si="434"/>
        <v>20920</v>
      </c>
      <c r="CM44">
        <f t="shared" si="435"/>
        <v>1150</v>
      </c>
      <c r="CN44">
        <f t="shared" si="436"/>
        <v>1085</v>
      </c>
      <c r="CO44">
        <f t="shared" si="437"/>
        <v>1308</v>
      </c>
      <c r="CP44">
        <f t="shared" si="438"/>
        <v>1308</v>
      </c>
      <c r="CQ44">
        <f t="shared" si="439"/>
        <v>42649</v>
      </c>
      <c r="CR44">
        <f t="shared" si="440"/>
        <v>1043</v>
      </c>
      <c r="CS44">
        <f t="shared" si="441"/>
        <v>1108</v>
      </c>
      <c r="CT44">
        <f t="shared" si="442"/>
        <v>862</v>
      </c>
      <c r="CU44">
        <f t="shared" si="443"/>
        <v>862</v>
      </c>
      <c r="CV44">
        <f t="shared" si="444"/>
        <v>1</v>
      </c>
      <c r="CW44">
        <f t="shared" si="445"/>
        <v>1</v>
      </c>
      <c r="CX44">
        <f t="shared" si="446"/>
        <v>1</v>
      </c>
      <c r="CY44">
        <f t="shared" si="447"/>
        <v>1</v>
      </c>
      <c r="CZ44">
        <f t="shared" si="448"/>
        <v>1</v>
      </c>
      <c r="DA44">
        <f t="shared" si="449"/>
        <v>42649</v>
      </c>
      <c r="DB44">
        <f t="shared" si="450"/>
        <v>1043</v>
      </c>
      <c r="DC44">
        <f t="shared" si="451"/>
        <v>1108</v>
      </c>
      <c r="DD44">
        <f t="shared" si="452"/>
        <v>862</v>
      </c>
      <c r="DE44">
        <f t="shared" si="453"/>
        <v>862</v>
      </c>
      <c r="EC44">
        <f t="shared" si="344"/>
        <v>0</v>
      </c>
      <c r="ED44">
        <f t="shared" si="345"/>
        <v>0</v>
      </c>
      <c r="EE44">
        <f t="shared" si="346"/>
        <v>0</v>
      </c>
      <c r="EF44">
        <f t="shared" si="347"/>
        <v>0</v>
      </c>
      <c r="EG44">
        <f t="shared" si="348"/>
        <v>0</v>
      </c>
      <c r="EH44">
        <f t="shared" si="349"/>
        <v>0</v>
      </c>
      <c r="EI44">
        <f t="shared" si="350"/>
        <v>0</v>
      </c>
      <c r="EJ44">
        <f t="shared" si="351"/>
        <v>0</v>
      </c>
      <c r="EK44">
        <f t="shared" si="352"/>
        <v>0</v>
      </c>
      <c r="EL44">
        <f t="shared" si="353"/>
        <v>0</v>
      </c>
      <c r="EM44">
        <f t="shared" si="354"/>
        <v>0</v>
      </c>
      <c r="EN44">
        <f t="shared" si="355"/>
        <v>0</v>
      </c>
      <c r="EO44">
        <f t="shared" si="356"/>
        <v>0</v>
      </c>
      <c r="EP44">
        <f t="shared" si="357"/>
        <v>0</v>
      </c>
      <c r="EQ44">
        <f t="shared" si="358"/>
        <v>0</v>
      </c>
      <c r="ER44">
        <f t="shared" si="359"/>
        <v>0</v>
      </c>
      <c r="ES44">
        <f t="shared" si="360"/>
        <v>0</v>
      </c>
      <c r="ET44">
        <f t="shared" si="361"/>
        <v>0</v>
      </c>
      <c r="EU44">
        <f t="shared" si="362"/>
        <v>0</v>
      </c>
      <c r="EV44">
        <f t="shared" si="363"/>
        <v>0</v>
      </c>
      <c r="EW44">
        <f t="shared" si="364"/>
        <v>0</v>
      </c>
      <c r="EX44">
        <f t="shared" si="365"/>
        <v>0</v>
      </c>
      <c r="EY44">
        <f t="shared" si="366"/>
        <v>0</v>
      </c>
      <c r="EZ44">
        <f t="shared" si="367"/>
        <v>0</v>
      </c>
      <c r="FA44">
        <f t="shared" si="368"/>
        <v>0</v>
      </c>
      <c r="FB44">
        <f t="shared" si="369"/>
        <v>0</v>
      </c>
      <c r="FC44">
        <f t="shared" si="370"/>
        <v>0</v>
      </c>
      <c r="FD44">
        <f t="shared" si="371"/>
        <v>0</v>
      </c>
      <c r="FE44">
        <f t="shared" si="372"/>
        <v>0</v>
      </c>
      <c r="FF44">
        <f t="shared" si="373"/>
        <v>0</v>
      </c>
    </row>
    <row r="45" spans="1:162" x14ac:dyDescent="0.15">
      <c r="A45">
        <f t="shared" si="374"/>
        <v>3070</v>
      </c>
      <c r="B45">
        <v>70</v>
      </c>
      <c r="C45">
        <v>94932</v>
      </c>
      <c r="D45">
        <v>3256</v>
      </c>
      <c r="E45">
        <v>3256</v>
      </c>
      <c r="F45">
        <v>3223</v>
      </c>
      <c r="G45">
        <v>3223</v>
      </c>
      <c r="H45">
        <v>0.1</v>
      </c>
      <c r="I45">
        <f t="shared" si="403"/>
        <v>0.1</v>
      </c>
      <c r="J45">
        <f t="shared" si="375"/>
        <v>0.1</v>
      </c>
      <c r="K45">
        <f t="shared" si="376"/>
        <v>0.1</v>
      </c>
      <c r="L45">
        <f t="shared" si="377"/>
        <v>0.1</v>
      </c>
      <c r="M45">
        <f t="shared" si="404"/>
        <v>9493</v>
      </c>
      <c r="N45">
        <f t="shared" si="378"/>
        <v>325</v>
      </c>
      <c r="O45">
        <f t="shared" si="379"/>
        <v>325</v>
      </c>
      <c r="P45">
        <f t="shared" si="380"/>
        <v>322</v>
      </c>
      <c r="Q45">
        <f t="shared" si="381"/>
        <v>322</v>
      </c>
      <c r="AO45">
        <f t="shared" si="388"/>
        <v>703</v>
      </c>
      <c r="AP45">
        <f t="shared" si="388"/>
        <v>879</v>
      </c>
      <c r="AQ45">
        <f t="shared" si="388"/>
        <v>615</v>
      </c>
      <c r="AR45">
        <f t="shared" si="423"/>
        <v>14060</v>
      </c>
      <c r="AS45">
        <f t="shared" si="424"/>
        <v>773</v>
      </c>
      <c r="AT45">
        <f t="shared" si="425"/>
        <v>729</v>
      </c>
      <c r="AU45">
        <f t="shared" si="426"/>
        <v>879</v>
      </c>
      <c r="AV45">
        <f t="shared" si="427"/>
        <v>879</v>
      </c>
      <c r="AW45">
        <f t="shared" si="389"/>
        <v>71379</v>
      </c>
      <c r="AX45">
        <f t="shared" si="390"/>
        <v>2158</v>
      </c>
      <c r="AY45">
        <f t="shared" si="391"/>
        <v>2202</v>
      </c>
      <c r="AZ45">
        <f t="shared" si="392"/>
        <v>2022</v>
      </c>
      <c r="BA45">
        <f t="shared" si="393"/>
        <v>2022</v>
      </c>
      <c r="BB45">
        <f t="shared" si="394"/>
        <v>0.5</v>
      </c>
      <c r="BC45">
        <f t="shared" si="395"/>
        <v>0.5</v>
      </c>
      <c r="BD45">
        <f t="shared" si="396"/>
        <v>0.5</v>
      </c>
      <c r="BE45">
        <f t="shared" si="397"/>
        <v>0.5</v>
      </c>
      <c r="BF45">
        <f t="shared" si="398"/>
        <v>0.5</v>
      </c>
      <c r="BG45">
        <f t="shared" ref="BG45" si="454">INT(AW45*BB45)</f>
        <v>35689</v>
      </c>
      <c r="BH45">
        <f t="shared" si="399"/>
        <v>1079</v>
      </c>
      <c r="BI45">
        <f t="shared" si="400"/>
        <v>1101</v>
      </c>
      <c r="BJ45">
        <f t="shared" si="401"/>
        <v>1011</v>
      </c>
      <c r="BK45">
        <f t="shared" si="402"/>
        <v>1011</v>
      </c>
      <c r="BL45">
        <f t="shared" si="407"/>
        <v>984</v>
      </c>
      <c r="BM45">
        <f t="shared" si="407"/>
        <v>1230</v>
      </c>
      <c r="BN45">
        <f t="shared" si="407"/>
        <v>861</v>
      </c>
      <c r="BO45">
        <f t="shared" si="428"/>
        <v>19680</v>
      </c>
      <c r="BP45">
        <f t="shared" si="429"/>
        <v>1082</v>
      </c>
      <c r="BQ45">
        <f t="shared" si="430"/>
        <v>1020</v>
      </c>
      <c r="BR45">
        <f t="shared" si="431"/>
        <v>1230</v>
      </c>
      <c r="BS45">
        <f t="shared" si="432"/>
        <v>1230</v>
      </c>
      <c r="BT45">
        <f t="shared" si="408"/>
        <v>65759</v>
      </c>
      <c r="BU45">
        <f t="shared" si="409"/>
        <v>1849</v>
      </c>
      <c r="BV45">
        <f t="shared" si="410"/>
        <v>1911</v>
      </c>
      <c r="BW45">
        <f t="shared" si="411"/>
        <v>1671</v>
      </c>
      <c r="BX45">
        <f t="shared" si="412"/>
        <v>1671</v>
      </c>
      <c r="BY45">
        <f t="shared" si="413"/>
        <v>0.7</v>
      </c>
      <c r="BZ45">
        <f t="shared" si="414"/>
        <v>0.7</v>
      </c>
      <c r="CA45">
        <f t="shared" si="415"/>
        <v>0.7</v>
      </c>
      <c r="CB45">
        <f t="shared" si="416"/>
        <v>0.7</v>
      </c>
      <c r="CC45">
        <f t="shared" si="417"/>
        <v>0.7</v>
      </c>
      <c r="CD45">
        <f t="shared" si="418"/>
        <v>46031</v>
      </c>
      <c r="CE45">
        <f t="shared" si="419"/>
        <v>1294</v>
      </c>
      <c r="CF45">
        <f t="shared" si="420"/>
        <v>1337</v>
      </c>
      <c r="CG45">
        <f t="shared" si="421"/>
        <v>1169</v>
      </c>
      <c r="CH45">
        <f t="shared" si="422"/>
        <v>1169</v>
      </c>
      <c r="CI45">
        <f t="shared" si="433"/>
        <v>1406</v>
      </c>
      <c r="CJ45">
        <f t="shared" si="433"/>
        <v>1758</v>
      </c>
      <c r="CK45">
        <f t="shared" si="433"/>
        <v>1230</v>
      </c>
      <c r="CL45">
        <f t="shared" si="434"/>
        <v>28120</v>
      </c>
      <c r="CM45">
        <f t="shared" si="435"/>
        <v>1546</v>
      </c>
      <c r="CN45">
        <f t="shared" si="436"/>
        <v>1458</v>
      </c>
      <c r="CO45">
        <f t="shared" si="437"/>
        <v>1758</v>
      </c>
      <c r="CP45">
        <f t="shared" si="438"/>
        <v>1758</v>
      </c>
      <c r="CQ45">
        <f t="shared" si="439"/>
        <v>57319</v>
      </c>
      <c r="CR45">
        <f t="shared" si="440"/>
        <v>1385</v>
      </c>
      <c r="CS45">
        <f t="shared" si="441"/>
        <v>1473</v>
      </c>
      <c r="CT45">
        <f t="shared" si="442"/>
        <v>1143</v>
      </c>
      <c r="CU45">
        <f t="shared" si="443"/>
        <v>1143</v>
      </c>
      <c r="CV45">
        <f t="shared" si="444"/>
        <v>1</v>
      </c>
      <c r="CW45">
        <f t="shared" si="445"/>
        <v>1</v>
      </c>
      <c r="CX45">
        <f t="shared" si="446"/>
        <v>1</v>
      </c>
      <c r="CY45">
        <f t="shared" si="447"/>
        <v>1</v>
      </c>
      <c r="CZ45">
        <f t="shared" si="448"/>
        <v>1</v>
      </c>
      <c r="DA45">
        <f t="shared" si="449"/>
        <v>57319</v>
      </c>
      <c r="DB45">
        <f t="shared" si="450"/>
        <v>1385</v>
      </c>
      <c r="DC45">
        <f t="shared" si="451"/>
        <v>1473</v>
      </c>
      <c r="DD45">
        <f t="shared" si="452"/>
        <v>1143</v>
      </c>
      <c r="DE45">
        <f t="shared" si="453"/>
        <v>1143</v>
      </c>
      <c r="EC45">
        <f t="shared" si="344"/>
        <v>0</v>
      </c>
      <c r="ED45">
        <f t="shared" si="345"/>
        <v>0</v>
      </c>
      <c r="EE45">
        <f t="shared" si="346"/>
        <v>0</v>
      </c>
      <c r="EF45">
        <f t="shared" si="347"/>
        <v>0</v>
      </c>
      <c r="EG45">
        <f t="shared" si="348"/>
        <v>0</v>
      </c>
      <c r="EH45">
        <f t="shared" si="349"/>
        <v>0</v>
      </c>
      <c r="EI45">
        <f t="shared" si="350"/>
        <v>0</v>
      </c>
      <c r="EJ45">
        <f t="shared" si="351"/>
        <v>0</v>
      </c>
      <c r="EK45">
        <f t="shared" si="352"/>
        <v>0</v>
      </c>
      <c r="EL45">
        <f t="shared" si="353"/>
        <v>0</v>
      </c>
      <c r="EM45">
        <f t="shared" si="354"/>
        <v>0</v>
      </c>
      <c r="EN45">
        <f t="shared" si="355"/>
        <v>0</v>
      </c>
      <c r="EO45">
        <f t="shared" si="356"/>
        <v>0</v>
      </c>
      <c r="EP45">
        <f t="shared" si="357"/>
        <v>0</v>
      </c>
      <c r="EQ45">
        <f t="shared" si="358"/>
        <v>0</v>
      </c>
      <c r="ER45">
        <f t="shared" si="359"/>
        <v>0</v>
      </c>
      <c r="ES45">
        <f t="shared" si="360"/>
        <v>0</v>
      </c>
      <c r="ET45">
        <f t="shared" si="361"/>
        <v>0</v>
      </c>
      <c r="EU45">
        <f t="shared" si="362"/>
        <v>0</v>
      </c>
      <c r="EV45">
        <f t="shared" si="363"/>
        <v>0</v>
      </c>
      <c r="EW45">
        <f t="shared" si="364"/>
        <v>0</v>
      </c>
      <c r="EX45">
        <f t="shared" si="365"/>
        <v>0</v>
      </c>
      <c r="EY45">
        <f t="shared" si="366"/>
        <v>0</v>
      </c>
      <c r="EZ45">
        <f t="shared" si="367"/>
        <v>0</v>
      </c>
      <c r="FA45">
        <f t="shared" si="368"/>
        <v>0</v>
      </c>
      <c r="FB45">
        <f t="shared" si="369"/>
        <v>0</v>
      </c>
      <c r="FC45">
        <f t="shared" si="370"/>
        <v>0</v>
      </c>
      <c r="FD45">
        <f t="shared" si="371"/>
        <v>0</v>
      </c>
      <c r="FE45">
        <f t="shared" si="372"/>
        <v>0</v>
      </c>
      <c r="FF45">
        <f t="shared" si="373"/>
        <v>0</v>
      </c>
    </row>
    <row r="46" spans="1:162" x14ac:dyDescent="0.15">
      <c r="A46">
        <f t="shared" si="374"/>
        <v>3080</v>
      </c>
      <c r="B46">
        <v>80</v>
      </c>
      <c r="C46">
        <v>122796</v>
      </c>
      <c r="D46">
        <v>4196</v>
      </c>
      <c r="E46">
        <v>4196</v>
      </c>
      <c r="F46">
        <v>4154</v>
      </c>
      <c r="G46">
        <v>4154</v>
      </c>
      <c r="H46">
        <v>0.1</v>
      </c>
      <c r="I46">
        <f t="shared" si="403"/>
        <v>0.1</v>
      </c>
      <c r="J46">
        <f t="shared" si="375"/>
        <v>0.1</v>
      </c>
      <c r="K46">
        <f t="shared" si="376"/>
        <v>0.1</v>
      </c>
      <c r="L46">
        <f t="shared" si="377"/>
        <v>0.1</v>
      </c>
      <c r="M46">
        <f t="shared" si="404"/>
        <v>12279</v>
      </c>
      <c r="N46">
        <f t="shared" si="378"/>
        <v>419</v>
      </c>
      <c r="O46">
        <f t="shared" si="379"/>
        <v>419</v>
      </c>
      <c r="P46">
        <f t="shared" si="380"/>
        <v>415</v>
      </c>
      <c r="Q46">
        <f t="shared" si="381"/>
        <v>415</v>
      </c>
      <c r="BL46">
        <f t="shared" si="407"/>
        <v>1182</v>
      </c>
      <c r="BM46">
        <f t="shared" si="407"/>
        <v>1478</v>
      </c>
      <c r="BN46">
        <f t="shared" si="407"/>
        <v>1034</v>
      </c>
      <c r="BO46">
        <f t="shared" si="428"/>
        <v>23640</v>
      </c>
      <c r="BP46">
        <f t="shared" si="429"/>
        <v>1300</v>
      </c>
      <c r="BQ46">
        <f t="shared" si="430"/>
        <v>1226</v>
      </c>
      <c r="BR46">
        <f t="shared" si="431"/>
        <v>1478</v>
      </c>
      <c r="BS46">
        <f t="shared" si="432"/>
        <v>1478</v>
      </c>
      <c r="BT46">
        <f t="shared" si="408"/>
        <v>86877</v>
      </c>
      <c r="BU46">
        <f t="shared" si="409"/>
        <v>2477</v>
      </c>
      <c r="BV46">
        <f t="shared" si="410"/>
        <v>2551</v>
      </c>
      <c r="BW46">
        <f t="shared" si="411"/>
        <v>2261</v>
      </c>
      <c r="BX46">
        <f t="shared" si="412"/>
        <v>2261</v>
      </c>
      <c r="BY46">
        <f t="shared" si="413"/>
        <v>0.65</v>
      </c>
      <c r="BZ46">
        <f t="shared" si="414"/>
        <v>0.65</v>
      </c>
      <c r="CA46">
        <f t="shared" si="415"/>
        <v>0.65</v>
      </c>
      <c r="CB46">
        <f t="shared" si="416"/>
        <v>0.65</v>
      </c>
      <c r="CC46">
        <f t="shared" si="417"/>
        <v>0.65</v>
      </c>
      <c r="CD46">
        <f t="shared" si="418"/>
        <v>56470</v>
      </c>
      <c r="CE46">
        <f t="shared" si="419"/>
        <v>1610</v>
      </c>
      <c r="CF46">
        <f t="shared" si="420"/>
        <v>1658</v>
      </c>
      <c r="CG46">
        <f t="shared" si="421"/>
        <v>1469</v>
      </c>
      <c r="CH46">
        <f t="shared" si="422"/>
        <v>1469</v>
      </c>
      <c r="CI46">
        <f t="shared" si="433"/>
        <v>1473</v>
      </c>
      <c r="CJ46">
        <f t="shared" si="433"/>
        <v>1841</v>
      </c>
      <c r="CK46">
        <f t="shared" si="433"/>
        <v>1289</v>
      </c>
      <c r="CL46">
        <f t="shared" si="434"/>
        <v>29460</v>
      </c>
      <c r="CM46">
        <f t="shared" si="435"/>
        <v>1620</v>
      </c>
      <c r="CN46">
        <f t="shared" si="436"/>
        <v>1528</v>
      </c>
      <c r="CO46">
        <f t="shared" si="437"/>
        <v>1841</v>
      </c>
      <c r="CP46">
        <f t="shared" si="438"/>
        <v>1841</v>
      </c>
      <c r="CQ46">
        <f t="shared" si="439"/>
        <v>81057</v>
      </c>
      <c r="CR46">
        <f t="shared" si="440"/>
        <v>2157</v>
      </c>
      <c r="CS46">
        <f t="shared" si="441"/>
        <v>2249</v>
      </c>
      <c r="CT46">
        <f t="shared" si="442"/>
        <v>1898</v>
      </c>
      <c r="CU46">
        <f t="shared" si="443"/>
        <v>1898</v>
      </c>
      <c r="CV46">
        <f t="shared" si="444"/>
        <v>0.81</v>
      </c>
      <c r="CW46">
        <f t="shared" si="445"/>
        <v>0.81</v>
      </c>
      <c r="CX46">
        <f t="shared" si="446"/>
        <v>0.81</v>
      </c>
      <c r="CY46">
        <f t="shared" si="447"/>
        <v>0.81</v>
      </c>
      <c r="CZ46">
        <f t="shared" si="448"/>
        <v>0.81</v>
      </c>
      <c r="DA46">
        <f t="shared" si="449"/>
        <v>65656</v>
      </c>
      <c r="DB46">
        <f t="shared" si="450"/>
        <v>1747</v>
      </c>
      <c r="DC46">
        <f t="shared" si="451"/>
        <v>1821</v>
      </c>
      <c r="DD46">
        <f t="shared" si="452"/>
        <v>1537</v>
      </c>
      <c r="DE46">
        <f t="shared" si="453"/>
        <v>1537</v>
      </c>
      <c r="DF46">
        <f t="shared" ref="DF46:DH48" si="455">VLOOKUP($A46,属性分配1,DF$3,FALSE)+VLOOKUP($A46,属性分配1,DF$2,FALSE)</f>
        <v>1515</v>
      </c>
      <c r="DG46">
        <f t="shared" si="455"/>
        <v>1895</v>
      </c>
      <c r="DH46">
        <f t="shared" si="455"/>
        <v>1326</v>
      </c>
      <c r="DI46">
        <f t="shared" ref="DI46:DI48" si="456">INT(DF46*$FR$10)</f>
        <v>30300</v>
      </c>
      <c r="DJ46">
        <f t="shared" ref="DJ46:DJ48" si="457">INT(DF46*$FR$4+DF46*$FR$5)</f>
        <v>1666</v>
      </c>
      <c r="DK46">
        <f t="shared" ref="DK46:DK48" si="458">INT(DF46*$FR$6+DH46*$FR$7)</f>
        <v>1572</v>
      </c>
      <c r="DL46">
        <f t="shared" ref="DL46:DL48" si="459">INT(DG46*$FR$8)</f>
        <v>1895</v>
      </c>
      <c r="DM46">
        <f t="shared" ref="DM46:DM48" si="460">INT(DG46*$FR$9)</f>
        <v>1895</v>
      </c>
      <c r="DN46">
        <f t="shared" ref="DN46:DN48" si="461">IF($C46=0,0,$C46-$M46-DI46)</f>
        <v>80217</v>
      </c>
      <c r="DO46">
        <f t="shared" ref="DO46:DO48" si="462">IF($D46=0,0,$D46-$N46-DJ46)</f>
        <v>2111</v>
      </c>
      <c r="DP46">
        <f t="shared" ref="DP46:DP48" si="463">IF($E46=0,0,$E46-$O46-DK46)</f>
        <v>2205</v>
      </c>
      <c r="DQ46">
        <f t="shared" ref="DQ46:DQ48" si="464">IF($F46=0,0,$F46-$P46-DL46)</f>
        <v>1844</v>
      </c>
      <c r="DR46">
        <f t="shared" ref="DR46:DR48" si="465">IF($G46=0,0,$G46-$Q46-DM46)</f>
        <v>1844</v>
      </c>
      <c r="DS46">
        <f>VLOOKUP($A46,属性分配1,DS$3,FALSE)</f>
        <v>1</v>
      </c>
      <c r="DT46">
        <f t="shared" ref="DT46:DT48" si="466">DS46</f>
        <v>1</v>
      </c>
      <c r="DU46">
        <f t="shared" ref="DU46:DU48" si="467">DT46</f>
        <v>1</v>
      </c>
      <c r="DV46">
        <f t="shared" ref="DV46:DV48" si="468">DU46</f>
        <v>1</v>
      </c>
      <c r="DW46">
        <f t="shared" ref="DW46:DW48" si="469">DV46</f>
        <v>1</v>
      </c>
      <c r="DX46">
        <f t="shared" ref="DX46:DX48" si="470">INT(DN46*DS46)</f>
        <v>80217</v>
      </c>
      <c r="DY46">
        <f t="shared" ref="DY46:DY48" si="471">INT(DO46*DT46)</f>
        <v>2111</v>
      </c>
      <c r="DZ46">
        <f t="shared" ref="DZ46:DZ48" si="472">INT(DP46*DU46)</f>
        <v>2205</v>
      </c>
      <c r="EA46">
        <f t="shared" ref="EA46:EA48" si="473">INT(DQ46*DV46)</f>
        <v>1844</v>
      </c>
      <c r="EB46">
        <f t="shared" ref="EB46:EB48" si="474">INT(DR46*DW46)</f>
        <v>1844</v>
      </c>
      <c r="EC46">
        <f t="shared" si="344"/>
        <v>0</v>
      </c>
      <c r="ED46">
        <f t="shared" si="345"/>
        <v>0</v>
      </c>
      <c r="EE46">
        <f t="shared" si="346"/>
        <v>0</v>
      </c>
      <c r="EF46">
        <f t="shared" si="347"/>
        <v>0</v>
      </c>
      <c r="EG46">
        <f t="shared" si="348"/>
        <v>0</v>
      </c>
      <c r="EH46">
        <f t="shared" si="349"/>
        <v>0</v>
      </c>
      <c r="EI46">
        <f t="shared" si="350"/>
        <v>0</v>
      </c>
      <c r="EJ46">
        <f t="shared" si="351"/>
        <v>0</v>
      </c>
      <c r="EK46">
        <f t="shared" si="352"/>
        <v>0</v>
      </c>
      <c r="EL46">
        <f t="shared" si="353"/>
        <v>0</v>
      </c>
      <c r="EM46">
        <f t="shared" si="354"/>
        <v>0</v>
      </c>
      <c r="EN46">
        <f t="shared" si="355"/>
        <v>0</v>
      </c>
      <c r="EO46">
        <f t="shared" si="356"/>
        <v>0</v>
      </c>
      <c r="EP46">
        <f t="shared" si="357"/>
        <v>0</v>
      </c>
      <c r="EQ46">
        <f t="shared" si="358"/>
        <v>0</v>
      </c>
      <c r="ER46">
        <f t="shared" si="359"/>
        <v>0</v>
      </c>
      <c r="ES46">
        <f t="shared" si="360"/>
        <v>0</v>
      </c>
      <c r="ET46">
        <f t="shared" si="361"/>
        <v>0</v>
      </c>
      <c r="EU46">
        <f t="shared" si="362"/>
        <v>0</v>
      </c>
      <c r="EV46">
        <f t="shared" si="363"/>
        <v>0</v>
      </c>
      <c r="EW46">
        <f t="shared" si="364"/>
        <v>0</v>
      </c>
      <c r="EX46">
        <f t="shared" si="365"/>
        <v>0</v>
      </c>
      <c r="EY46">
        <f t="shared" si="366"/>
        <v>0</v>
      </c>
      <c r="EZ46">
        <f t="shared" si="367"/>
        <v>0</v>
      </c>
      <c r="FA46">
        <f t="shared" si="368"/>
        <v>0</v>
      </c>
      <c r="FB46">
        <f t="shared" si="369"/>
        <v>0</v>
      </c>
      <c r="FC46">
        <f t="shared" si="370"/>
        <v>0</v>
      </c>
      <c r="FD46">
        <f t="shared" si="371"/>
        <v>0</v>
      </c>
      <c r="FE46">
        <f t="shared" si="372"/>
        <v>0</v>
      </c>
      <c r="FF46">
        <f t="shared" si="373"/>
        <v>0</v>
      </c>
    </row>
    <row r="47" spans="1:162" x14ac:dyDescent="0.15">
      <c r="A47">
        <f t="shared" si="374"/>
        <v>3090</v>
      </c>
      <c r="B47">
        <v>90</v>
      </c>
      <c r="C47">
        <v>154332</v>
      </c>
      <c r="D47">
        <v>5256</v>
      </c>
      <c r="E47">
        <v>5256</v>
      </c>
      <c r="F47">
        <v>5203</v>
      </c>
      <c r="G47">
        <v>5203</v>
      </c>
      <c r="H47">
        <v>0.1</v>
      </c>
      <c r="I47">
        <f t="shared" si="403"/>
        <v>0.1</v>
      </c>
      <c r="J47">
        <f t="shared" si="375"/>
        <v>0.1</v>
      </c>
      <c r="K47">
        <f t="shared" si="376"/>
        <v>0.1</v>
      </c>
      <c r="L47">
        <f t="shared" si="377"/>
        <v>0.1</v>
      </c>
      <c r="M47">
        <f t="shared" si="404"/>
        <v>15433</v>
      </c>
      <c r="N47">
        <f t="shared" si="378"/>
        <v>525</v>
      </c>
      <c r="O47">
        <f t="shared" si="379"/>
        <v>525</v>
      </c>
      <c r="P47">
        <f t="shared" si="380"/>
        <v>520</v>
      </c>
      <c r="Q47">
        <f t="shared" si="381"/>
        <v>520</v>
      </c>
      <c r="BL47">
        <f t="shared" si="407"/>
        <v>1371</v>
      </c>
      <c r="BM47">
        <f t="shared" si="407"/>
        <v>1714</v>
      </c>
      <c r="BN47">
        <f t="shared" si="407"/>
        <v>1200</v>
      </c>
      <c r="BO47">
        <f t="shared" si="428"/>
        <v>27420</v>
      </c>
      <c r="BP47">
        <f t="shared" si="429"/>
        <v>1508</v>
      </c>
      <c r="BQ47">
        <f t="shared" si="430"/>
        <v>1422</v>
      </c>
      <c r="BR47">
        <f t="shared" si="431"/>
        <v>1714</v>
      </c>
      <c r="BS47">
        <f t="shared" si="432"/>
        <v>1714</v>
      </c>
      <c r="BT47">
        <f t="shared" si="408"/>
        <v>111479</v>
      </c>
      <c r="BU47">
        <f t="shared" si="409"/>
        <v>3223</v>
      </c>
      <c r="BV47">
        <f t="shared" si="410"/>
        <v>3309</v>
      </c>
      <c r="BW47">
        <f t="shared" si="411"/>
        <v>2969</v>
      </c>
      <c r="BX47">
        <f t="shared" si="412"/>
        <v>2969</v>
      </c>
      <c r="BY47">
        <f t="shared" si="413"/>
        <v>0.6</v>
      </c>
      <c r="BZ47">
        <f t="shared" si="414"/>
        <v>0.6</v>
      </c>
      <c r="CA47">
        <f t="shared" si="415"/>
        <v>0.6</v>
      </c>
      <c r="CB47">
        <f t="shared" si="416"/>
        <v>0.6</v>
      </c>
      <c r="CC47">
        <f t="shared" si="417"/>
        <v>0.6</v>
      </c>
      <c r="CD47">
        <f t="shared" si="418"/>
        <v>66887</v>
      </c>
      <c r="CE47">
        <f t="shared" si="419"/>
        <v>1933</v>
      </c>
      <c r="CF47">
        <f t="shared" si="420"/>
        <v>1985</v>
      </c>
      <c r="CG47">
        <f t="shared" si="421"/>
        <v>1781</v>
      </c>
      <c r="CH47">
        <f t="shared" si="422"/>
        <v>1781</v>
      </c>
      <c r="CI47">
        <f t="shared" si="433"/>
        <v>1714</v>
      </c>
      <c r="CJ47">
        <f t="shared" si="433"/>
        <v>2143</v>
      </c>
      <c r="CK47">
        <f t="shared" si="433"/>
        <v>1500</v>
      </c>
      <c r="CL47">
        <f t="shared" si="434"/>
        <v>34280</v>
      </c>
      <c r="CM47">
        <f t="shared" si="435"/>
        <v>1885</v>
      </c>
      <c r="CN47">
        <f t="shared" si="436"/>
        <v>1778</v>
      </c>
      <c r="CO47">
        <f t="shared" si="437"/>
        <v>2143</v>
      </c>
      <c r="CP47">
        <f t="shared" si="438"/>
        <v>2143</v>
      </c>
      <c r="CQ47">
        <f t="shared" si="439"/>
        <v>104619</v>
      </c>
      <c r="CR47">
        <f t="shared" si="440"/>
        <v>2846</v>
      </c>
      <c r="CS47">
        <f t="shared" si="441"/>
        <v>2953</v>
      </c>
      <c r="CT47">
        <f t="shared" si="442"/>
        <v>2540</v>
      </c>
      <c r="CU47">
        <f t="shared" si="443"/>
        <v>2540</v>
      </c>
      <c r="CV47">
        <f t="shared" si="444"/>
        <v>0.75</v>
      </c>
      <c r="CW47">
        <f t="shared" si="445"/>
        <v>0.75</v>
      </c>
      <c r="CX47">
        <f t="shared" si="446"/>
        <v>0.75</v>
      </c>
      <c r="CY47">
        <f t="shared" si="447"/>
        <v>0.75</v>
      </c>
      <c r="CZ47">
        <f t="shared" si="448"/>
        <v>0.75</v>
      </c>
      <c r="DA47">
        <f t="shared" si="449"/>
        <v>78464</v>
      </c>
      <c r="DB47">
        <f t="shared" si="450"/>
        <v>2134</v>
      </c>
      <c r="DC47">
        <f t="shared" si="451"/>
        <v>2214</v>
      </c>
      <c r="DD47">
        <f t="shared" si="452"/>
        <v>1905</v>
      </c>
      <c r="DE47">
        <f t="shared" si="453"/>
        <v>1905</v>
      </c>
      <c r="DF47">
        <f t="shared" si="455"/>
        <v>1905</v>
      </c>
      <c r="DG47">
        <f t="shared" si="455"/>
        <v>2381</v>
      </c>
      <c r="DH47">
        <f t="shared" si="455"/>
        <v>1666</v>
      </c>
      <c r="DI47">
        <f t="shared" si="456"/>
        <v>38100</v>
      </c>
      <c r="DJ47">
        <f t="shared" si="457"/>
        <v>2095</v>
      </c>
      <c r="DK47">
        <f t="shared" si="458"/>
        <v>1976</v>
      </c>
      <c r="DL47">
        <f t="shared" si="459"/>
        <v>2381</v>
      </c>
      <c r="DM47">
        <f t="shared" si="460"/>
        <v>2381</v>
      </c>
      <c r="DN47">
        <f t="shared" si="461"/>
        <v>100799</v>
      </c>
      <c r="DO47">
        <f t="shared" si="462"/>
        <v>2636</v>
      </c>
      <c r="DP47">
        <f t="shared" si="463"/>
        <v>2755</v>
      </c>
      <c r="DQ47">
        <f t="shared" si="464"/>
        <v>2302</v>
      </c>
      <c r="DR47">
        <f t="shared" si="465"/>
        <v>2302</v>
      </c>
      <c r="DS47">
        <f>VLOOKUP($A47,属性分配1,DS$3,FALSE)</f>
        <v>1</v>
      </c>
      <c r="DT47">
        <f t="shared" si="466"/>
        <v>1</v>
      </c>
      <c r="DU47">
        <f t="shared" si="467"/>
        <v>1</v>
      </c>
      <c r="DV47">
        <f t="shared" si="468"/>
        <v>1</v>
      </c>
      <c r="DW47">
        <f t="shared" si="469"/>
        <v>1</v>
      </c>
      <c r="DX47">
        <f t="shared" si="470"/>
        <v>100799</v>
      </c>
      <c r="DY47">
        <f t="shared" si="471"/>
        <v>2636</v>
      </c>
      <c r="DZ47">
        <f t="shared" si="472"/>
        <v>2755</v>
      </c>
      <c r="EA47">
        <f t="shared" si="473"/>
        <v>2302</v>
      </c>
      <c r="EB47">
        <f t="shared" si="474"/>
        <v>2302</v>
      </c>
      <c r="EC47">
        <f t="shared" si="344"/>
        <v>0</v>
      </c>
      <c r="ED47">
        <f t="shared" si="345"/>
        <v>0</v>
      </c>
      <c r="EE47">
        <f t="shared" si="346"/>
        <v>0</v>
      </c>
      <c r="EF47">
        <f t="shared" si="347"/>
        <v>0</v>
      </c>
      <c r="EG47">
        <f t="shared" si="348"/>
        <v>0</v>
      </c>
      <c r="EH47">
        <f t="shared" si="349"/>
        <v>0</v>
      </c>
      <c r="EI47">
        <f t="shared" si="350"/>
        <v>0</v>
      </c>
      <c r="EJ47">
        <f t="shared" si="351"/>
        <v>0</v>
      </c>
      <c r="EK47">
        <f t="shared" si="352"/>
        <v>0</v>
      </c>
      <c r="EL47">
        <f t="shared" si="353"/>
        <v>0</v>
      </c>
      <c r="EM47">
        <f t="shared" si="354"/>
        <v>0</v>
      </c>
      <c r="EN47">
        <f t="shared" si="355"/>
        <v>0</v>
      </c>
      <c r="EO47">
        <f t="shared" si="356"/>
        <v>0</v>
      </c>
      <c r="EP47">
        <f t="shared" si="357"/>
        <v>0</v>
      </c>
      <c r="EQ47">
        <f t="shared" si="358"/>
        <v>0</v>
      </c>
      <c r="ER47">
        <f t="shared" si="359"/>
        <v>0</v>
      </c>
      <c r="ES47">
        <f t="shared" si="360"/>
        <v>0</v>
      </c>
      <c r="ET47">
        <f t="shared" si="361"/>
        <v>0</v>
      </c>
      <c r="EU47">
        <f t="shared" si="362"/>
        <v>0</v>
      </c>
      <c r="EV47">
        <f t="shared" si="363"/>
        <v>0</v>
      </c>
      <c r="EW47">
        <f t="shared" si="364"/>
        <v>0</v>
      </c>
      <c r="EX47">
        <f t="shared" si="365"/>
        <v>0</v>
      </c>
      <c r="EY47">
        <f t="shared" si="366"/>
        <v>0</v>
      </c>
      <c r="EZ47">
        <f t="shared" si="367"/>
        <v>0</v>
      </c>
      <c r="FA47">
        <f t="shared" si="368"/>
        <v>0</v>
      </c>
      <c r="FB47">
        <f t="shared" si="369"/>
        <v>0</v>
      </c>
      <c r="FC47">
        <f t="shared" si="370"/>
        <v>0</v>
      </c>
      <c r="FD47">
        <f t="shared" si="371"/>
        <v>0</v>
      </c>
      <c r="FE47">
        <f t="shared" si="372"/>
        <v>0</v>
      </c>
      <c r="FF47">
        <f t="shared" si="373"/>
        <v>0</v>
      </c>
    </row>
    <row r="48" spans="1:162" x14ac:dyDescent="0.15">
      <c r="A48">
        <f t="shared" si="374"/>
        <v>3100</v>
      </c>
      <c r="B48">
        <v>100</v>
      </c>
      <c r="C48">
        <v>189432</v>
      </c>
      <c r="D48">
        <v>6436</v>
      </c>
      <c r="E48">
        <v>6436</v>
      </c>
      <c r="F48">
        <v>6371</v>
      </c>
      <c r="G48">
        <v>6371</v>
      </c>
      <c r="H48">
        <v>0.1</v>
      </c>
      <c r="I48">
        <f t="shared" si="403"/>
        <v>0.1</v>
      </c>
      <c r="J48">
        <f t="shared" si="375"/>
        <v>0.1</v>
      </c>
      <c r="K48">
        <f t="shared" si="376"/>
        <v>0.1</v>
      </c>
      <c r="L48">
        <f t="shared" si="377"/>
        <v>0.1</v>
      </c>
      <c r="M48">
        <f t="shared" si="404"/>
        <v>18943</v>
      </c>
      <c r="N48">
        <f t="shared" si="378"/>
        <v>643</v>
      </c>
      <c r="O48">
        <f t="shared" si="379"/>
        <v>643</v>
      </c>
      <c r="P48">
        <f t="shared" si="380"/>
        <v>637</v>
      </c>
      <c r="Q48">
        <f t="shared" si="381"/>
        <v>637</v>
      </c>
      <c r="BL48">
        <f t="shared" si="407"/>
        <v>1543</v>
      </c>
      <c r="BM48">
        <f t="shared" si="407"/>
        <v>1929</v>
      </c>
      <c r="BN48">
        <f t="shared" si="407"/>
        <v>1350</v>
      </c>
      <c r="BO48">
        <f t="shared" si="428"/>
        <v>30860</v>
      </c>
      <c r="BP48">
        <f t="shared" si="429"/>
        <v>1697</v>
      </c>
      <c r="BQ48">
        <f t="shared" si="430"/>
        <v>1600</v>
      </c>
      <c r="BR48">
        <f t="shared" si="431"/>
        <v>1929</v>
      </c>
      <c r="BS48">
        <f t="shared" si="432"/>
        <v>1929</v>
      </c>
      <c r="BT48">
        <f t="shared" si="408"/>
        <v>139629</v>
      </c>
      <c r="BU48">
        <f t="shared" si="409"/>
        <v>4096</v>
      </c>
      <c r="BV48">
        <f t="shared" si="410"/>
        <v>4193</v>
      </c>
      <c r="BW48">
        <f t="shared" si="411"/>
        <v>3805</v>
      </c>
      <c r="BX48">
        <f t="shared" si="412"/>
        <v>3805</v>
      </c>
      <c r="BY48">
        <f t="shared" si="413"/>
        <v>0.55000000000000004</v>
      </c>
      <c r="BZ48">
        <f t="shared" si="414"/>
        <v>0.55000000000000004</v>
      </c>
      <c r="CA48">
        <f t="shared" si="415"/>
        <v>0.55000000000000004</v>
      </c>
      <c r="CB48">
        <f t="shared" si="416"/>
        <v>0.55000000000000004</v>
      </c>
      <c r="CC48">
        <f t="shared" si="417"/>
        <v>0.55000000000000004</v>
      </c>
      <c r="CD48">
        <f t="shared" si="418"/>
        <v>76795</v>
      </c>
      <c r="CE48">
        <f t="shared" si="419"/>
        <v>2252</v>
      </c>
      <c r="CF48">
        <f t="shared" si="420"/>
        <v>2306</v>
      </c>
      <c r="CG48">
        <f t="shared" si="421"/>
        <v>2092</v>
      </c>
      <c r="CH48">
        <f t="shared" si="422"/>
        <v>2092</v>
      </c>
      <c r="CI48">
        <f t="shared" si="433"/>
        <v>1964</v>
      </c>
      <c r="CJ48">
        <f t="shared" si="433"/>
        <v>2455</v>
      </c>
      <c r="CK48">
        <f t="shared" si="433"/>
        <v>1718</v>
      </c>
      <c r="CL48">
        <f t="shared" si="434"/>
        <v>39280</v>
      </c>
      <c r="CM48">
        <f t="shared" si="435"/>
        <v>2160</v>
      </c>
      <c r="CN48">
        <f t="shared" si="436"/>
        <v>2037</v>
      </c>
      <c r="CO48">
        <f t="shared" si="437"/>
        <v>2455</v>
      </c>
      <c r="CP48">
        <f t="shared" si="438"/>
        <v>2455</v>
      </c>
      <c r="CQ48">
        <f t="shared" si="439"/>
        <v>131209</v>
      </c>
      <c r="CR48">
        <f t="shared" si="440"/>
        <v>3633</v>
      </c>
      <c r="CS48">
        <f t="shared" si="441"/>
        <v>3756</v>
      </c>
      <c r="CT48">
        <f t="shared" si="442"/>
        <v>3279</v>
      </c>
      <c r="CU48">
        <f t="shared" si="443"/>
        <v>3279</v>
      </c>
      <c r="CV48">
        <f t="shared" si="444"/>
        <v>0.7</v>
      </c>
      <c r="CW48">
        <f t="shared" si="445"/>
        <v>0.7</v>
      </c>
      <c r="CX48">
        <f t="shared" si="446"/>
        <v>0.7</v>
      </c>
      <c r="CY48">
        <f t="shared" si="447"/>
        <v>0.7</v>
      </c>
      <c r="CZ48">
        <f t="shared" si="448"/>
        <v>0.7</v>
      </c>
      <c r="DA48">
        <f t="shared" si="449"/>
        <v>91846</v>
      </c>
      <c r="DB48">
        <f t="shared" si="450"/>
        <v>2543</v>
      </c>
      <c r="DC48">
        <f t="shared" si="451"/>
        <v>2629</v>
      </c>
      <c r="DD48">
        <f t="shared" si="452"/>
        <v>2295</v>
      </c>
      <c r="DE48">
        <f t="shared" si="453"/>
        <v>2295</v>
      </c>
      <c r="DF48">
        <f t="shared" si="455"/>
        <v>2338</v>
      </c>
      <c r="DG48">
        <f t="shared" si="455"/>
        <v>2923</v>
      </c>
      <c r="DH48">
        <f t="shared" si="455"/>
        <v>2045</v>
      </c>
      <c r="DI48">
        <f t="shared" si="456"/>
        <v>46760</v>
      </c>
      <c r="DJ48">
        <f t="shared" si="457"/>
        <v>2571</v>
      </c>
      <c r="DK48">
        <f t="shared" si="458"/>
        <v>2425</v>
      </c>
      <c r="DL48">
        <f t="shared" si="459"/>
        <v>2923</v>
      </c>
      <c r="DM48">
        <f t="shared" si="460"/>
        <v>2923</v>
      </c>
      <c r="DN48">
        <f t="shared" si="461"/>
        <v>123729</v>
      </c>
      <c r="DO48">
        <f t="shared" si="462"/>
        <v>3222</v>
      </c>
      <c r="DP48">
        <f t="shared" si="463"/>
        <v>3368</v>
      </c>
      <c r="DQ48">
        <f t="shared" si="464"/>
        <v>2811</v>
      </c>
      <c r="DR48">
        <f t="shared" si="465"/>
        <v>2811</v>
      </c>
      <c r="DS48">
        <f>VLOOKUP($A48,属性分配1,DS$3,FALSE)</f>
        <v>1</v>
      </c>
      <c r="DT48">
        <f t="shared" si="466"/>
        <v>1</v>
      </c>
      <c r="DU48">
        <f t="shared" si="467"/>
        <v>1</v>
      </c>
      <c r="DV48">
        <f t="shared" si="468"/>
        <v>1</v>
      </c>
      <c r="DW48">
        <f t="shared" si="469"/>
        <v>1</v>
      </c>
      <c r="DX48">
        <f t="shared" si="470"/>
        <v>123729</v>
      </c>
      <c r="DY48">
        <f t="shared" si="471"/>
        <v>3222</v>
      </c>
      <c r="DZ48">
        <f t="shared" si="472"/>
        <v>3368</v>
      </c>
      <c r="EA48">
        <f t="shared" si="473"/>
        <v>2811</v>
      </c>
      <c r="EB48">
        <f t="shared" si="474"/>
        <v>2811</v>
      </c>
    </row>
    <row r="52" spans="1:162" x14ac:dyDescent="0.15">
      <c r="A52">
        <v>4</v>
      </c>
      <c r="B52" t="s">
        <v>184</v>
      </c>
      <c r="C52" s="1" t="s">
        <v>175</v>
      </c>
      <c r="D52" s="1"/>
      <c r="E52" s="1"/>
      <c r="F52" s="1"/>
      <c r="G52" s="1"/>
      <c r="H52" s="1" t="s">
        <v>199</v>
      </c>
      <c r="I52" s="1"/>
      <c r="J52" s="1"/>
      <c r="K52" s="1"/>
      <c r="L52" s="1"/>
      <c r="M52" s="1"/>
      <c r="N52" s="1"/>
      <c r="O52" s="1"/>
      <c r="P52" s="1"/>
      <c r="Q52" s="1"/>
      <c r="R52" s="2" t="s">
        <v>196</v>
      </c>
      <c r="S52" s="2"/>
      <c r="T52" s="2"/>
      <c r="U52" s="2" t="s">
        <v>197</v>
      </c>
      <c r="V52" s="2"/>
      <c r="W52" s="2"/>
      <c r="X52" s="2"/>
      <c r="Y52" s="2"/>
      <c r="Z52" s="2" t="s">
        <v>106</v>
      </c>
      <c r="AA52" s="2"/>
      <c r="AB52" s="2"/>
      <c r="AC52" s="2"/>
      <c r="AD52" s="2"/>
      <c r="AE52" s="2" t="s">
        <v>189</v>
      </c>
      <c r="AF52" s="2"/>
      <c r="AG52" s="2"/>
      <c r="AH52" s="2"/>
      <c r="AI52" s="2"/>
      <c r="AJ52" s="2"/>
      <c r="AK52" s="2"/>
      <c r="AL52" s="2"/>
      <c r="AM52" s="2"/>
      <c r="AN52" s="2"/>
      <c r="AO52" s="1" t="s">
        <v>200</v>
      </c>
      <c r="AP52" s="1"/>
      <c r="AQ52" s="1"/>
      <c r="AR52" s="1" t="s">
        <v>197</v>
      </c>
      <c r="AS52" s="1"/>
      <c r="AT52" s="1"/>
      <c r="AU52" s="1"/>
      <c r="AV52" s="1"/>
      <c r="AW52" s="1" t="s">
        <v>106</v>
      </c>
      <c r="AX52" s="1"/>
      <c r="AY52" s="1"/>
      <c r="AZ52" s="1"/>
      <c r="BA52" s="1"/>
      <c r="BB52" s="1" t="s">
        <v>190</v>
      </c>
      <c r="BC52" s="1"/>
      <c r="BD52" s="1"/>
      <c r="BE52" s="1"/>
      <c r="BF52" s="1"/>
      <c r="BG52" s="1"/>
      <c r="BH52" s="1"/>
      <c r="BI52" s="1"/>
      <c r="BJ52" s="1"/>
      <c r="BK52" s="1"/>
      <c r="BL52" s="2" t="s">
        <v>202</v>
      </c>
      <c r="BM52" s="2"/>
      <c r="BN52" s="2"/>
      <c r="BO52" s="2" t="s">
        <v>197</v>
      </c>
      <c r="BP52" s="2"/>
      <c r="BQ52" s="2"/>
      <c r="BR52" s="2"/>
      <c r="BS52" s="2"/>
      <c r="BT52" s="2" t="s">
        <v>106</v>
      </c>
      <c r="BU52" s="2"/>
      <c r="BV52" s="2"/>
      <c r="BW52" s="2"/>
      <c r="BX52" s="2"/>
      <c r="BY52" s="2" t="s">
        <v>186</v>
      </c>
      <c r="BZ52" s="2"/>
      <c r="CA52" s="2"/>
      <c r="CB52" s="2"/>
      <c r="CC52" s="2"/>
      <c r="CD52" s="2"/>
      <c r="CE52" s="2"/>
      <c r="CF52" s="2"/>
      <c r="CG52" s="2"/>
      <c r="CH52" s="2"/>
      <c r="CI52" s="1" t="s">
        <v>204</v>
      </c>
      <c r="CJ52" s="1"/>
      <c r="CK52" s="1"/>
      <c r="CL52" s="1" t="s">
        <v>197</v>
      </c>
      <c r="CM52" s="1"/>
      <c r="CN52" s="1"/>
      <c r="CO52" s="1"/>
      <c r="CP52" s="1"/>
      <c r="CQ52" s="1" t="s">
        <v>106</v>
      </c>
      <c r="CR52" s="1"/>
      <c r="CS52" s="1"/>
      <c r="CT52" s="1"/>
      <c r="CU52" s="1"/>
      <c r="CV52" s="1" t="s">
        <v>187</v>
      </c>
      <c r="CW52" s="1"/>
      <c r="CX52" s="1"/>
      <c r="CY52" s="1"/>
      <c r="CZ52" s="1"/>
      <c r="DA52" s="1"/>
      <c r="DB52" s="1"/>
      <c r="DC52" s="1"/>
      <c r="DD52" s="1"/>
      <c r="DE52" s="1"/>
      <c r="DF52" s="2" t="s">
        <v>206</v>
      </c>
      <c r="DG52" s="2"/>
      <c r="DH52" s="2"/>
      <c r="DI52" s="2" t="s">
        <v>197</v>
      </c>
      <c r="DJ52" s="2"/>
      <c r="DK52" s="2"/>
      <c r="DL52" s="2"/>
      <c r="DM52" s="2"/>
      <c r="DN52" s="2" t="s">
        <v>106</v>
      </c>
      <c r="DO52" s="2"/>
      <c r="DP52" s="2"/>
      <c r="DQ52" s="2"/>
      <c r="DR52" s="2"/>
      <c r="DS52" s="2" t="s">
        <v>188</v>
      </c>
      <c r="DT52" s="2"/>
      <c r="DU52" s="2"/>
      <c r="DV52" s="2"/>
      <c r="DW52" s="2"/>
      <c r="DX52" s="2"/>
      <c r="DY52" s="2"/>
      <c r="DZ52" s="2"/>
      <c r="EA52" s="2"/>
      <c r="EB52" s="2"/>
      <c r="EC52" s="1" t="s">
        <v>207</v>
      </c>
      <c r="ED52" s="1"/>
      <c r="EE52" s="1"/>
      <c r="EF52" s="1"/>
      <c r="EG52" s="1"/>
      <c r="EH52" s="1" t="s">
        <v>208</v>
      </c>
      <c r="EI52" s="1"/>
      <c r="EJ52" s="1"/>
      <c r="EK52" s="1"/>
      <c r="EL52" s="1"/>
      <c r="EM52" s="1" t="s">
        <v>209</v>
      </c>
      <c r="EN52" s="1"/>
      <c r="EO52" s="1"/>
      <c r="EP52" s="1"/>
      <c r="EQ52" s="1"/>
      <c r="ER52" s="1" t="s">
        <v>210</v>
      </c>
      <c r="ES52" s="1"/>
      <c r="ET52" s="1"/>
      <c r="EU52" s="1"/>
      <c r="EV52" s="1"/>
      <c r="EW52" s="1" t="s">
        <v>211</v>
      </c>
      <c r="EX52" s="1"/>
      <c r="EY52" s="1"/>
      <c r="EZ52" s="1"/>
      <c r="FA52" s="1"/>
      <c r="FB52" s="1" t="s">
        <v>212</v>
      </c>
      <c r="FC52" s="1"/>
      <c r="FD52" s="1"/>
      <c r="FE52" s="1"/>
      <c r="FF52" s="1"/>
    </row>
    <row r="53" spans="1:162" x14ac:dyDescent="0.15">
      <c r="A53" t="s">
        <v>195</v>
      </c>
      <c r="B53" t="s">
        <v>176</v>
      </c>
      <c r="C53" t="s">
        <v>177</v>
      </c>
      <c r="D53" t="s">
        <v>178</v>
      </c>
      <c r="E53" t="s">
        <v>179</v>
      </c>
      <c r="F53" t="s">
        <v>180</v>
      </c>
      <c r="G53" t="s">
        <v>181</v>
      </c>
      <c r="H53" t="s">
        <v>177</v>
      </c>
      <c r="I53" t="s">
        <v>178</v>
      </c>
      <c r="J53" t="s">
        <v>179</v>
      </c>
      <c r="K53" t="s">
        <v>180</v>
      </c>
      <c r="L53" t="s">
        <v>181</v>
      </c>
      <c r="M53" t="s">
        <v>177</v>
      </c>
      <c r="N53" t="s">
        <v>178</v>
      </c>
      <c r="O53" t="s">
        <v>179</v>
      </c>
      <c r="P53" t="s">
        <v>180</v>
      </c>
      <c r="Q53" t="s">
        <v>181</v>
      </c>
      <c r="R53" t="s">
        <v>0</v>
      </c>
      <c r="S53" t="s">
        <v>1</v>
      </c>
      <c r="T53" t="s">
        <v>2</v>
      </c>
      <c r="U53" t="s">
        <v>3</v>
      </c>
      <c r="V53" t="s">
        <v>34</v>
      </c>
      <c r="W53" t="s">
        <v>35</v>
      </c>
      <c r="X53" t="s">
        <v>36</v>
      </c>
      <c r="Y53" t="s">
        <v>37</v>
      </c>
      <c r="Z53" t="s">
        <v>3</v>
      </c>
      <c r="AA53" t="s">
        <v>34</v>
      </c>
      <c r="AB53" t="s">
        <v>35</v>
      </c>
      <c r="AC53" t="s">
        <v>36</v>
      </c>
      <c r="AD53" t="s">
        <v>37</v>
      </c>
      <c r="AE53" t="s">
        <v>3</v>
      </c>
      <c r="AF53" t="s">
        <v>34</v>
      </c>
      <c r="AG53" t="s">
        <v>35</v>
      </c>
      <c r="AH53" t="s">
        <v>36</v>
      </c>
      <c r="AI53" t="s">
        <v>37</v>
      </c>
      <c r="AJ53" t="s">
        <v>3</v>
      </c>
      <c r="AK53" t="s">
        <v>34</v>
      </c>
      <c r="AL53" t="s">
        <v>35</v>
      </c>
      <c r="AM53" t="s">
        <v>36</v>
      </c>
      <c r="AN53" t="s">
        <v>37</v>
      </c>
      <c r="AO53" t="s">
        <v>0</v>
      </c>
      <c r="AP53" t="s">
        <v>1</v>
      </c>
      <c r="AQ53" t="s">
        <v>2</v>
      </c>
      <c r="AR53" t="s">
        <v>3</v>
      </c>
      <c r="AS53" t="s">
        <v>34</v>
      </c>
      <c r="AT53" t="s">
        <v>35</v>
      </c>
      <c r="AU53" t="s">
        <v>36</v>
      </c>
      <c r="AV53" t="s">
        <v>37</v>
      </c>
      <c r="AW53" t="s">
        <v>3</v>
      </c>
      <c r="AX53" t="s">
        <v>34</v>
      </c>
      <c r="AY53" t="s">
        <v>35</v>
      </c>
      <c r="AZ53" t="s">
        <v>36</v>
      </c>
      <c r="BA53" t="s">
        <v>37</v>
      </c>
      <c r="BB53" t="s">
        <v>3</v>
      </c>
      <c r="BC53" t="s">
        <v>34</v>
      </c>
      <c r="BD53" t="s">
        <v>35</v>
      </c>
      <c r="BE53" t="s">
        <v>36</v>
      </c>
      <c r="BF53" t="s">
        <v>37</v>
      </c>
      <c r="BG53" t="s">
        <v>3</v>
      </c>
      <c r="BH53" t="s">
        <v>34</v>
      </c>
      <c r="BI53" t="s">
        <v>35</v>
      </c>
      <c r="BJ53" t="s">
        <v>36</v>
      </c>
      <c r="BK53" t="s">
        <v>37</v>
      </c>
      <c r="BL53" t="s">
        <v>0</v>
      </c>
      <c r="BM53" t="s">
        <v>1</v>
      </c>
      <c r="BN53" t="s">
        <v>2</v>
      </c>
      <c r="BO53" t="s">
        <v>3</v>
      </c>
      <c r="BP53" t="s">
        <v>34</v>
      </c>
      <c r="BQ53" t="s">
        <v>35</v>
      </c>
      <c r="BR53" t="s">
        <v>36</v>
      </c>
      <c r="BS53" t="s">
        <v>37</v>
      </c>
      <c r="BT53" t="s">
        <v>3</v>
      </c>
      <c r="BU53" t="s">
        <v>34</v>
      </c>
      <c r="BV53" t="s">
        <v>35</v>
      </c>
      <c r="BW53" t="s">
        <v>36</v>
      </c>
      <c r="BX53" t="s">
        <v>37</v>
      </c>
      <c r="BY53" t="s">
        <v>3</v>
      </c>
      <c r="BZ53" t="s">
        <v>34</v>
      </c>
      <c r="CA53" t="s">
        <v>35</v>
      </c>
      <c r="CB53" t="s">
        <v>36</v>
      </c>
      <c r="CC53" t="s">
        <v>37</v>
      </c>
      <c r="CD53" t="s">
        <v>3</v>
      </c>
      <c r="CE53" t="s">
        <v>34</v>
      </c>
      <c r="CF53" t="s">
        <v>35</v>
      </c>
      <c r="CG53" t="s">
        <v>36</v>
      </c>
      <c r="CH53" t="s">
        <v>37</v>
      </c>
      <c r="CI53" t="s">
        <v>0</v>
      </c>
      <c r="CJ53" t="s">
        <v>1</v>
      </c>
      <c r="CK53" t="s">
        <v>2</v>
      </c>
      <c r="CL53" t="s">
        <v>3</v>
      </c>
      <c r="CM53" t="s">
        <v>34</v>
      </c>
      <c r="CN53" t="s">
        <v>35</v>
      </c>
      <c r="CO53" t="s">
        <v>36</v>
      </c>
      <c r="CP53" t="s">
        <v>37</v>
      </c>
      <c r="CQ53" t="s">
        <v>3</v>
      </c>
      <c r="CR53" t="s">
        <v>34</v>
      </c>
      <c r="CS53" t="s">
        <v>35</v>
      </c>
      <c r="CT53" t="s">
        <v>36</v>
      </c>
      <c r="CU53" t="s">
        <v>37</v>
      </c>
      <c r="CV53" t="s">
        <v>3</v>
      </c>
      <c r="CW53" t="s">
        <v>34</v>
      </c>
      <c r="CX53" t="s">
        <v>35</v>
      </c>
      <c r="CY53" t="s">
        <v>36</v>
      </c>
      <c r="CZ53" t="s">
        <v>37</v>
      </c>
      <c r="DA53" t="s">
        <v>3</v>
      </c>
      <c r="DB53" t="s">
        <v>34</v>
      </c>
      <c r="DC53" t="s">
        <v>35</v>
      </c>
      <c r="DD53" t="s">
        <v>36</v>
      </c>
      <c r="DE53" t="s">
        <v>37</v>
      </c>
      <c r="DF53" t="s">
        <v>0</v>
      </c>
      <c r="DG53" t="s">
        <v>1</v>
      </c>
      <c r="DH53" t="s">
        <v>2</v>
      </c>
      <c r="DI53" t="s">
        <v>3</v>
      </c>
      <c r="DJ53" t="s">
        <v>34</v>
      </c>
      <c r="DK53" t="s">
        <v>35</v>
      </c>
      <c r="DL53" t="s">
        <v>36</v>
      </c>
      <c r="DM53" t="s">
        <v>37</v>
      </c>
      <c r="DN53" t="s">
        <v>3</v>
      </c>
      <c r="DO53" t="s">
        <v>34</v>
      </c>
      <c r="DP53" t="s">
        <v>35</v>
      </c>
      <c r="DQ53" t="s">
        <v>36</v>
      </c>
      <c r="DR53" t="s">
        <v>37</v>
      </c>
      <c r="DS53" t="s">
        <v>3</v>
      </c>
      <c r="DT53" t="s">
        <v>34</v>
      </c>
      <c r="DU53" t="s">
        <v>35</v>
      </c>
      <c r="DV53" t="s">
        <v>36</v>
      </c>
      <c r="DW53" t="s">
        <v>37</v>
      </c>
      <c r="DX53" t="s">
        <v>3</v>
      </c>
      <c r="DY53" t="s">
        <v>34</v>
      </c>
      <c r="DZ53" t="s">
        <v>35</v>
      </c>
      <c r="EA53" t="s">
        <v>36</v>
      </c>
      <c r="EB53" t="s">
        <v>37</v>
      </c>
      <c r="EC53" t="s">
        <v>177</v>
      </c>
      <c r="ED53" t="s">
        <v>178</v>
      </c>
      <c r="EE53" t="s">
        <v>179</v>
      </c>
      <c r="EF53" t="s">
        <v>180</v>
      </c>
      <c r="EG53" t="s">
        <v>181</v>
      </c>
      <c r="EH53" t="s">
        <v>177</v>
      </c>
      <c r="EI53" t="s">
        <v>178</v>
      </c>
      <c r="EJ53" t="s">
        <v>179</v>
      </c>
      <c r="EK53" t="s">
        <v>180</v>
      </c>
      <c r="EL53" t="s">
        <v>181</v>
      </c>
      <c r="EM53" t="s">
        <v>177</v>
      </c>
      <c r="EN53" t="s">
        <v>178</v>
      </c>
      <c r="EO53" t="s">
        <v>179</v>
      </c>
      <c r="EP53" t="s">
        <v>180</v>
      </c>
      <c r="EQ53" t="s">
        <v>181</v>
      </c>
      <c r="ER53" t="s">
        <v>177</v>
      </c>
      <c r="ES53" t="s">
        <v>178</v>
      </c>
      <c r="ET53" t="s">
        <v>179</v>
      </c>
      <c r="EU53" t="s">
        <v>180</v>
      </c>
      <c r="EV53" t="s">
        <v>181</v>
      </c>
      <c r="EW53" t="s">
        <v>177</v>
      </c>
      <c r="EX53" t="s">
        <v>178</v>
      </c>
      <c r="EY53" t="s">
        <v>179</v>
      </c>
      <c r="EZ53" t="s">
        <v>180</v>
      </c>
      <c r="FA53" t="s">
        <v>181</v>
      </c>
      <c r="FB53" t="s">
        <v>177</v>
      </c>
      <c r="FC53" t="s">
        <v>178</v>
      </c>
      <c r="FD53" t="s">
        <v>179</v>
      </c>
      <c r="FE53" t="s">
        <v>180</v>
      </c>
      <c r="FF53" t="s">
        <v>181</v>
      </c>
    </row>
    <row r="54" spans="1:162" x14ac:dyDescent="0.15">
      <c r="A54">
        <f>B54+A$52*1000</f>
        <v>4001</v>
      </c>
      <c r="B54">
        <v>1</v>
      </c>
      <c r="C54">
        <v>450</v>
      </c>
      <c r="D54">
        <v>0</v>
      </c>
      <c r="E54">
        <v>52</v>
      </c>
      <c r="F54">
        <v>23</v>
      </c>
      <c r="G54">
        <v>23</v>
      </c>
      <c r="R54">
        <f t="shared" ref="R54:T58" si="475">VLOOKUP($A54,属性分配1,R$3,FALSE)+VLOOKUP($A54,属性分配1,R$2,FALSE)</f>
        <v>6</v>
      </c>
      <c r="S54">
        <f t="shared" si="475"/>
        <v>6</v>
      </c>
      <c r="T54">
        <f t="shared" si="475"/>
        <v>13</v>
      </c>
      <c r="U54">
        <f>INT(R54*$FR$10)</f>
        <v>120</v>
      </c>
      <c r="V54">
        <f>INT(R54*$FR$4+R54*$FR$5)</f>
        <v>6</v>
      </c>
      <c r="W54">
        <f>INT(R54*$FR$6+T54*$FR$7)</f>
        <v>10</v>
      </c>
      <c r="X54">
        <f>INT(S54*$FR$8)</f>
        <v>6</v>
      </c>
      <c r="Y54">
        <f>INT(S54*$FR$9)</f>
        <v>6</v>
      </c>
      <c r="Z54">
        <f>IF($C54=0,0,$C54-$M54-U54)</f>
        <v>330</v>
      </c>
      <c r="AA54">
        <f>IF($D54=0,0,$D54-$N54-V54)</f>
        <v>0</v>
      </c>
      <c r="AB54">
        <f>IF($E54=0,0,$E54-$O54-W54)</f>
        <v>42</v>
      </c>
      <c r="AC54">
        <f>IF($F54=0,0,$F54-$P54-X54)</f>
        <v>17</v>
      </c>
      <c r="AD54">
        <f>IF($G54=0,0,$G54-$Q54-Y54)</f>
        <v>17</v>
      </c>
      <c r="AE54">
        <f>VLOOKUP($A54,属性分配1,AE$3,FALSE)</f>
        <v>1</v>
      </c>
      <c r="AF54">
        <f>AE54</f>
        <v>1</v>
      </c>
      <c r="AG54">
        <f t="shared" ref="AG54:AG58" si="476">AF54</f>
        <v>1</v>
      </c>
      <c r="AH54">
        <f t="shared" ref="AH54:AH58" si="477">AG54</f>
        <v>1</v>
      </c>
      <c r="AI54">
        <f t="shared" ref="AI54:AI58" si="478">AH54</f>
        <v>1</v>
      </c>
      <c r="AJ54">
        <f>INT(Z54*AE54)</f>
        <v>330</v>
      </c>
      <c r="AK54">
        <f t="shared" ref="AK54:AK58" si="479">INT(AA54*AF54)</f>
        <v>0</v>
      </c>
      <c r="AL54">
        <f t="shared" ref="AL54:AL58" si="480">INT(AB54*AG54)</f>
        <v>42</v>
      </c>
      <c r="AM54">
        <f t="shared" ref="AM54:AM58" si="481">INT(AC54*AH54)</f>
        <v>17</v>
      </c>
      <c r="AN54">
        <f t="shared" ref="AN54:AN58" si="482">INT(AD54*AI54)</f>
        <v>17</v>
      </c>
      <c r="EC54">
        <f t="shared" ref="EC54:EC63" si="483">IF(OR(VLOOKUP($A54,属性分配2,EC$3,FALSE)=0,VLOOKUP($A55,属性分配2,EC$3,FALSE)=0),0,IF(VLOOKUP($A54,属性分配2,EC$3,FALSE)+10&lt;VLOOKUP($A55,属性分配2,EC$3,FALSE),0,11111))</f>
        <v>0</v>
      </c>
      <c r="ED54">
        <f t="shared" ref="ED54:ED63" si="484">IF(OR(VLOOKUP($A54,属性分配2,ED$3,FALSE)=0,VLOOKUP($A55,属性分配2,ED$3,FALSE)=0),0,IF(VLOOKUP($A54,属性分配2,ED$3,FALSE)+10&lt;VLOOKUP($A55,属性分配2,ED$3,FALSE),0,11111))</f>
        <v>0</v>
      </c>
      <c r="EE54">
        <f t="shared" ref="EE54:EE63" si="485">IF(OR(VLOOKUP($A54,属性分配2,EE$3,FALSE)=0,VLOOKUP($A55,属性分配2,EE$3,FALSE)=0),0,IF(VLOOKUP($A54,属性分配2,EE$3,FALSE)+10&lt;VLOOKUP($A55,属性分配2,EE$3,FALSE),0,11111))</f>
        <v>0</v>
      </c>
      <c r="EF54">
        <f t="shared" ref="EF54:EF63" si="486">IF(OR(VLOOKUP($A54,属性分配2,EF$3,FALSE)=0,VLOOKUP($A55,属性分配2,EF$3,FALSE)=0),0,IF(VLOOKUP($A54,属性分配2,EF$3,FALSE)+10&lt;VLOOKUP($A55,属性分配2,EF$3,FALSE),0,11111))</f>
        <v>0</v>
      </c>
      <c r="EG54">
        <f t="shared" ref="EG54:EG63" si="487">IF(OR(VLOOKUP($A54,属性分配2,EG$3,FALSE)=0,VLOOKUP($A55,属性分配2,EG$3,FALSE)=0),0,IF(VLOOKUP($A54,属性分配2,EG$3,FALSE)+10&lt;VLOOKUP($A55,属性分配2,EG$3,FALSE),0,11111))</f>
        <v>0</v>
      </c>
      <c r="EH54">
        <f t="shared" ref="EH54:EH63" si="488">IF(OR(VLOOKUP($A54,属性分配2,EH$3,FALSE)=0,VLOOKUP($A55,属性分配2,EH$3,FALSE)=0),0,IF(VLOOKUP($A54,属性分配2,EH$3,FALSE)+10&lt;VLOOKUP($A55,属性分配2,EH$3,FALSE),0,11111))</f>
        <v>0</v>
      </c>
      <c r="EI54">
        <f t="shared" ref="EI54:EI63" si="489">IF(OR(VLOOKUP($A54,属性分配2,EI$3,FALSE)=0,VLOOKUP($A55,属性分配2,EI$3,FALSE)=0),0,IF(VLOOKUP($A54,属性分配2,EI$3,FALSE)+10&lt;VLOOKUP($A55,属性分配2,EI$3,FALSE),0,11111))</f>
        <v>0</v>
      </c>
      <c r="EJ54">
        <f t="shared" ref="EJ54:EJ63" si="490">IF(OR(VLOOKUP($A54,属性分配2,EJ$3,FALSE)=0,VLOOKUP($A55,属性分配2,EJ$3,FALSE)=0),0,IF(VLOOKUP($A54,属性分配2,EJ$3,FALSE)+10&lt;VLOOKUP($A55,属性分配2,EJ$3,FALSE),0,11111))</f>
        <v>0</v>
      </c>
      <c r="EK54">
        <f t="shared" ref="EK54:EK63" si="491">IF(OR(VLOOKUP($A54,属性分配2,EK$3,FALSE)=0,VLOOKUP($A55,属性分配2,EK$3,FALSE)=0),0,IF(VLOOKUP($A54,属性分配2,EK$3,FALSE)+10&lt;VLOOKUP($A55,属性分配2,EK$3,FALSE),0,11111))</f>
        <v>0</v>
      </c>
      <c r="EL54">
        <f t="shared" ref="EL54:EL63" si="492">IF(OR(VLOOKUP($A54,属性分配2,EL$3,FALSE)=0,VLOOKUP($A55,属性分配2,EL$3,FALSE)=0),0,IF(VLOOKUP($A54,属性分配2,EL$3,FALSE)+10&lt;VLOOKUP($A55,属性分配2,EL$3,FALSE),0,11111))</f>
        <v>0</v>
      </c>
      <c r="EM54">
        <f t="shared" ref="EM54:EM63" si="493">IF(OR(VLOOKUP($A54,属性分配2,EM$3,FALSE)=0,VLOOKUP($A55,属性分配2,EM$3,FALSE)=0),0,IF(VLOOKUP($A54,属性分配2,EM$3,FALSE)+10&lt;VLOOKUP($A55,属性分配2,EM$3,FALSE),0,11111))</f>
        <v>0</v>
      </c>
      <c r="EN54">
        <f t="shared" ref="EN54:EN63" si="494">IF(OR(VLOOKUP($A54,属性分配2,EN$3,FALSE)=0,VLOOKUP($A55,属性分配2,EN$3,FALSE)=0),0,IF(VLOOKUP($A54,属性分配2,EN$3,FALSE)+10&lt;VLOOKUP($A55,属性分配2,EN$3,FALSE),0,11111))</f>
        <v>0</v>
      </c>
      <c r="EO54">
        <f t="shared" ref="EO54:EO63" si="495">IF(OR(VLOOKUP($A54,属性分配2,EO$3,FALSE)=0,VLOOKUP($A55,属性分配2,EO$3,FALSE)=0),0,IF(VLOOKUP($A54,属性分配2,EO$3,FALSE)+10&lt;VLOOKUP($A55,属性分配2,EO$3,FALSE),0,11111))</f>
        <v>0</v>
      </c>
      <c r="EP54">
        <f t="shared" ref="EP54:EP63" si="496">IF(OR(VLOOKUP($A54,属性分配2,EP$3,FALSE)=0,VLOOKUP($A55,属性分配2,EP$3,FALSE)=0),0,IF(VLOOKUP($A54,属性分配2,EP$3,FALSE)+10&lt;VLOOKUP($A55,属性分配2,EP$3,FALSE),0,11111))</f>
        <v>0</v>
      </c>
      <c r="EQ54">
        <f t="shared" ref="EQ54:EQ63" si="497">IF(OR(VLOOKUP($A54,属性分配2,EQ$3,FALSE)=0,VLOOKUP($A55,属性分配2,EQ$3,FALSE)=0),0,IF(VLOOKUP($A54,属性分配2,EQ$3,FALSE)+10&lt;VLOOKUP($A55,属性分配2,EQ$3,FALSE),0,11111))</f>
        <v>0</v>
      </c>
      <c r="ER54">
        <f t="shared" ref="ER54:ER63" si="498">IF(OR(VLOOKUP($A54,属性分配2,ER$3,FALSE)=0,VLOOKUP($A55,属性分配2,ER$3,FALSE)=0),0,IF(VLOOKUP($A54,属性分配2,ER$3,FALSE)+10&lt;VLOOKUP($A55,属性分配2,ER$3,FALSE),0,11111))</f>
        <v>0</v>
      </c>
      <c r="ES54">
        <f t="shared" ref="ES54:ES63" si="499">IF(OR(VLOOKUP($A54,属性分配2,ES$3,FALSE)=0,VLOOKUP($A55,属性分配2,ES$3,FALSE)=0),0,IF(VLOOKUP($A54,属性分配2,ES$3,FALSE)+10&lt;VLOOKUP($A55,属性分配2,ES$3,FALSE),0,11111))</f>
        <v>0</v>
      </c>
      <c r="ET54">
        <f t="shared" ref="ET54:ET63" si="500">IF(OR(VLOOKUP($A54,属性分配2,ET$3,FALSE)=0,VLOOKUP($A55,属性分配2,ET$3,FALSE)=0),0,IF(VLOOKUP($A54,属性分配2,ET$3,FALSE)+10&lt;VLOOKUP($A55,属性分配2,ET$3,FALSE),0,11111))</f>
        <v>0</v>
      </c>
      <c r="EU54">
        <f t="shared" ref="EU54:EU63" si="501">IF(OR(VLOOKUP($A54,属性分配2,EU$3,FALSE)=0,VLOOKUP($A55,属性分配2,EU$3,FALSE)=0),0,IF(VLOOKUP($A54,属性分配2,EU$3,FALSE)+10&lt;VLOOKUP($A55,属性分配2,EU$3,FALSE),0,11111))</f>
        <v>0</v>
      </c>
      <c r="EV54">
        <f t="shared" ref="EV54:EV63" si="502">IF(OR(VLOOKUP($A54,属性分配2,EV$3,FALSE)=0,VLOOKUP($A55,属性分配2,EV$3,FALSE)=0),0,IF(VLOOKUP($A54,属性分配2,EV$3,FALSE)+10&lt;VLOOKUP($A55,属性分配2,EV$3,FALSE),0,11111))</f>
        <v>0</v>
      </c>
      <c r="EW54">
        <f t="shared" ref="EW54:EW63" si="503">IF(OR(VLOOKUP($A54,属性分配2,EW$3,FALSE)=0,VLOOKUP($A55,属性分配2,EW$3,FALSE)=0),0,IF(VLOOKUP($A54,属性分配2,EW$3,FALSE)+10&lt;VLOOKUP($A55,属性分配2,EW$3,FALSE),0,11111))</f>
        <v>0</v>
      </c>
      <c r="EX54">
        <f t="shared" ref="EX54:EX63" si="504">IF(OR(VLOOKUP($A54,属性分配2,EX$3,FALSE)=0,VLOOKUP($A55,属性分配2,EX$3,FALSE)=0),0,IF(VLOOKUP($A54,属性分配2,EX$3,FALSE)+10&lt;VLOOKUP($A55,属性分配2,EX$3,FALSE),0,11111))</f>
        <v>0</v>
      </c>
      <c r="EY54">
        <f t="shared" ref="EY54:EY63" si="505">IF(OR(VLOOKUP($A54,属性分配2,EY$3,FALSE)=0,VLOOKUP($A55,属性分配2,EY$3,FALSE)=0),0,IF(VLOOKUP($A54,属性分配2,EY$3,FALSE)+10&lt;VLOOKUP($A55,属性分配2,EY$3,FALSE),0,11111))</f>
        <v>0</v>
      </c>
      <c r="EZ54">
        <f t="shared" ref="EZ54:EZ63" si="506">IF(OR(VLOOKUP($A54,属性分配2,EZ$3,FALSE)=0,VLOOKUP($A55,属性分配2,EZ$3,FALSE)=0),0,IF(VLOOKUP($A54,属性分配2,EZ$3,FALSE)+10&lt;VLOOKUP($A55,属性分配2,EZ$3,FALSE),0,11111))</f>
        <v>0</v>
      </c>
      <c r="FA54">
        <f t="shared" ref="FA54:FA63" si="507">IF(OR(VLOOKUP($A54,属性分配2,FA$3,FALSE)=0,VLOOKUP($A55,属性分配2,FA$3,FALSE)=0),0,IF(VLOOKUP($A54,属性分配2,FA$3,FALSE)+10&lt;VLOOKUP($A55,属性分配2,FA$3,FALSE),0,11111))</f>
        <v>0</v>
      </c>
      <c r="FB54">
        <f t="shared" ref="FB54:FB63" si="508">IF(OR(VLOOKUP($A54,属性分配2,FB$3,FALSE)=0,VLOOKUP($A55,属性分配2,FB$3,FALSE)=0),0,IF(VLOOKUP($A54,属性分配2,FB$3,FALSE)+10&lt;VLOOKUP($A55,属性分配2,FB$3,FALSE),0,11111))</f>
        <v>0</v>
      </c>
      <c r="FC54">
        <f t="shared" ref="FC54:FC63" si="509">IF(OR(VLOOKUP($A54,属性分配2,FC$3,FALSE)=0,VLOOKUP($A55,属性分配2,FC$3,FALSE)=0),0,IF(VLOOKUP($A54,属性分配2,FC$3,FALSE)+10&lt;VLOOKUP($A55,属性分配2,FC$3,FALSE),0,11111))</f>
        <v>0</v>
      </c>
      <c r="FD54">
        <f t="shared" ref="FD54:FD63" si="510">IF(OR(VLOOKUP($A54,属性分配2,FD$3,FALSE)=0,VLOOKUP($A55,属性分配2,FD$3,FALSE)=0),0,IF(VLOOKUP($A54,属性分配2,FD$3,FALSE)+10&lt;VLOOKUP($A55,属性分配2,FD$3,FALSE),0,11111))</f>
        <v>0</v>
      </c>
      <c r="FE54">
        <f t="shared" ref="FE54:FE63" si="511">IF(OR(VLOOKUP($A54,属性分配2,FE$3,FALSE)=0,VLOOKUP($A55,属性分配2,FE$3,FALSE)=0),0,IF(VLOOKUP($A54,属性分配2,FE$3,FALSE)+10&lt;VLOOKUP($A55,属性分配2,FE$3,FALSE),0,11111))</f>
        <v>0</v>
      </c>
      <c r="FF54">
        <f t="shared" ref="FF54:FF63" si="512">IF(OR(VLOOKUP($A54,属性分配2,FF$3,FALSE)=0,VLOOKUP($A55,属性分配2,FF$3,FALSE)=0),0,IF(VLOOKUP($A54,属性分配2,FF$3,FALSE)+10&lt;VLOOKUP($A55,属性分配2,FF$3,FALSE),0,11111))</f>
        <v>0</v>
      </c>
    </row>
    <row r="55" spans="1:162" x14ac:dyDescent="0.15">
      <c r="A55">
        <f t="shared" ref="A55:A64" si="513">B55+A$52*1000</f>
        <v>4010</v>
      </c>
      <c r="B55">
        <v>10</v>
      </c>
      <c r="C55">
        <v>2610</v>
      </c>
      <c r="D55">
        <v>0</v>
      </c>
      <c r="E55">
        <v>176</v>
      </c>
      <c r="F55">
        <v>80</v>
      </c>
      <c r="G55">
        <v>80</v>
      </c>
      <c r="H55">
        <v>0.1</v>
      </c>
      <c r="I55">
        <f>H55</f>
        <v>0.1</v>
      </c>
      <c r="J55">
        <f t="shared" ref="J55:J64" si="514">I55</f>
        <v>0.1</v>
      </c>
      <c r="K55">
        <f t="shared" ref="K55:K64" si="515">J55</f>
        <v>0.1</v>
      </c>
      <c r="L55">
        <f t="shared" ref="L55:L64" si="516">K55</f>
        <v>0.1</v>
      </c>
      <c r="M55">
        <f>INT(C55*H55)</f>
        <v>261</v>
      </c>
      <c r="N55">
        <f t="shared" ref="N55:N64" si="517">INT(D55*I55)</f>
        <v>0</v>
      </c>
      <c r="O55">
        <f t="shared" ref="O55:O64" si="518">INT(E55*J55)</f>
        <v>17</v>
      </c>
      <c r="P55">
        <f t="shared" ref="P55:P64" si="519">INT(F55*K55)</f>
        <v>8</v>
      </c>
      <c r="Q55">
        <f t="shared" ref="Q55:Q64" si="520">INT(G55*L55)</f>
        <v>8</v>
      </c>
      <c r="R55">
        <f t="shared" si="475"/>
        <v>28</v>
      </c>
      <c r="S55">
        <f t="shared" si="475"/>
        <v>28</v>
      </c>
      <c r="T55">
        <f t="shared" si="475"/>
        <v>63</v>
      </c>
      <c r="U55">
        <f>INT(R55*$FR$10)</f>
        <v>560</v>
      </c>
      <c r="V55">
        <f>INT(R55*$FR$4+R55*$FR$5)</f>
        <v>30</v>
      </c>
      <c r="W55">
        <f>INT(R55*$FR$6+T55*$FR$7)</f>
        <v>48</v>
      </c>
      <c r="X55">
        <f>INT(S55*$FR$8)</f>
        <v>28</v>
      </c>
      <c r="Y55">
        <f>INT(S55*$FR$9)</f>
        <v>28</v>
      </c>
      <c r="Z55">
        <f t="shared" ref="Z55:Z58" si="521">IF($C55=0,0,$C55-$M55-U55)</f>
        <v>1789</v>
      </c>
      <c r="AA55">
        <f t="shared" ref="AA55:AA58" si="522">IF($D55=0,0,$D55-$N55-V55)</f>
        <v>0</v>
      </c>
      <c r="AB55">
        <f t="shared" ref="AB55:AB58" si="523">IF($E55=0,0,$E55-$O55-W55)</f>
        <v>111</v>
      </c>
      <c r="AC55">
        <f t="shared" ref="AC55:AC58" si="524">IF($F55=0,0,$F55-$P55-X55)</f>
        <v>44</v>
      </c>
      <c r="AD55">
        <f t="shared" ref="AD55:AD58" si="525">IF($G55=0,0,$G55-$Q55-Y55)</f>
        <v>44</v>
      </c>
      <c r="AE55">
        <f>VLOOKUP($A55,属性分配1,AE$3,FALSE)</f>
        <v>0.85</v>
      </c>
      <c r="AF55">
        <f t="shared" ref="AF55:AF58" si="526">AE55</f>
        <v>0.85</v>
      </c>
      <c r="AG55">
        <f t="shared" si="476"/>
        <v>0.85</v>
      </c>
      <c r="AH55">
        <f t="shared" si="477"/>
        <v>0.85</v>
      </c>
      <c r="AI55">
        <f t="shared" si="478"/>
        <v>0.85</v>
      </c>
      <c r="AJ55">
        <f>INT(Z55*AE55)</f>
        <v>1520</v>
      </c>
      <c r="AK55">
        <f t="shared" si="479"/>
        <v>0</v>
      </c>
      <c r="AL55">
        <f t="shared" si="480"/>
        <v>94</v>
      </c>
      <c r="AM55">
        <f t="shared" si="481"/>
        <v>37</v>
      </c>
      <c r="AN55">
        <f t="shared" si="482"/>
        <v>37</v>
      </c>
      <c r="AO55">
        <f t="shared" ref="AO55:AQ61" si="527">VLOOKUP($A55,属性分配1,AO$3,FALSE)+VLOOKUP($A55,属性分配1,AO$2,FALSE)</f>
        <v>34</v>
      </c>
      <c r="AP55">
        <f t="shared" si="527"/>
        <v>34</v>
      </c>
      <c r="AQ55">
        <f t="shared" si="527"/>
        <v>75</v>
      </c>
      <c r="AR55">
        <f>INT(AO55*$FR$10)</f>
        <v>680</v>
      </c>
      <c r="AS55">
        <f>INT(AO55*$FR$4+AO55*$FR$5)</f>
        <v>37</v>
      </c>
      <c r="AT55">
        <f>INT(AO55*$FR$6+AQ55*$FR$7)</f>
        <v>57</v>
      </c>
      <c r="AU55">
        <f>INT(AP55*$FR$8)</f>
        <v>34</v>
      </c>
      <c r="AV55">
        <f>INT(AP55*$FR$9)</f>
        <v>34</v>
      </c>
      <c r="AW55">
        <f t="shared" ref="AW55:AW61" si="528">IF($C55=0,0,$C55-$M55-AR55)</f>
        <v>1669</v>
      </c>
      <c r="AX55">
        <f t="shared" ref="AX55:AX61" si="529">IF($D55=0,0,$D55-$N55-AS55)</f>
        <v>0</v>
      </c>
      <c r="AY55">
        <f t="shared" ref="AY55:AY61" si="530">IF($E55=0,0,$E55-$O55-AT55)</f>
        <v>102</v>
      </c>
      <c r="AZ55">
        <f t="shared" ref="AZ55:AZ61" si="531">IF($F55=0,0,$F55-$P55-AU55)</f>
        <v>38</v>
      </c>
      <c r="BA55">
        <f t="shared" ref="BA55:BA61" si="532">IF($G55=0,0,$G55-$Q55-AV55)</f>
        <v>38</v>
      </c>
      <c r="BB55">
        <f t="shared" ref="BB55:BB61" si="533">VLOOKUP($A55,属性分配1,BB$3,FALSE)</f>
        <v>1</v>
      </c>
      <c r="BC55">
        <f t="shared" ref="BC55:BC61" si="534">BB55</f>
        <v>1</v>
      </c>
      <c r="BD55">
        <f t="shared" ref="BD55:BD61" si="535">BC55</f>
        <v>1</v>
      </c>
      <c r="BE55">
        <f t="shared" ref="BE55:BE61" si="536">BD55</f>
        <v>1</v>
      </c>
      <c r="BF55">
        <f t="shared" ref="BF55:BF61" si="537">BE55</f>
        <v>1</v>
      </c>
      <c r="BG55">
        <f>INT(AW55*BB55)</f>
        <v>1669</v>
      </c>
      <c r="BH55">
        <f t="shared" ref="BH55:BH61" si="538">INT(AX55*BC55)</f>
        <v>0</v>
      </c>
      <c r="BI55">
        <f t="shared" ref="BI55:BI61" si="539">INT(AY55*BD55)</f>
        <v>102</v>
      </c>
      <c r="BJ55">
        <f t="shared" ref="BJ55:BJ61" si="540">INT(AZ55*BE55)</f>
        <v>38</v>
      </c>
      <c r="BK55">
        <f t="shared" ref="BK55:BK61" si="541">INT(BA55*BF55)</f>
        <v>38</v>
      </c>
      <c r="EC55">
        <f t="shared" si="483"/>
        <v>0</v>
      </c>
      <c r="ED55">
        <f t="shared" si="484"/>
        <v>0</v>
      </c>
      <c r="EE55">
        <f t="shared" si="485"/>
        <v>0</v>
      </c>
      <c r="EF55">
        <f t="shared" si="486"/>
        <v>0</v>
      </c>
      <c r="EG55">
        <f t="shared" si="487"/>
        <v>0</v>
      </c>
      <c r="EH55">
        <f t="shared" si="488"/>
        <v>0</v>
      </c>
      <c r="EI55">
        <f t="shared" si="489"/>
        <v>0</v>
      </c>
      <c r="EJ55">
        <f t="shared" si="490"/>
        <v>0</v>
      </c>
      <c r="EK55">
        <f t="shared" si="491"/>
        <v>0</v>
      </c>
      <c r="EL55">
        <f t="shared" si="492"/>
        <v>0</v>
      </c>
      <c r="EM55">
        <f t="shared" si="493"/>
        <v>0</v>
      </c>
      <c r="EN55">
        <f t="shared" si="494"/>
        <v>0</v>
      </c>
      <c r="EO55">
        <f t="shared" si="495"/>
        <v>0</v>
      </c>
      <c r="EP55">
        <f t="shared" si="496"/>
        <v>0</v>
      </c>
      <c r="EQ55">
        <f t="shared" si="497"/>
        <v>0</v>
      </c>
      <c r="ER55">
        <f t="shared" si="498"/>
        <v>0</v>
      </c>
      <c r="ES55">
        <f t="shared" si="499"/>
        <v>0</v>
      </c>
      <c r="ET55">
        <f t="shared" si="500"/>
        <v>0</v>
      </c>
      <c r="EU55">
        <f t="shared" si="501"/>
        <v>0</v>
      </c>
      <c r="EV55">
        <f t="shared" si="502"/>
        <v>0</v>
      </c>
      <c r="EW55">
        <f t="shared" si="503"/>
        <v>0</v>
      </c>
      <c r="EX55">
        <f t="shared" si="504"/>
        <v>0</v>
      </c>
      <c r="EY55">
        <f t="shared" si="505"/>
        <v>0</v>
      </c>
      <c r="EZ55">
        <f t="shared" si="506"/>
        <v>0</v>
      </c>
      <c r="FA55">
        <f t="shared" si="507"/>
        <v>0</v>
      </c>
      <c r="FB55">
        <f t="shared" si="508"/>
        <v>0</v>
      </c>
      <c r="FC55">
        <f t="shared" si="509"/>
        <v>0</v>
      </c>
      <c r="FD55">
        <f t="shared" si="510"/>
        <v>0</v>
      </c>
      <c r="FE55">
        <f t="shared" si="511"/>
        <v>0</v>
      </c>
      <c r="FF55">
        <f t="shared" si="512"/>
        <v>0</v>
      </c>
    </row>
    <row r="56" spans="1:162" x14ac:dyDescent="0.15">
      <c r="A56">
        <f t="shared" si="513"/>
        <v>4020</v>
      </c>
      <c r="B56">
        <v>20</v>
      </c>
      <c r="C56">
        <v>7830</v>
      </c>
      <c r="D56">
        <v>0</v>
      </c>
      <c r="E56">
        <v>462</v>
      </c>
      <c r="F56">
        <v>211</v>
      </c>
      <c r="G56">
        <v>211</v>
      </c>
      <c r="H56">
        <v>0.1</v>
      </c>
      <c r="I56">
        <f t="shared" ref="I56:I64" si="542">H56</f>
        <v>0.1</v>
      </c>
      <c r="J56">
        <f t="shared" si="514"/>
        <v>0.1</v>
      </c>
      <c r="K56">
        <f t="shared" si="515"/>
        <v>0.1</v>
      </c>
      <c r="L56">
        <f t="shared" si="516"/>
        <v>0.1</v>
      </c>
      <c r="M56">
        <f t="shared" ref="M56:M64" si="543">INT(C56*H56)</f>
        <v>783</v>
      </c>
      <c r="N56">
        <f t="shared" si="517"/>
        <v>0</v>
      </c>
      <c r="O56">
        <f t="shared" si="518"/>
        <v>46</v>
      </c>
      <c r="P56">
        <f t="shared" si="519"/>
        <v>21</v>
      </c>
      <c r="Q56">
        <f t="shared" si="520"/>
        <v>21</v>
      </c>
      <c r="R56">
        <f t="shared" si="475"/>
        <v>52</v>
      </c>
      <c r="S56">
        <f t="shared" si="475"/>
        <v>52</v>
      </c>
      <c r="T56">
        <f t="shared" si="475"/>
        <v>113</v>
      </c>
      <c r="U56">
        <f>INT(R56*$FR$10)</f>
        <v>1040</v>
      </c>
      <c r="V56">
        <f>INT(R56*$FR$4+R56*$FR$5)</f>
        <v>57</v>
      </c>
      <c r="W56">
        <f>INT(R56*$FR$6+T56*$FR$7)</f>
        <v>87</v>
      </c>
      <c r="X56">
        <f>INT(S56*$FR$8)</f>
        <v>52</v>
      </c>
      <c r="Y56">
        <f>INT(S56*$FR$9)</f>
        <v>52</v>
      </c>
      <c r="Z56">
        <f t="shared" si="521"/>
        <v>6007</v>
      </c>
      <c r="AA56">
        <f t="shared" si="522"/>
        <v>0</v>
      </c>
      <c r="AB56">
        <f t="shared" si="523"/>
        <v>329</v>
      </c>
      <c r="AC56">
        <f t="shared" si="524"/>
        <v>138</v>
      </c>
      <c r="AD56">
        <f t="shared" si="525"/>
        <v>138</v>
      </c>
      <c r="AE56">
        <f>VLOOKUP($A56,属性分配1,AE$3,FALSE)</f>
        <v>0.5</v>
      </c>
      <c r="AF56">
        <f t="shared" si="526"/>
        <v>0.5</v>
      </c>
      <c r="AG56">
        <f t="shared" si="476"/>
        <v>0.5</v>
      </c>
      <c r="AH56">
        <f t="shared" si="477"/>
        <v>0.5</v>
      </c>
      <c r="AI56">
        <f t="shared" si="478"/>
        <v>0.5</v>
      </c>
      <c r="AJ56">
        <f t="shared" ref="AJ56:AJ58" si="544">INT(Z56*AE56)</f>
        <v>3003</v>
      </c>
      <c r="AK56">
        <f t="shared" si="479"/>
        <v>0</v>
      </c>
      <c r="AL56">
        <f t="shared" si="480"/>
        <v>164</v>
      </c>
      <c r="AM56">
        <f t="shared" si="481"/>
        <v>69</v>
      </c>
      <c r="AN56">
        <f t="shared" si="482"/>
        <v>69</v>
      </c>
      <c r="AO56">
        <f t="shared" si="527"/>
        <v>72</v>
      </c>
      <c r="AP56">
        <f t="shared" si="527"/>
        <v>72</v>
      </c>
      <c r="AQ56">
        <f t="shared" si="527"/>
        <v>158</v>
      </c>
      <c r="AR56">
        <f>INT(AO56*$FR$10)</f>
        <v>1440</v>
      </c>
      <c r="AS56">
        <f>INT(AO56*$FR$4+AO56*$FR$5)</f>
        <v>79</v>
      </c>
      <c r="AT56">
        <f>INT(AO56*$FR$6+AQ56*$FR$7)</f>
        <v>122</v>
      </c>
      <c r="AU56">
        <f>INT(AP56*$FR$8)</f>
        <v>72</v>
      </c>
      <c r="AV56">
        <f>INT(AP56*$FR$9)</f>
        <v>72</v>
      </c>
      <c r="AW56">
        <f t="shared" si="528"/>
        <v>5607</v>
      </c>
      <c r="AX56">
        <f t="shared" si="529"/>
        <v>0</v>
      </c>
      <c r="AY56">
        <f t="shared" si="530"/>
        <v>294</v>
      </c>
      <c r="AZ56">
        <f t="shared" si="531"/>
        <v>118</v>
      </c>
      <c r="BA56">
        <f t="shared" si="532"/>
        <v>118</v>
      </c>
      <c r="BB56">
        <f t="shared" si="533"/>
        <v>0.7</v>
      </c>
      <c r="BC56">
        <f t="shared" si="534"/>
        <v>0.7</v>
      </c>
      <c r="BD56">
        <f t="shared" si="535"/>
        <v>0.7</v>
      </c>
      <c r="BE56">
        <f t="shared" si="536"/>
        <v>0.7</v>
      </c>
      <c r="BF56">
        <f t="shared" si="537"/>
        <v>0.7</v>
      </c>
      <c r="BG56">
        <f t="shared" ref="BG56:BG59" si="545">INT(AW56*BB56)</f>
        <v>3924</v>
      </c>
      <c r="BH56">
        <f t="shared" si="538"/>
        <v>0</v>
      </c>
      <c r="BI56">
        <f t="shared" si="539"/>
        <v>205</v>
      </c>
      <c r="BJ56">
        <f t="shared" si="540"/>
        <v>82</v>
      </c>
      <c r="BK56">
        <f t="shared" si="541"/>
        <v>82</v>
      </c>
      <c r="BL56">
        <f t="shared" ref="BL56:BN64" si="546">VLOOKUP($A56,属性分配1,BL$3,FALSE)+VLOOKUP($A56,属性分配1,BL$2,FALSE)</f>
        <v>104</v>
      </c>
      <c r="BM56">
        <f t="shared" si="546"/>
        <v>104</v>
      </c>
      <c r="BN56">
        <f t="shared" si="546"/>
        <v>227</v>
      </c>
      <c r="BO56">
        <f>INT(BL56*$FR$10)</f>
        <v>2080</v>
      </c>
      <c r="BP56">
        <f>INT(BL56*$FR$4+BL56*$FR$5)</f>
        <v>114</v>
      </c>
      <c r="BQ56">
        <f>INT(BL56*$FR$6+BN56*$FR$7)</f>
        <v>175</v>
      </c>
      <c r="BR56">
        <f>INT(BM56*$FR$8)</f>
        <v>104</v>
      </c>
      <c r="BS56">
        <f>INT(BM56*$FR$9)</f>
        <v>104</v>
      </c>
      <c r="BT56">
        <f t="shared" ref="BT56:BT64" si="547">IF($C56=0,0,$C56-$M56-BO56)</f>
        <v>4967</v>
      </c>
      <c r="BU56">
        <f t="shared" ref="BU56:BU64" si="548">IF($D56=0,0,$D56-$N56-BP56)</f>
        <v>0</v>
      </c>
      <c r="BV56">
        <f t="shared" ref="BV56:BV64" si="549">IF($E56=0,0,$E56-$O56-BQ56)</f>
        <v>241</v>
      </c>
      <c r="BW56">
        <f t="shared" ref="BW56:BW64" si="550">IF($F56=0,0,$F56-$P56-BR56)</f>
        <v>86</v>
      </c>
      <c r="BX56">
        <f t="shared" ref="BX56:BX64" si="551">IF($G56=0,0,$G56-$Q56-BS56)</f>
        <v>86</v>
      </c>
      <c r="BY56">
        <f t="shared" ref="BY56:BY64" si="552">VLOOKUP($A56,属性分配1,BY$3,FALSE)</f>
        <v>1</v>
      </c>
      <c r="BZ56">
        <f t="shared" ref="BZ56:BZ64" si="553">BY56</f>
        <v>1</v>
      </c>
      <c r="CA56">
        <f t="shared" ref="CA56:CA64" si="554">BZ56</f>
        <v>1</v>
      </c>
      <c r="CB56">
        <f t="shared" ref="CB56:CB64" si="555">CA56</f>
        <v>1</v>
      </c>
      <c r="CC56">
        <f t="shared" ref="CC56:CC64" si="556">CB56</f>
        <v>1</v>
      </c>
      <c r="CD56">
        <f t="shared" ref="CD56:CD64" si="557">INT(BT56*BY56)</f>
        <v>4967</v>
      </c>
      <c r="CE56">
        <f t="shared" ref="CE56:CE64" si="558">INT(BU56*BZ56)</f>
        <v>0</v>
      </c>
      <c r="CF56">
        <f t="shared" ref="CF56:CF64" si="559">INT(BV56*CA56)</f>
        <v>241</v>
      </c>
      <c r="CG56">
        <f t="shared" ref="CG56:CG64" si="560">INT(BW56*CB56)</f>
        <v>86</v>
      </c>
      <c r="CH56">
        <f t="shared" ref="CH56:CH64" si="561">INT(BX56*CC56)</f>
        <v>86</v>
      </c>
      <c r="EC56">
        <f t="shared" si="483"/>
        <v>0</v>
      </c>
      <c r="ED56">
        <f t="shared" si="484"/>
        <v>0</v>
      </c>
      <c r="EE56">
        <f t="shared" si="485"/>
        <v>0</v>
      </c>
      <c r="EF56">
        <f t="shared" si="486"/>
        <v>0</v>
      </c>
      <c r="EG56">
        <f t="shared" si="487"/>
        <v>0</v>
      </c>
      <c r="EH56">
        <f t="shared" si="488"/>
        <v>0</v>
      </c>
      <c r="EI56">
        <f t="shared" si="489"/>
        <v>0</v>
      </c>
      <c r="EJ56">
        <f t="shared" si="490"/>
        <v>0</v>
      </c>
      <c r="EK56">
        <f t="shared" si="491"/>
        <v>0</v>
      </c>
      <c r="EL56">
        <f t="shared" si="492"/>
        <v>0</v>
      </c>
      <c r="EM56">
        <f t="shared" si="493"/>
        <v>0</v>
      </c>
      <c r="EN56">
        <f t="shared" si="494"/>
        <v>0</v>
      </c>
      <c r="EO56">
        <f t="shared" si="495"/>
        <v>0</v>
      </c>
      <c r="EP56">
        <f t="shared" si="496"/>
        <v>0</v>
      </c>
      <c r="EQ56">
        <f t="shared" si="497"/>
        <v>0</v>
      </c>
      <c r="ER56">
        <f t="shared" si="498"/>
        <v>0</v>
      </c>
      <c r="ES56">
        <f t="shared" si="499"/>
        <v>0</v>
      </c>
      <c r="ET56">
        <f t="shared" si="500"/>
        <v>0</v>
      </c>
      <c r="EU56">
        <f t="shared" si="501"/>
        <v>0</v>
      </c>
      <c r="EV56">
        <f t="shared" si="502"/>
        <v>0</v>
      </c>
      <c r="EW56">
        <f t="shared" si="503"/>
        <v>0</v>
      </c>
      <c r="EX56">
        <f t="shared" si="504"/>
        <v>0</v>
      </c>
      <c r="EY56">
        <f t="shared" si="505"/>
        <v>0</v>
      </c>
      <c r="EZ56">
        <f t="shared" si="506"/>
        <v>0</v>
      </c>
      <c r="FA56">
        <f t="shared" si="507"/>
        <v>0</v>
      </c>
      <c r="FB56">
        <f t="shared" si="508"/>
        <v>0</v>
      </c>
      <c r="FC56">
        <f t="shared" si="509"/>
        <v>0</v>
      </c>
      <c r="FD56">
        <f t="shared" si="510"/>
        <v>0</v>
      </c>
      <c r="FE56">
        <f t="shared" si="511"/>
        <v>0</v>
      </c>
      <c r="FF56">
        <f t="shared" si="512"/>
        <v>0</v>
      </c>
    </row>
    <row r="57" spans="1:162" x14ac:dyDescent="0.15">
      <c r="A57">
        <f t="shared" si="513"/>
        <v>4030</v>
      </c>
      <c r="B57">
        <v>30</v>
      </c>
      <c r="C57">
        <v>16110</v>
      </c>
      <c r="D57">
        <v>0</v>
      </c>
      <c r="E57">
        <v>904</v>
      </c>
      <c r="F57">
        <v>413</v>
      </c>
      <c r="G57">
        <v>413</v>
      </c>
      <c r="H57">
        <v>0.1</v>
      </c>
      <c r="I57">
        <f t="shared" si="542"/>
        <v>0.1</v>
      </c>
      <c r="J57">
        <f t="shared" si="514"/>
        <v>0.1</v>
      </c>
      <c r="K57">
        <f t="shared" si="515"/>
        <v>0.1</v>
      </c>
      <c r="L57">
        <f t="shared" si="516"/>
        <v>0.1</v>
      </c>
      <c r="M57">
        <f t="shared" si="543"/>
        <v>1611</v>
      </c>
      <c r="N57">
        <f t="shared" si="517"/>
        <v>0</v>
      </c>
      <c r="O57">
        <f t="shared" si="518"/>
        <v>90</v>
      </c>
      <c r="P57">
        <f t="shared" si="519"/>
        <v>41</v>
      </c>
      <c r="Q57">
        <f t="shared" si="520"/>
        <v>41</v>
      </c>
      <c r="R57">
        <f t="shared" si="475"/>
        <v>107</v>
      </c>
      <c r="S57">
        <f t="shared" si="475"/>
        <v>107</v>
      </c>
      <c r="T57">
        <f t="shared" si="475"/>
        <v>232</v>
      </c>
      <c r="U57">
        <f>INT(R57*$FR$10)</f>
        <v>2140</v>
      </c>
      <c r="V57">
        <f>INT(R57*$FR$4+R57*$FR$5)</f>
        <v>117</v>
      </c>
      <c r="W57">
        <f>INT(R57*$FR$6+T57*$FR$7)</f>
        <v>180</v>
      </c>
      <c r="X57">
        <f>INT(S57*$FR$8)</f>
        <v>107</v>
      </c>
      <c r="Y57">
        <f>INT(S57*$FR$9)</f>
        <v>107</v>
      </c>
      <c r="Z57">
        <f t="shared" si="521"/>
        <v>12359</v>
      </c>
      <c r="AA57">
        <f t="shared" si="522"/>
        <v>0</v>
      </c>
      <c r="AB57">
        <f t="shared" si="523"/>
        <v>634</v>
      </c>
      <c r="AC57">
        <f t="shared" si="524"/>
        <v>265</v>
      </c>
      <c r="AD57">
        <f t="shared" si="525"/>
        <v>265</v>
      </c>
      <c r="AE57">
        <f>VLOOKUP($A57,属性分配1,AE$3,FALSE)</f>
        <v>0.5</v>
      </c>
      <c r="AF57">
        <f t="shared" si="526"/>
        <v>0.5</v>
      </c>
      <c r="AG57">
        <f t="shared" si="476"/>
        <v>0.5</v>
      </c>
      <c r="AH57">
        <f t="shared" si="477"/>
        <v>0.5</v>
      </c>
      <c r="AI57">
        <f t="shared" si="478"/>
        <v>0.5</v>
      </c>
      <c r="AJ57">
        <f t="shared" si="544"/>
        <v>6179</v>
      </c>
      <c r="AK57">
        <f t="shared" si="479"/>
        <v>0</v>
      </c>
      <c r="AL57">
        <f t="shared" si="480"/>
        <v>317</v>
      </c>
      <c r="AM57">
        <f t="shared" si="481"/>
        <v>132</v>
      </c>
      <c r="AN57">
        <f t="shared" si="482"/>
        <v>132</v>
      </c>
      <c r="AO57">
        <f t="shared" si="527"/>
        <v>149</v>
      </c>
      <c r="AP57">
        <f t="shared" si="527"/>
        <v>149</v>
      </c>
      <c r="AQ57">
        <f t="shared" si="527"/>
        <v>325</v>
      </c>
      <c r="AR57">
        <f>INT(AO57*$FR$10)</f>
        <v>2980</v>
      </c>
      <c r="AS57">
        <f>INT(AO57*$FR$4+AO57*$FR$5)</f>
        <v>163</v>
      </c>
      <c r="AT57">
        <f>INT(AO57*$FR$6+AQ57*$FR$7)</f>
        <v>251</v>
      </c>
      <c r="AU57">
        <f>INT(AP57*$FR$8)</f>
        <v>149</v>
      </c>
      <c r="AV57">
        <f>INT(AP57*$FR$9)</f>
        <v>149</v>
      </c>
      <c r="AW57">
        <f t="shared" si="528"/>
        <v>11519</v>
      </c>
      <c r="AX57">
        <f t="shared" si="529"/>
        <v>0</v>
      </c>
      <c r="AY57">
        <f t="shared" si="530"/>
        <v>563</v>
      </c>
      <c r="AZ57">
        <f t="shared" si="531"/>
        <v>223</v>
      </c>
      <c r="BA57">
        <f t="shared" si="532"/>
        <v>223</v>
      </c>
      <c r="BB57">
        <f t="shared" si="533"/>
        <v>0.7</v>
      </c>
      <c r="BC57">
        <f t="shared" si="534"/>
        <v>0.7</v>
      </c>
      <c r="BD57">
        <f t="shared" si="535"/>
        <v>0.7</v>
      </c>
      <c r="BE57">
        <f t="shared" si="536"/>
        <v>0.7</v>
      </c>
      <c r="BF57">
        <f t="shared" si="537"/>
        <v>0.7</v>
      </c>
      <c r="BG57">
        <f t="shared" si="545"/>
        <v>8063</v>
      </c>
      <c r="BH57">
        <f t="shared" si="538"/>
        <v>0</v>
      </c>
      <c r="BI57">
        <f t="shared" si="539"/>
        <v>394</v>
      </c>
      <c r="BJ57">
        <f t="shared" si="540"/>
        <v>156</v>
      </c>
      <c r="BK57">
        <f t="shared" si="541"/>
        <v>156</v>
      </c>
      <c r="BL57">
        <f t="shared" si="546"/>
        <v>214</v>
      </c>
      <c r="BM57">
        <f t="shared" si="546"/>
        <v>214</v>
      </c>
      <c r="BN57">
        <f t="shared" si="546"/>
        <v>465</v>
      </c>
      <c r="BO57">
        <f>INT(BL57*$FR$10)</f>
        <v>4280</v>
      </c>
      <c r="BP57">
        <f>INT(BL57*$FR$4+BL57*$FR$5)</f>
        <v>235</v>
      </c>
      <c r="BQ57">
        <f>INT(BL57*$FR$6+BN57*$FR$7)</f>
        <v>360</v>
      </c>
      <c r="BR57">
        <f>INT(BM57*$FR$8)</f>
        <v>214</v>
      </c>
      <c r="BS57">
        <f>INT(BM57*$FR$9)</f>
        <v>214</v>
      </c>
      <c r="BT57">
        <f t="shared" si="547"/>
        <v>10219</v>
      </c>
      <c r="BU57">
        <f t="shared" si="548"/>
        <v>0</v>
      </c>
      <c r="BV57">
        <f t="shared" si="549"/>
        <v>454</v>
      </c>
      <c r="BW57">
        <f t="shared" si="550"/>
        <v>158</v>
      </c>
      <c r="BX57">
        <f t="shared" si="551"/>
        <v>158</v>
      </c>
      <c r="BY57">
        <f t="shared" si="552"/>
        <v>1</v>
      </c>
      <c r="BZ57">
        <f t="shared" si="553"/>
        <v>1</v>
      </c>
      <c r="CA57">
        <f t="shared" si="554"/>
        <v>1</v>
      </c>
      <c r="CB57">
        <f t="shared" si="555"/>
        <v>1</v>
      </c>
      <c r="CC57">
        <f t="shared" si="556"/>
        <v>1</v>
      </c>
      <c r="CD57">
        <f t="shared" si="557"/>
        <v>10219</v>
      </c>
      <c r="CE57">
        <f t="shared" si="558"/>
        <v>0</v>
      </c>
      <c r="CF57">
        <f t="shared" si="559"/>
        <v>454</v>
      </c>
      <c r="CG57">
        <f t="shared" si="560"/>
        <v>158</v>
      </c>
      <c r="CH57">
        <f t="shared" si="561"/>
        <v>158</v>
      </c>
      <c r="EC57">
        <f t="shared" si="483"/>
        <v>0</v>
      </c>
      <c r="ED57">
        <f t="shared" si="484"/>
        <v>0</v>
      </c>
      <c r="EE57">
        <f t="shared" si="485"/>
        <v>0</v>
      </c>
      <c r="EF57">
        <f t="shared" si="486"/>
        <v>0</v>
      </c>
      <c r="EG57">
        <f t="shared" si="487"/>
        <v>0</v>
      </c>
      <c r="EH57">
        <f t="shared" si="488"/>
        <v>0</v>
      </c>
      <c r="EI57">
        <f t="shared" si="489"/>
        <v>0</v>
      </c>
      <c r="EJ57">
        <f t="shared" si="490"/>
        <v>0</v>
      </c>
      <c r="EK57">
        <f t="shared" si="491"/>
        <v>0</v>
      </c>
      <c r="EL57">
        <f t="shared" si="492"/>
        <v>0</v>
      </c>
      <c r="EM57">
        <f t="shared" si="493"/>
        <v>0</v>
      </c>
      <c r="EN57">
        <f t="shared" si="494"/>
        <v>0</v>
      </c>
      <c r="EO57">
        <f t="shared" si="495"/>
        <v>0</v>
      </c>
      <c r="EP57">
        <f t="shared" si="496"/>
        <v>0</v>
      </c>
      <c r="EQ57">
        <f t="shared" si="497"/>
        <v>0</v>
      </c>
      <c r="ER57">
        <f t="shared" si="498"/>
        <v>0</v>
      </c>
      <c r="ES57">
        <f t="shared" si="499"/>
        <v>0</v>
      </c>
      <c r="ET57">
        <f t="shared" si="500"/>
        <v>0</v>
      </c>
      <c r="EU57">
        <f t="shared" si="501"/>
        <v>0</v>
      </c>
      <c r="EV57">
        <f t="shared" si="502"/>
        <v>0</v>
      </c>
      <c r="EW57">
        <f t="shared" si="503"/>
        <v>0</v>
      </c>
      <c r="EX57">
        <f t="shared" si="504"/>
        <v>0</v>
      </c>
      <c r="EY57">
        <f t="shared" si="505"/>
        <v>0</v>
      </c>
      <c r="EZ57">
        <f t="shared" si="506"/>
        <v>0</v>
      </c>
      <c r="FA57">
        <f t="shared" si="507"/>
        <v>0</v>
      </c>
      <c r="FB57">
        <f t="shared" si="508"/>
        <v>0</v>
      </c>
      <c r="FC57">
        <f t="shared" si="509"/>
        <v>0</v>
      </c>
      <c r="FD57">
        <f t="shared" si="510"/>
        <v>0</v>
      </c>
      <c r="FE57">
        <f t="shared" si="511"/>
        <v>0</v>
      </c>
      <c r="FF57">
        <f t="shared" si="512"/>
        <v>0</v>
      </c>
    </row>
    <row r="58" spans="1:162" x14ac:dyDescent="0.15">
      <c r="A58">
        <f t="shared" si="513"/>
        <v>4040</v>
      </c>
      <c r="B58">
        <v>40</v>
      </c>
      <c r="C58">
        <v>27360</v>
      </c>
      <c r="D58">
        <v>0</v>
      </c>
      <c r="E58">
        <v>1502</v>
      </c>
      <c r="F58">
        <v>686</v>
      </c>
      <c r="G58">
        <v>686</v>
      </c>
      <c r="H58">
        <v>0.1</v>
      </c>
      <c r="I58">
        <f t="shared" si="542"/>
        <v>0.1</v>
      </c>
      <c r="J58">
        <f t="shared" si="514"/>
        <v>0.1</v>
      </c>
      <c r="K58">
        <f t="shared" si="515"/>
        <v>0.1</v>
      </c>
      <c r="L58">
        <f t="shared" si="516"/>
        <v>0.1</v>
      </c>
      <c r="M58">
        <f t="shared" si="543"/>
        <v>2736</v>
      </c>
      <c r="N58">
        <f t="shared" si="517"/>
        <v>0</v>
      </c>
      <c r="O58">
        <f t="shared" si="518"/>
        <v>150</v>
      </c>
      <c r="P58">
        <f t="shared" si="519"/>
        <v>68</v>
      </c>
      <c r="Q58">
        <f t="shared" si="520"/>
        <v>68</v>
      </c>
      <c r="R58">
        <f t="shared" si="475"/>
        <v>182</v>
      </c>
      <c r="S58">
        <f t="shared" si="475"/>
        <v>182</v>
      </c>
      <c r="T58">
        <f t="shared" si="475"/>
        <v>395</v>
      </c>
      <c r="U58">
        <f>INT(R58*$FR$10)</f>
        <v>3640</v>
      </c>
      <c r="V58">
        <f>INT(R58*$FR$4+R58*$FR$5)</f>
        <v>200</v>
      </c>
      <c r="W58">
        <f>INT(R58*$FR$6+T58*$FR$7)</f>
        <v>306</v>
      </c>
      <c r="X58">
        <f>INT(S58*$FR$8)</f>
        <v>182</v>
      </c>
      <c r="Y58">
        <f>INT(S58*$FR$9)</f>
        <v>182</v>
      </c>
      <c r="Z58">
        <f t="shared" si="521"/>
        <v>20984</v>
      </c>
      <c r="AA58">
        <f t="shared" si="522"/>
        <v>0</v>
      </c>
      <c r="AB58">
        <f t="shared" si="523"/>
        <v>1046</v>
      </c>
      <c r="AC58">
        <f t="shared" si="524"/>
        <v>436</v>
      </c>
      <c r="AD58">
        <f t="shared" si="525"/>
        <v>436</v>
      </c>
      <c r="AE58">
        <f>VLOOKUP($A58,属性分配1,AE$3,FALSE)</f>
        <v>0.5</v>
      </c>
      <c r="AF58">
        <f t="shared" si="526"/>
        <v>0.5</v>
      </c>
      <c r="AG58">
        <f t="shared" si="476"/>
        <v>0.5</v>
      </c>
      <c r="AH58">
        <f t="shared" si="477"/>
        <v>0.5</v>
      </c>
      <c r="AI58">
        <f t="shared" si="478"/>
        <v>0.5</v>
      </c>
      <c r="AJ58">
        <f t="shared" si="544"/>
        <v>10492</v>
      </c>
      <c r="AK58">
        <f t="shared" si="479"/>
        <v>0</v>
      </c>
      <c r="AL58">
        <f t="shared" si="480"/>
        <v>523</v>
      </c>
      <c r="AM58">
        <f t="shared" si="481"/>
        <v>218</v>
      </c>
      <c r="AN58">
        <f t="shared" si="482"/>
        <v>218</v>
      </c>
      <c r="AO58">
        <f t="shared" si="527"/>
        <v>254</v>
      </c>
      <c r="AP58">
        <f t="shared" si="527"/>
        <v>254</v>
      </c>
      <c r="AQ58">
        <f t="shared" si="527"/>
        <v>553</v>
      </c>
      <c r="AR58">
        <f>INT(AO58*$FR$10)</f>
        <v>5080</v>
      </c>
      <c r="AS58">
        <f>INT(AO58*$FR$4+AO58*$FR$5)</f>
        <v>279</v>
      </c>
      <c r="AT58">
        <f>INT(AO58*$FR$6+AQ58*$FR$7)</f>
        <v>428</v>
      </c>
      <c r="AU58">
        <f>INT(AP58*$FR$8)</f>
        <v>254</v>
      </c>
      <c r="AV58">
        <f>INT(AP58*$FR$9)</f>
        <v>254</v>
      </c>
      <c r="AW58">
        <f t="shared" si="528"/>
        <v>19544</v>
      </c>
      <c r="AX58">
        <f t="shared" si="529"/>
        <v>0</v>
      </c>
      <c r="AY58">
        <f t="shared" si="530"/>
        <v>924</v>
      </c>
      <c r="AZ58">
        <f t="shared" si="531"/>
        <v>364</v>
      </c>
      <c r="BA58">
        <f t="shared" si="532"/>
        <v>364</v>
      </c>
      <c r="BB58">
        <f t="shared" si="533"/>
        <v>0.7</v>
      </c>
      <c r="BC58">
        <f t="shared" si="534"/>
        <v>0.7</v>
      </c>
      <c r="BD58">
        <f t="shared" si="535"/>
        <v>0.7</v>
      </c>
      <c r="BE58">
        <f t="shared" si="536"/>
        <v>0.7</v>
      </c>
      <c r="BF58">
        <f t="shared" si="537"/>
        <v>0.7</v>
      </c>
      <c r="BG58">
        <f t="shared" si="545"/>
        <v>13680</v>
      </c>
      <c r="BH58">
        <f t="shared" si="538"/>
        <v>0</v>
      </c>
      <c r="BI58">
        <f t="shared" si="539"/>
        <v>646</v>
      </c>
      <c r="BJ58">
        <f t="shared" si="540"/>
        <v>254</v>
      </c>
      <c r="BK58">
        <f t="shared" si="541"/>
        <v>254</v>
      </c>
      <c r="BL58">
        <f t="shared" si="546"/>
        <v>364</v>
      </c>
      <c r="BM58">
        <f t="shared" si="546"/>
        <v>364</v>
      </c>
      <c r="BN58">
        <f t="shared" si="546"/>
        <v>790</v>
      </c>
      <c r="BO58">
        <f>INT(BL58*$FR$10)</f>
        <v>7280</v>
      </c>
      <c r="BP58">
        <f>INT(BL58*$FR$4+BL58*$FR$5)</f>
        <v>400</v>
      </c>
      <c r="BQ58">
        <f>INT(BL58*$FR$6+BN58*$FR$7)</f>
        <v>613</v>
      </c>
      <c r="BR58">
        <f>INT(BM58*$FR$8)</f>
        <v>364</v>
      </c>
      <c r="BS58">
        <f>INT(BM58*$FR$9)</f>
        <v>364</v>
      </c>
      <c r="BT58">
        <f t="shared" si="547"/>
        <v>17344</v>
      </c>
      <c r="BU58">
        <f t="shared" si="548"/>
        <v>0</v>
      </c>
      <c r="BV58">
        <f t="shared" si="549"/>
        <v>739</v>
      </c>
      <c r="BW58">
        <f t="shared" si="550"/>
        <v>254</v>
      </c>
      <c r="BX58">
        <f t="shared" si="551"/>
        <v>254</v>
      </c>
      <c r="BY58">
        <f t="shared" si="552"/>
        <v>1</v>
      </c>
      <c r="BZ58">
        <f t="shared" si="553"/>
        <v>1</v>
      </c>
      <c r="CA58">
        <f t="shared" si="554"/>
        <v>1</v>
      </c>
      <c r="CB58">
        <f t="shared" si="555"/>
        <v>1</v>
      </c>
      <c r="CC58">
        <f t="shared" si="556"/>
        <v>1</v>
      </c>
      <c r="CD58">
        <f t="shared" si="557"/>
        <v>17344</v>
      </c>
      <c r="CE58">
        <f t="shared" si="558"/>
        <v>0</v>
      </c>
      <c r="CF58">
        <f t="shared" si="559"/>
        <v>739</v>
      </c>
      <c r="CG58">
        <f t="shared" si="560"/>
        <v>254</v>
      </c>
      <c r="CH58">
        <f t="shared" si="561"/>
        <v>254</v>
      </c>
      <c r="EC58">
        <f t="shared" si="483"/>
        <v>0</v>
      </c>
      <c r="ED58">
        <f t="shared" si="484"/>
        <v>0</v>
      </c>
      <c r="EE58">
        <f t="shared" si="485"/>
        <v>0</v>
      </c>
      <c r="EF58">
        <f t="shared" si="486"/>
        <v>0</v>
      </c>
      <c r="EG58">
        <f t="shared" si="487"/>
        <v>0</v>
      </c>
      <c r="EH58">
        <f t="shared" si="488"/>
        <v>0</v>
      </c>
      <c r="EI58">
        <f t="shared" si="489"/>
        <v>0</v>
      </c>
      <c r="EJ58">
        <f t="shared" si="490"/>
        <v>0</v>
      </c>
      <c r="EK58">
        <f t="shared" si="491"/>
        <v>0</v>
      </c>
      <c r="EL58">
        <f t="shared" si="492"/>
        <v>0</v>
      </c>
      <c r="EM58">
        <f t="shared" si="493"/>
        <v>0</v>
      </c>
      <c r="EN58">
        <f t="shared" si="494"/>
        <v>0</v>
      </c>
      <c r="EO58">
        <f t="shared" si="495"/>
        <v>0</v>
      </c>
      <c r="EP58">
        <f t="shared" si="496"/>
        <v>0</v>
      </c>
      <c r="EQ58">
        <f t="shared" si="497"/>
        <v>0</v>
      </c>
      <c r="ER58">
        <f t="shared" si="498"/>
        <v>0</v>
      </c>
      <c r="ES58">
        <f t="shared" si="499"/>
        <v>0</v>
      </c>
      <c r="ET58">
        <f t="shared" si="500"/>
        <v>0</v>
      </c>
      <c r="EU58">
        <f t="shared" si="501"/>
        <v>0</v>
      </c>
      <c r="EV58">
        <f t="shared" si="502"/>
        <v>0</v>
      </c>
      <c r="EW58">
        <f t="shared" si="503"/>
        <v>0</v>
      </c>
      <c r="EX58">
        <f t="shared" si="504"/>
        <v>0</v>
      </c>
      <c r="EY58">
        <f t="shared" si="505"/>
        <v>0</v>
      </c>
      <c r="EZ58">
        <f t="shared" si="506"/>
        <v>0</v>
      </c>
      <c r="FA58">
        <f t="shared" si="507"/>
        <v>0</v>
      </c>
      <c r="FB58">
        <f t="shared" si="508"/>
        <v>0</v>
      </c>
      <c r="FC58">
        <f t="shared" si="509"/>
        <v>0</v>
      </c>
      <c r="FD58">
        <f t="shared" si="510"/>
        <v>0</v>
      </c>
      <c r="FE58">
        <f t="shared" si="511"/>
        <v>0</v>
      </c>
      <c r="FF58">
        <f t="shared" si="512"/>
        <v>0</v>
      </c>
    </row>
    <row r="59" spans="1:162" x14ac:dyDescent="0.15">
      <c r="A59">
        <f t="shared" si="513"/>
        <v>4050</v>
      </c>
      <c r="B59">
        <v>50</v>
      </c>
      <c r="C59">
        <v>41580</v>
      </c>
      <c r="D59">
        <v>0</v>
      </c>
      <c r="E59">
        <v>2143</v>
      </c>
      <c r="F59">
        <v>1030</v>
      </c>
      <c r="G59">
        <v>1030</v>
      </c>
      <c r="H59">
        <v>0.1</v>
      </c>
      <c r="I59">
        <f t="shared" si="542"/>
        <v>0.1</v>
      </c>
      <c r="J59">
        <f t="shared" si="514"/>
        <v>0.1</v>
      </c>
      <c r="K59">
        <f t="shared" si="515"/>
        <v>0.1</v>
      </c>
      <c r="L59">
        <f t="shared" si="516"/>
        <v>0.1</v>
      </c>
      <c r="M59">
        <f t="shared" si="543"/>
        <v>4158</v>
      </c>
      <c r="N59">
        <f t="shared" si="517"/>
        <v>0</v>
      </c>
      <c r="O59">
        <f t="shared" si="518"/>
        <v>214</v>
      </c>
      <c r="P59">
        <f t="shared" si="519"/>
        <v>103</v>
      </c>
      <c r="Q59">
        <f t="shared" si="520"/>
        <v>103</v>
      </c>
      <c r="AO59">
        <f t="shared" si="527"/>
        <v>332</v>
      </c>
      <c r="AP59">
        <f t="shared" si="527"/>
        <v>332</v>
      </c>
      <c r="AQ59">
        <f t="shared" si="527"/>
        <v>721</v>
      </c>
      <c r="AR59">
        <f t="shared" ref="AR59:AR61" si="562">INT(AO59*$FR$10)</f>
        <v>6640</v>
      </c>
      <c r="AS59">
        <f t="shared" ref="AS59:AS61" si="563">INT(AO59*$FR$4+AO59*$FR$5)</f>
        <v>365</v>
      </c>
      <c r="AT59">
        <f t="shared" ref="AT59:AT61" si="564">INT(AO59*$FR$6+AQ59*$FR$7)</f>
        <v>559</v>
      </c>
      <c r="AU59">
        <f t="shared" ref="AU59:AU61" si="565">INT(AP59*$FR$8)</f>
        <v>332</v>
      </c>
      <c r="AV59">
        <f t="shared" ref="AV59:AV61" si="566">INT(AP59*$FR$9)</f>
        <v>332</v>
      </c>
      <c r="AW59">
        <f t="shared" si="528"/>
        <v>30782</v>
      </c>
      <c r="AX59">
        <f t="shared" si="529"/>
        <v>0</v>
      </c>
      <c r="AY59">
        <f t="shared" si="530"/>
        <v>1370</v>
      </c>
      <c r="AZ59">
        <f t="shared" si="531"/>
        <v>595</v>
      </c>
      <c r="BA59">
        <f t="shared" si="532"/>
        <v>595</v>
      </c>
      <c r="BB59">
        <f t="shared" si="533"/>
        <v>0.6</v>
      </c>
      <c r="BC59">
        <f t="shared" si="534"/>
        <v>0.6</v>
      </c>
      <c r="BD59">
        <f t="shared" si="535"/>
        <v>0.6</v>
      </c>
      <c r="BE59">
        <f t="shared" si="536"/>
        <v>0.6</v>
      </c>
      <c r="BF59">
        <f t="shared" si="537"/>
        <v>0.6</v>
      </c>
      <c r="BG59">
        <f t="shared" si="545"/>
        <v>18469</v>
      </c>
      <c r="BH59">
        <f t="shared" si="538"/>
        <v>0</v>
      </c>
      <c r="BI59">
        <f t="shared" si="539"/>
        <v>822</v>
      </c>
      <c r="BJ59">
        <f t="shared" si="540"/>
        <v>357</v>
      </c>
      <c r="BK59">
        <f t="shared" si="541"/>
        <v>357</v>
      </c>
      <c r="BL59">
        <f t="shared" si="546"/>
        <v>443</v>
      </c>
      <c r="BM59">
        <f t="shared" si="546"/>
        <v>443</v>
      </c>
      <c r="BN59">
        <f t="shared" si="546"/>
        <v>961</v>
      </c>
      <c r="BO59">
        <f t="shared" ref="BO59:BO64" si="567">INT(BL59*$FR$10)</f>
        <v>8860</v>
      </c>
      <c r="BP59">
        <f t="shared" ref="BP59:BP64" si="568">INT(BL59*$FR$4+BL59*$FR$5)</f>
        <v>487</v>
      </c>
      <c r="BQ59">
        <f t="shared" ref="BQ59:BQ64" si="569">INT(BL59*$FR$6+BN59*$FR$7)</f>
        <v>746</v>
      </c>
      <c r="BR59">
        <f t="shared" ref="BR59:BR64" si="570">INT(BM59*$FR$8)</f>
        <v>443</v>
      </c>
      <c r="BS59">
        <f t="shared" ref="BS59:BS64" si="571">INT(BM59*$FR$9)</f>
        <v>443</v>
      </c>
      <c r="BT59">
        <f t="shared" si="547"/>
        <v>28562</v>
      </c>
      <c r="BU59">
        <f t="shared" si="548"/>
        <v>0</v>
      </c>
      <c r="BV59">
        <f t="shared" si="549"/>
        <v>1183</v>
      </c>
      <c r="BW59">
        <f t="shared" si="550"/>
        <v>484</v>
      </c>
      <c r="BX59">
        <f t="shared" si="551"/>
        <v>484</v>
      </c>
      <c r="BY59">
        <f t="shared" si="552"/>
        <v>0.8</v>
      </c>
      <c r="BZ59">
        <f t="shared" si="553"/>
        <v>0.8</v>
      </c>
      <c r="CA59">
        <f t="shared" si="554"/>
        <v>0.8</v>
      </c>
      <c r="CB59">
        <f t="shared" si="555"/>
        <v>0.8</v>
      </c>
      <c r="CC59">
        <f t="shared" si="556"/>
        <v>0.8</v>
      </c>
      <c r="CD59">
        <f t="shared" si="557"/>
        <v>22849</v>
      </c>
      <c r="CE59">
        <f t="shared" si="558"/>
        <v>0</v>
      </c>
      <c r="CF59">
        <f t="shared" si="559"/>
        <v>946</v>
      </c>
      <c r="CG59">
        <f t="shared" si="560"/>
        <v>387</v>
      </c>
      <c r="CH59">
        <f t="shared" si="561"/>
        <v>387</v>
      </c>
      <c r="CI59">
        <f t="shared" ref="CI59:CK64" si="572">VLOOKUP($A59,属性分配1,CI$3,FALSE)+VLOOKUP($A59,属性分配1,CI$2,FALSE)</f>
        <v>554</v>
      </c>
      <c r="CJ59">
        <f t="shared" si="572"/>
        <v>554</v>
      </c>
      <c r="CK59">
        <f t="shared" si="572"/>
        <v>1202</v>
      </c>
      <c r="CL59">
        <f t="shared" ref="CL59:CL64" si="573">INT(CI59*$FR$10)</f>
        <v>11080</v>
      </c>
      <c r="CM59">
        <f t="shared" ref="CM59:CM64" si="574">INT(CI59*$FR$4+CI59*$FR$5)</f>
        <v>609</v>
      </c>
      <c r="CN59">
        <f t="shared" ref="CN59:CN64" si="575">INT(CI59*$FR$6+CK59*$FR$7)</f>
        <v>933</v>
      </c>
      <c r="CO59">
        <f t="shared" ref="CO59:CO64" si="576">INT(CJ59*$FR$8)</f>
        <v>554</v>
      </c>
      <c r="CP59">
        <f t="shared" ref="CP59:CP64" si="577">INT(CJ59*$FR$9)</f>
        <v>554</v>
      </c>
      <c r="CQ59">
        <f t="shared" ref="CQ59:CQ64" si="578">IF($C59=0,0,$C59-$M59-CL59)</f>
        <v>26342</v>
      </c>
      <c r="CR59">
        <f t="shared" ref="CR59:CR64" si="579">IF($D59=0,0,$D59-$N59-CM59)</f>
        <v>0</v>
      </c>
      <c r="CS59">
        <f t="shared" ref="CS59:CS64" si="580">IF($E59=0,0,$E59-$O59-CN59)</f>
        <v>996</v>
      </c>
      <c r="CT59">
        <f t="shared" ref="CT59:CT64" si="581">IF($F59=0,0,$F59-$P59-CO59)</f>
        <v>373</v>
      </c>
      <c r="CU59">
        <f t="shared" ref="CU59:CU64" si="582">IF($G59=0,0,$G59-$Q59-CP59)</f>
        <v>373</v>
      </c>
      <c r="CV59">
        <f t="shared" ref="CV59:CV64" si="583">VLOOKUP($A59,属性分配1,CV$3,FALSE)</f>
        <v>1</v>
      </c>
      <c r="CW59">
        <f t="shared" ref="CW59:CW64" si="584">CV59</f>
        <v>1</v>
      </c>
      <c r="CX59">
        <f t="shared" ref="CX59:CX64" si="585">CW59</f>
        <v>1</v>
      </c>
      <c r="CY59">
        <f t="shared" ref="CY59:CY64" si="586">CX59</f>
        <v>1</v>
      </c>
      <c r="CZ59">
        <f t="shared" ref="CZ59:CZ64" si="587">CY59</f>
        <v>1</v>
      </c>
      <c r="DA59">
        <f t="shared" ref="DA59:DA64" si="588">INT(CQ59*CV59)</f>
        <v>26342</v>
      </c>
      <c r="DB59">
        <f t="shared" ref="DB59:DB64" si="589">INT(CR59*CW59)</f>
        <v>0</v>
      </c>
      <c r="DC59">
        <f t="shared" ref="DC59:DC64" si="590">INT(CS59*CX59)</f>
        <v>996</v>
      </c>
      <c r="DD59">
        <f t="shared" ref="DD59:DD64" si="591">INT(CT59*CY59)</f>
        <v>373</v>
      </c>
      <c r="DE59">
        <f t="shared" ref="DE59:DE64" si="592">INT(CU59*CZ59)</f>
        <v>373</v>
      </c>
      <c r="EC59">
        <f t="shared" si="483"/>
        <v>0</v>
      </c>
      <c r="ED59">
        <f t="shared" si="484"/>
        <v>0</v>
      </c>
      <c r="EE59">
        <f t="shared" si="485"/>
        <v>0</v>
      </c>
      <c r="EF59">
        <f t="shared" si="486"/>
        <v>0</v>
      </c>
      <c r="EG59">
        <f t="shared" si="487"/>
        <v>0</v>
      </c>
      <c r="EH59">
        <f t="shared" si="488"/>
        <v>0</v>
      </c>
      <c r="EI59">
        <f t="shared" si="489"/>
        <v>0</v>
      </c>
      <c r="EJ59">
        <f t="shared" si="490"/>
        <v>0</v>
      </c>
      <c r="EK59">
        <f t="shared" si="491"/>
        <v>0</v>
      </c>
      <c r="EL59">
        <f t="shared" si="492"/>
        <v>0</v>
      </c>
      <c r="EM59">
        <f t="shared" si="493"/>
        <v>0</v>
      </c>
      <c r="EN59">
        <f t="shared" si="494"/>
        <v>0</v>
      </c>
      <c r="EO59">
        <f t="shared" si="495"/>
        <v>0</v>
      </c>
      <c r="EP59">
        <f t="shared" si="496"/>
        <v>0</v>
      </c>
      <c r="EQ59">
        <f t="shared" si="497"/>
        <v>0</v>
      </c>
      <c r="ER59">
        <f t="shared" si="498"/>
        <v>0</v>
      </c>
      <c r="ES59">
        <f t="shared" si="499"/>
        <v>0</v>
      </c>
      <c r="ET59">
        <f t="shared" si="500"/>
        <v>0</v>
      </c>
      <c r="EU59">
        <f t="shared" si="501"/>
        <v>0</v>
      </c>
      <c r="EV59">
        <f t="shared" si="502"/>
        <v>0</v>
      </c>
      <c r="EW59">
        <f t="shared" si="503"/>
        <v>0</v>
      </c>
      <c r="EX59">
        <f t="shared" si="504"/>
        <v>0</v>
      </c>
      <c r="EY59">
        <f t="shared" si="505"/>
        <v>0</v>
      </c>
      <c r="EZ59">
        <f t="shared" si="506"/>
        <v>0</v>
      </c>
      <c r="FA59">
        <f t="shared" si="507"/>
        <v>0</v>
      </c>
      <c r="FB59">
        <f t="shared" si="508"/>
        <v>0</v>
      </c>
      <c r="FC59">
        <f t="shared" si="509"/>
        <v>0</v>
      </c>
      <c r="FD59">
        <f t="shared" si="510"/>
        <v>0</v>
      </c>
      <c r="FE59">
        <f t="shared" si="511"/>
        <v>0</v>
      </c>
      <c r="FF59">
        <f t="shared" si="512"/>
        <v>0</v>
      </c>
    </row>
    <row r="60" spans="1:162" x14ac:dyDescent="0.15">
      <c r="A60">
        <f t="shared" si="513"/>
        <v>4060</v>
      </c>
      <c r="B60">
        <v>60</v>
      </c>
      <c r="C60">
        <v>58860</v>
      </c>
      <c r="D60">
        <v>0</v>
      </c>
      <c r="E60">
        <v>3166</v>
      </c>
      <c r="F60">
        <v>1446</v>
      </c>
      <c r="G60">
        <v>1446</v>
      </c>
      <c r="H60">
        <v>0.1</v>
      </c>
      <c r="I60">
        <f t="shared" si="542"/>
        <v>0.1</v>
      </c>
      <c r="J60">
        <f t="shared" si="514"/>
        <v>0.1</v>
      </c>
      <c r="K60">
        <f t="shared" si="515"/>
        <v>0.1</v>
      </c>
      <c r="L60">
        <f t="shared" si="516"/>
        <v>0.1</v>
      </c>
      <c r="M60">
        <f t="shared" si="543"/>
        <v>5886</v>
      </c>
      <c r="N60">
        <f t="shared" si="517"/>
        <v>0</v>
      </c>
      <c r="O60">
        <f t="shared" si="518"/>
        <v>316</v>
      </c>
      <c r="P60">
        <f t="shared" si="519"/>
        <v>144</v>
      </c>
      <c r="Q60">
        <f t="shared" si="520"/>
        <v>144</v>
      </c>
      <c r="AO60">
        <f t="shared" si="527"/>
        <v>392</v>
      </c>
      <c r="AP60">
        <f t="shared" si="527"/>
        <v>392</v>
      </c>
      <c r="AQ60">
        <f t="shared" si="527"/>
        <v>850</v>
      </c>
      <c r="AR60">
        <f t="shared" si="562"/>
        <v>7840</v>
      </c>
      <c r="AS60">
        <f t="shared" si="563"/>
        <v>431</v>
      </c>
      <c r="AT60">
        <f t="shared" si="564"/>
        <v>660</v>
      </c>
      <c r="AU60">
        <f t="shared" si="565"/>
        <v>392</v>
      </c>
      <c r="AV60">
        <f t="shared" si="566"/>
        <v>392</v>
      </c>
      <c r="AW60">
        <f t="shared" si="528"/>
        <v>45134</v>
      </c>
      <c r="AX60">
        <f t="shared" si="529"/>
        <v>0</v>
      </c>
      <c r="AY60">
        <f t="shared" si="530"/>
        <v>2190</v>
      </c>
      <c r="AZ60">
        <f t="shared" si="531"/>
        <v>910</v>
      </c>
      <c r="BA60">
        <f t="shared" si="532"/>
        <v>910</v>
      </c>
      <c r="BB60">
        <f t="shared" si="533"/>
        <v>0.5</v>
      </c>
      <c r="BC60">
        <f t="shared" si="534"/>
        <v>0.5</v>
      </c>
      <c r="BD60">
        <f t="shared" si="535"/>
        <v>0.5</v>
      </c>
      <c r="BE60">
        <f t="shared" si="536"/>
        <v>0.5</v>
      </c>
      <c r="BF60">
        <f t="shared" si="537"/>
        <v>0.5</v>
      </c>
      <c r="BG60">
        <f>INT(AW60*BB60)</f>
        <v>22567</v>
      </c>
      <c r="BH60">
        <f t="shared" si="538"/>
        <v>0</v>
      </c>
      <c r="BI60">
        <f t="shared" si="539"/>
        <v>1095</v>
      </c>
      <c r="BJ60">
        <f t="shared" si="540"/>
        <v>455</v>
      </c>
      <c r="BK60">
        <f t="shared" si="541"/>
        <v>455</v>
      </c>
      <c r="BL60">
        <f t="shared" si="546"/>
        <v>588</v>
      </c>
      <c r="BM60">
        <f t="shared" si="546"/>
        <v>588</v>
      </c>
      <c r="BN60">
        <f t="shared" si="546"/>
        <v>1275</v>
      </c>
      <c r="BO60">
        <f t="shared" si="567"/>
        <v>11760</v>
      </c>
      <c r="BP60">
        <f t="shared" si="568"/>
        <v>646</v>
      </c>
      <c r="BQ60">
        <f t="shared" si="569"/>
        <v>990</v>
      </c>
      <c r="BR60">
        <f t="shared" si="570"/>
        <v>588</v>
      </c>
      <c r="BS60">
        <f t="shared" si="571"/>
        <v>588</v>
      </c>
      <c r="BT60">
        <f t="shared" si="547"/>
        <v>41214</v>
      </c>
      <c r="BU60">
        <f t="shared" si="548"/>
        <v>0</v>
      </c>
      <c r="BV60">
        <f t="shared" si="549"/>
        <v>1860</v>
      </c>
      <c r="BW60">
        <f t="shared" si="550"/>
        <v>714</v>
      </c>
      <c r="BX60">
        <f t="shared" si="551"/>
        <v>714</v>
      </c>
      <c r="BY60">
        <f t="shared" si="552"/>
        <v>0.75</v>
      </c>
      <c r="BZ60">
        <f t="shared" si="553"/>
        <v>0.75</v>
      </c>
      <c r="CA60">
        <f t="shared" si="554"/>
        <v>0.75</v>
      </c>
      <c r="CB60">
        <f t="shared" si="555"/>
        <v>0.75</v>
      </c>
      <c r="CC60">
        <f t="shared" si="556"/>
        <v>0.75</v>
      </c>
      <c r="CD60">
        <f t="shared" si="557"/>
        <v>30910</v>
      </c>
      <c r="CE60">
        <f t="shared" si="558"/>
        <v>0</v>
      </c>
      <c r="CF60">
        <f t="shared" si="559"/>
        <v>1395</v>
      </c>
      <c r="CG60">
        <f t="shared" si="560"/>
        <v>535</v>
      </c>
      <c r="CH60">
        <f t="shared" si="561"/>
        <v>535</v>
      </c>
      <c r="CI60">
        <f t="shared" si="572"/>
        <v>784</v>
      </c>
      <c r="CJ60">
        <f t="shared" si="572"/>
        <v>784</v>
      </c>
      <c r="CK60">
        <f t="shared" si="572"/>
        <v>1700</v>
      </c>
      <c r="CL60">
        <f t="shared" si="573"/>
        <v>15680</v>
      </c>
      <c r="CM60">
        <f t="shared" si="574"/>
        <v>862</v>
      </c>
      <c r="CN60">
        <f t="shared" si="575"/>
        <v>1320</v>
      </c>
      <c r="CO60">
        <f t="shared" si="576"/>
        <v>784</v>
      </c>
      <c r="CP60">
        <f t="shared" si="577"/>
        <v>784</v>
      </c>
      <c r="CQ60">
        <f t="shared" si="578"/>
        <v>37294</v>
      </c>
      <c r="CR60">
        <f t="shared" si="579"/>
        <v>0</v>
      </c>
      <c r="CS60">
        <f t="shared" si="580"/>
        <v>1530</v>
      </c>
      <c r="CT60">
        <f t="shared" si="581"/>
        <v>518</v>
      </c>
      <c r="CU60">
        <f t="shared" si="582"/>
        <v>518</v>
      </c>
      <c r="CV60">
        <f t="shared" si="583"/>
        <v>1</v>
      </c>
      <c r="CW60">
        <f t="shared" si="584"/>
        <v>1</v>
      </c>
      <c r="CX60">
        <f t="shared" si="585"/>
        <v>1</v>
      </c>
      <c r="CY60">
        <f t="shared" si="586"/>
        <v>1</v>
      </c>
      <c r="CZ60">
        <f t="shared" si="587"/>
        <v>1</v>
      </c>
      <c r="DA60">
        <f t="shared" si="588"/>
        <v>37294</v>
      </c>
      <c r="DB60">
        <f t="shared" si="589"/>
        <v>0</v>
      </c>
      <c r="DC60">
        <f t="shared" si="590"/>
        <v>1530</v>
      </c>
      <c r="DD60">
        <f t="shared" si="591"/>
        <v>518</v>
      </c>
      <c r="DE60">
        <f t="shared" si="592"/>
        <v>518</v>
      </c>
      <c r="EC60">
        <f t="shared" si="483"/>
        <v>0</v>
      </c>
      <c r="ED60">
        <f t="shared" si="484"/>
        <v>0</v>
      </c>
      <c r="EE60">
        <f t="shared" si="485"/>
        <v>0</v>
      </c>
      <c r="EF60">
        <f t="shared" si="486"/>
        <v>0</v>
      </c>
      <c r="EG60">
        <f t="shared" si="487"/>
        <v>0</v>
      </c>
      <c r="EH60">
        <f t="shared" si="488"/>
        <v>0</v>
      </c>
      <c r="EI60">
        <f t="shared" si="489"/>
        <v>0</v>
      </c>
      <c r="EJ60">
        <f t="shared" si="490"/>
        <v>0</v>
      </c>
      <c r="EK60">
        <f t="shared" si="491"/>
        <v>0</v>
      </c>
      <c r="EL60">
        <f t="shared" si="492"/>
        <v>0</v>
      </c>
      <c r="EM60">
        <f t="shared" si="493"/>
        <v>0</v>
      </c>
      <c r="EN60">
        <f t="shared" si="494"/>
        <v>0</v>
      </c>
      <c r="EO60">
        <f t="shared" si="495"/>
        <v>0</v>
      </c>
      <c r="EP60">
        <f t="shared" si="496"/>
        <v>0</v>
      </c>
      <c r="EQ60">
        <f t="shared" si="497"/>
        <v>0</v>
      </c>
      <c r="ER60">
        <f t="shared" si="498"/>
        <v>0</v>
      </c>
      <c r="ES60">
        <f t="shared" si="499"/>
        <v>0</v>
      </c>
      <c r="ET60">
        <f t="shared" si="500"/>
        <v>0</v>
      </c>
      <c r="EU60">
        <f t="shared" si="501"/>
        <v>0</v>
      </c>
      <c r="EV60">
        <f t="shared" si="502"/>
        <v>0</v>
      </c>
      <c r="EW60">
        <f t="shared" si="503"/>
        <v>0</v>
      </c>
      <c r="EX60">
        <f t="shared" si="504"/>
        <v>0</v>
      </c>
      <c r="EY60">
        <f t="shared" si="505"/>
        <v>0</v>
      </c>
      <c r="EZ60">
        <f t="shared" si="506"/>
        <v>0</v>
      </c>
      <c r="FA60">
        <f t="shared" si="507"/>
        <v>0</v>
      </c>
      <c r="FB60">
        <f t="shared" si="508"/>
        <v>0</v>
      </c>
      <c r="FC60">
        <f t="shared" si="509"/>
        <v>0</v>
      </c>
      <c r="FD60">
        <f t="shared" si="510"/>
        <v>0</v>
      </c>
      <c r="FE60">
        <f t="shared" si="511"/>
        <v>0</v>
      </c>
      <c r="FF60">
        <f t="shared" si="512"/>
        <v>0</v>
      </c>
    </row>
    <row r="61" spans="1:162" x14ac:dyDescent="0.15">
      <c r="A61">
        <f t="shared" si="513"/>
        <v>4070</v>
      </c>
      <c r="B61">
        <v>70</v>
      </c>
      <c r="C61">
        <v>79110</v>
      </c>
      <c r="D61">
        <v>0</v>
      </c>
      <c r="E61">
        <v>4232</v>
      </c>
      <c r="F61">
        <v>1933</v>
      </c>
      <c r="G61">
        <v>1933</v>
      </c>
      <c r="H61">
        <v>0.1</v>
      </c>
      <c r="I61">
        <f t="shared" si="542"/>
        <v>0.1</v>
      </c>
      <c r="J61">
        <f t="shared" si="514"/>
        <v>0.1</v>
      </c>
      <c r="K61">
        <f t="shared" si="515"/>
        <v>0.1</v>
      </c>
      <c r="L61">
        <f t="shared" si="516"/>
        <v>0.1</v>
      </c>
      <c r="M61">
        <f t="shared" si="543"/>
        <v>7911</v>
      </c>
      <c r="N61">
        <f t="shared" si="517"/>
        <v>0</v>
      </c>
      <c r="O61">
        <f t="shared" si="518"/>
        <v>423</v>
      </c>
      <c r="P61">
        <f t="shared" si="519"/>
        <v>193</v>
      </c>
      <c r="Q61">
        <f t="shared" si="520"/>
        <v>193</v>
      </c>
      <c r="AO61">
        <f t="shared" si="527"/>
        <v>527</v>
      </c>
      <c r="AP61">
        <f t="shared" si="527"/>
        <v>527</v>
      </c>
      <c r="AQ61">
        <f t="shared" si="527"/>
        <v>1142</v>
      </c>
      <c r="AR61">
        <f t="shared" si="562"/>
        <v>10540</v>
      </c>
      <c r="AS61">
        <f t="shared" si="563"/>
        <v>579</v>
      </c>
      <c r="AT61">
        <f t="shared" si="564"/>
        <v>887</v>
      </c>
      <c r="AU61">
        <f t="shared" si="565"/>
        <v>527</v>
      </c>
      <c r="AV61">
        <f t="shared" si="566"/>
        <v>527</v>
      </c>
      <c r="AW61">
        <f t="shared" si="528"/>
        <v>60659</v>
      </c>
      <c r="AX61">
        <f t="shared" si="529"/>
        <v>0</v>
      </c>
      <c r="AY61">
        <f t="shared" si="530"/>
        <v>2922</v>
      </c>
      <c r="AZ61">
        <f t="shared" si="531"/>
        <v>1213</v>
      </c>
      <c r="BA61">
        <f t="shared" si="532"/>
        <v>1213</v>
      </c>
      <c r="BB61">
        <f t="shared" si="533"/>
        <v>0.5</v>
      </c>
      <c r="BC61">
        <f t="shared" si="534"/>
        <v>0.5</v>
      </c>
      <c r="BD61">
        <f t="shared" si="535"/>
        <v>0.5</v>
      </c>
      <c r="BE61">
        <f t="shared" si="536"/>
        <v>0.5</v>
      </c>
      <c r="BF61">
        <f t="shared" si="537"/>
        <v>0.5</v>
      </c>
      <c r="BG61">
        <f t="shared" ref="BG61" si="593">INT(AW61*BB61)</f>
        <v>30329</v>
      </c>
      <c r="BH61">
        <f t="shared" si="538"/>
        <v>0</v>
      </c>
      <c r="BI61">
        <f t="shared" si="539"/>
        <v>1461</v>
      </c>
      <c r="BJ61">
        <f t="shared" si="540"/>
        <v>606</v>
      </c>
      <c r="BK61">
        <f t="shared" si="541"/>
        <v>606</v>
      </c>
      <c r="BL61">
        <f t="shared" si="546"/>
        <v>737</v>
      </c>
      <c r="BM61">
        <f t="shared" si="546"/>
        <v>737</v>
      </c>
      <c r="BN61">
        <f t="shared" si="546"/>
        <v>1599</v>
      </c>
      <c r="BO61">
        <f t="shared" si="567"/>
        <v>14740</v>
      </c>
      <c r="BP61">
        <f t="shared" si="568"/>
        <v>810</v>
      </c>
      <c r="BQ61">
        <f t="shared" si="569"/>
        <v>1241</v>
      </c>
      <c r="BR61">
        <f t="shared" si="570"/>
        <v>737</v>
      </c>
      <c r="BS61">
        <f t="shared" si="571"/>
        <v>737</v>
      </c>
      <c r="BT61">
        <f t="shared" si="547"/>
        <v>56459</v>
      </c>
      <c r="BU61">
        <f t="shared" si="548"/>
        <v>0</v>
      </c>
      <c r="BV61">
        <f t="shared" si="549"/>
        <v>2568</v>
      </c>
      <c r="BW61">
        <f t="shared" si="550"/>
        <v>1003</v>
      </c>
      <c r="BX61">
        <f t="shared" si="551"/>
        <v>1003</v>
      </c>
      <c r="BY61">
        <f t="shared" si="552"/>
        <v>0.7</v>
      </c>
      <c r="BZ61">
        <f t="shared" si="553"/>
        <v>0.7</v>
      </c>
      <c r="CA61">
        <f t="shared" si="554"/>
        <v>0.7</v>
      </c>
      <c r="CB61">
        <f t="shared" si="555"/>
        <v>0.7</v>
      </c>
      <c r="CC61">
        <f t="shared" si="556"/>
        <v>0.7</v>
      </c>
      <c r="CD61">
        <f t="shared" si="557"/>
        <v>39521</v>
      </c>
      <c r="CE61">
        <f t="shared" si="558"/>
        <v>0</v>
      </c>
      <c r="CF61">
        <f t="shared" si="559"/>
        <v>1797</v>
      </c>
      <c r="CG61">
        <f t="shared" si="560"/>
        <v>702</v>
      </c>
      <c r="CH61">
        <f t="shared" si="561"/>
        <v>702</v>
      </c>
      <c r="CI61">
        <f t="shared" si="572"/>
        <v>1054</v>
      </c>
      <c r="CJ61">
        <f t="shared" si="572"/>
        <v>1054</v>
      </c>
      <c r="CK61">
        <f t="shared" si="572"/>
        <v>2285</v>
      </c>
      <c r="CL61">
        <f t="shared" si="573"/>
        <v>21080</v>
      </c>
      <c r="CM61">
        <f t="shared" si="574"/>
        <v>1159</v>
      </c>
      <c r="CN61">
        <f t="shared" si="575"/>
        <v>1774</v>
      </c>
      <c r="CO61">
        <f t="shared" si="576"/>
        <v>1054</v>
      </c>
      <c r="CP61">
        <f t="shared" si="577"/>
        <v>1054</v>
      </c>
      <c r="CQ61">
        <f t="shared" si="578"/>
        <v>50119</v>
      </c>
      <c r="CR61">
        <f t="shared" si="579"/>
        <v>0</v>
      </c>
      <c r="CS61">
        <f t="shared" si="580"/>
        <v>2035</v>
      </c>
      <c r="CT61">
        <f t="shared" si="581"/>
        <v>686</v>
      </c>
      <c r="CU61">
        <f t="shared" si="582"/>
        <v>686</v>
      </c>
      <c r="CV61">
        <f t="shared" si="583"/>
        <v>1</v>
      </c>
      <c r="CW61">
        <f t="shared" si="584"/>
        <v>1</v>
      </c>
      <c r="CX61">
        <f t="shared" si="585"/>
        <v>1</v>
      </c>
      <c r="CY61">
        <f t="shared" si="586"/>
        <v>1</v>
      </c>
      <c r="CZ61">
        <f t="shared" si="587"/>
        <v>1</v>
      </c>
      <c r="DA61">
        <f t="shared" si="588"/>
        <v>50119</v>
      </c>
      <c r="DB61">
        <f t="shared" si="589"/>
        <v>0</v>
      </c>
      <c r="DC61">
        <f t="shared" si="590"/>
        <v>2035</v>
      </c>
      <c r="DD61">
        <f t="shared" si="591"/>
        <v>686</v>
      </c>
      <c r="DE61">
        <f t="shared" si="592"/>
        <v>686</v>
      </c>
      <c r="EC61">
        <f t="shared" si="483"/>
        <v>0</v>
      </c>
      <c r="ED61">
        <f t="shared" si="484"/>
        <v>0</v>
      </c>
      <c r="EE61">
        <f t="shared" si="485"/>
        <v>0</v>
      </c>
      <c r="EF61">
        <f t="shared" si="486"/>
        <v>0</v>
      </c>
      <c r="EG61">
        <f t="shared" si="487"/>
        <v>0</v>
      </c>
      <c r="EH61">
        <f t="shared" si="488"/>
        <v>0</v>
      </c>
      <c r="EI61">
        <f t="shared" si="489"/>
        <v>0</v>
      </c>
      <c r="EJ61">
        <f t="shared" si="490"/>
        <v>0</v>
      </c>
      <c r="EK61">
        <f t="shared" si="491"/>
        <v>0</v>
      </c>
      <c r="EL61">
        <f t="shared" si="492"/>
        <v>0</v>
      </c>
      <c r="EM61">
        <f t="shared" si="493"/>
        <v>0</v>
      </c>
      <c r="EN61">
        <f t="shared" si="494"/>
        <v>0</v>
      </c>
      <c r="EO61">
        <f t="shared" si="495"/>
        <v>0</v>
      </c>
      <c r="EP61">
        <f t="shared" si="496"/>
        <v>0</v>
      </c>
      <c r="EQ61">
        <f t="shared" si="497"/>
        <v>0</v>
      </c>
      <c r="ER61">
        <f t="shared" si="498"/>
        <v>0</v>
      </c>
      <c r="ES61">
        <f t="shared" si="499"/>
        <v>0</v>
      </c>
      <c r="ET61">
        <f t="shared" si="500"/>
        <v>0</v>
      </c>
      <c r="EU61">
        <f t="shared" si="501"/>
        <v>0</v>
      </c>
      <c r="EV61">
        <f t="shared" si="502"/>
        <v>0</v>
      </c>
      <c r="EW61">
        <f t="shared" si="503"/>
        <v>0</v>
      </c>
      <c r="EX61">
        <f t="shared" si="504"/>
        <v>0</v>
      </c>
      <c r="EY61">
        <f t="shared" si="505"/>
        <v>0</v>
      </c>
      <c r="EZ61">
        <f t="shared" si="506"/>
        <v>0</v>
      </c>
      <c r="FA61">
        <f t="shared" si="507"/>
        <v>0</v>
      </c>
      <c r="FB61">
        <f t="shared" si="508"/>
        <v>0</v>
      </c>
      <c r="FC61">
        <f t="shared" si="509"/>
        <v>0</v>
      </c>
      <c r="FD61">
        <f t="shared" si="510"/>
        <v>0</v>
      </c>
      <c r="FE61">
        <f t="shared" si="511"/>
        <v>0</v>
      </c>
      <c r="FF61">
        <f t="shared" si="512"/>
        <v>0</v>
      </c>
    </row>
    <row r="62" spans="1:162" x14ac:dyDescent="0.15">
      <c r="A62">
        <f t="shared" si="513"/>
        <v>4080</v>
      </c>
      <c r="B62">
        <v>80</v>
      </c>
      <c r="C62">
        <v>102330</v>
      </c>
      <c r="D62">
        <v>0</v>
      </c>
      <c r="E62">
        <v>5290</v>
      </c>
      <c r="F62">
        <v>2492</v>
      </c>
      <c r="G62">
        <v>2492</v>
      </c>
      <c r="H62">
        <v>0.1</v>
      </c>
      <c r="I62">
        <f t="shared" si="542"/>
        <v>0.1</v>
      </c>
      <c r="J62">
        <f t="shared" si="514"/>
        <v>0.1</v>
      </c>
      <c r="K62">
        <f t="shared" si="515"/>
        <v>0.1</v>
      </c>
      <c r="L62">
        <f t="shared" si="516"/>
        <v>0.1</v>
      </c>
      <c r="M62">
        <f t="shared" si="543"/>
        <v>10233</v>
      </c>
      <c r="N62">
        <f t="shared" si="517"/>
        <v>0</v>
      </c>
      <c r="O62">
        <f t="shared" si="518"/>
        <v>529</v>
      </c>
      <c r="P62">
        <f t="shared" si="519"/>
        <v>249</v>
      </c>
      <c r="Q62">
        <f t="shared" si="520"/>
        <v>249</v>
      </c>
      <c r="BL62">
        <f t="shared" si="546"/>
        <v>886</v>
      </c>
      <c r="BM62">
        <f t="shared" si="546"/>
        <v>886</v>
      </c>
      <c r="BN62">
        <f t="shared" si="546"/>
        <v>1922</v>
      </c>
      <c r="BO62">
        <f t="shared" si="567"/>
        <v>17720</v>
      </c>
      <c r="BP62">
        <f t="shared" si="568"/>
        <v>974</v>
      </c>
      <c r="BQ62">
        <f t="shared" si="569"/>
        <v>1492</v>
      </c>
      <c r="BR62">
        <f t="shared" si="570"/>
        <v>886</v>
      </c>
      <c r="BS62">
        <f t="shared" si="571"/>
        <v>886</v>
      </c>
      <c r="BT62">
        <f t="shared" si="547"/>
        <v>74377</v>
      </c>
      <c r="BU62">
        <f t="shared" si="548"/>
        <v>0</v>
      </c>
      <c r="BV62">
        <f t="shared" si="549"/>
        <v>3269</v>
      </c>
      <c r="BW62">
        <f t="shared" si="550"/>
        <v>1357</v>
      </c>
      <c r="BX62">
        <f t="shared" si="551"/>
        <v>1357</v>
      </c>
      <c r="BY62">
        <f t="shared" si="552"/>
        <v>0.65</v>
      </c>
      <c r="BZ62">
        <f t="shared" si="553"/>
        <v>0.65</v>
      </c>
      <c r="CA62">
        <f t="shared" si="554"/>
        <v>0.65</v>
      </c>
      <c r="CB62">
        <f t="shared" si="555"/>
        <v>0.65</v>
      </c>
      <c r="CC62">
        <f t="shared" si="556"/>
        <v>0.65</v>
      </c>
      <c r="CD62">
        <f t="shared" si="557"/>
        <v>48345</v>
      </c>
      <c r="CE62">
        <f t="shared" si="558"/>
        <v>0</v>
      </c>
      <c r="CF62">
        <f t="shared" si="559"/>
        <v>2124</v>
      </c>
      <c r="CG62">
        <f t="shared" si="560"/>
        <v>882</v>
      </c>
      <c r="CH62">
        <f t="shared" si="561"/>
        <v>882</v>
      </c>
      <c r="CI62">
        <f t="shared" si="572"/>
        <v>1104</v>
      </c>
      <c r="CJ62">
        <f t="shared" si="572"/>
        <v>1104</v>
      </c>
      <c r="CK62">
        <f t="shared" si="572"/>
        <v>2395</v>
      </c>
      <c r="CL62">
        <f t="shared" si="573"/>
        <v>22080</v>
      </c>
      <c r="CM62">
        <f t="shared" si="574"/>
        <v>1214</v>
      </c>
      <c r="CN62">
        <f t="shared" si="575"/>
        <v>1859</v>
      </c>
      <c r="CO62">
        <f t="shared" si="576"/>
        <v>1104</v>
      </c>
      <c r="CP62">
        <f t="shared" si="577"/>
        <v>1104</v>
      </c>
      <c r="CQ62">
        <f t="shared" si="578"/>
        <v>70017</v>
      </c>
      <c r="CR62">
        <f t="shared" si="579"/>
        <v>0</v>
      </c>
      <c r="CS62">
        <f t="shared" si="580"/>
        <v>2902</v>
      </c>
      <c r="CT62">
        <f t="shared" si="581"/>
        <v>1139</v>
      </c>
      <c r="CU62">
        <f t="shared" si="582"/>
        <v>1139</v>
      </c>
      <c r="CV62">
        <f t="shared" si="583"/>
        <v>0.81</v>
      </c>
      <c r="CW62">
        <f t="shared" si="584"/>
        <v>0.81</v>
      </c>
      <c r="CX62">
        <f t="shared" si="585"/>
        <v>0.81</v>
      </c>
      <c r="CY62">
        <f t="shared" si="586"/>
        <v>0.81</v>
      </c>
      <c r="CZ62">
        <f t="shared" si="587"/>
        <v>0.81</v>
      </c>
      <c r="DA62">
        <f t="shared" si="588"/>
        <v>56713</v>
      </c>
      <c r="DB62">
        <f t="shared" si="589"/>
        <v>0</v>
      </c>
      <c r="DC62">
        <f t="shared" si="590"/>
        <v>2350</v>
      </c>
      <c r="DD62">
        <f t="shared" si="591"/>
        <v>922</v>
      </c>
      <c r="DE62">
        <f t="shared" si="592"/>
        <v>922</v>
      </c>
      <c r="DF62">
        <f t="shared" ref="DF62:DH64" si="594">VLOOKUP($A62,属性分配1,DF$3,FALSE)+VLOOKUP($A62,属性分配1,DF$2,FALSE)</f>
        <v>1136</v>
      </c>
      <c r="DG62">
        <f t="shared" si="594"/>
        <v>1136</v>
      </c>
      <c r="DH62">
        <f t="shared" si="594"/>
        <v>2464</v>
      </c>
      <c r="DI62">
        <f t="shared" ref="DI62:DI64" si="595">INT(DF62*$FR$10)</f>
        <v>22720</v>
      </c>
      <c r="DJ62">
        <f t="shared" ref="DJ62:DJ64" si="596">INT(DF62*$FR$4+DF62*$FR$5)</f>
        <v>1249</v>
      </c>
      <c r="DK62">
        <f t="shared" ref="DK62:DK64" si="597">INT(DF62*$FR$6+DH62*$FR$7)</f>
        <v>1913</v>
      </c>
      <c r="DL62">
        <f t="shared" ref="DL62:DL64" si="598">INT(DG62*$FR$8)</f>
        <v>1136</v>
      </c>
      <c r="DM62">
        <f t="shared" ref="DM62:DM64" si="599">INT(DG62*$FR$9)</f>
        <v>1136</v>
      </c>
      <c r="DN62">
        <f t="shared" ref="DN62:DN64" si="600">IF($C62=0,0,$C62-$M62-DI62)</f>
        <v>69377</v>
      </c>
      <c r="DO62">
        <f t="shared" ref="DO62:DO64" si="601">IF($D62=0,0,$D62-$N62-DJ62)</f>
        <v>0</v>
      </c>
      <c r="DP62">
        <f t="shared" ref="DP62:DP64" si="602">IF($E62=0,0,$E62-$O62-DK62)</f>
        <v>2848</v>
      </c>
      <c r="DQ62">
        <f t="shared" ref="DQ62:DQ64" si="603">IF($F62=0,0,$F62-$P62-DL62)</f>
        <v>1107</v>
      </c>
      <c r="DR62">
        <f t="shared" ref="DR62:DR64" si="604">IF($G62=0,0,$G62-$Q62-DM62)</f>
        <v>1107</v>
      </c>
      <c r="DS62">
        <f>VLOOKUP($A62,属性分配1,DS$3,FALSE)</f>
        <v>1</v>
      </c>
      <c r="DT62">
        <f t="shared" ref="DT62:DT64" si="605">DS62</f>
        <v>1</v>
      </c>
      <c r="DU62">
        <f t="shared" ref="DU62:DU64" si="606">DT62</f>
        <v>1</v>
      </c>
      <c r="DV62">
        <f t="shared" ref="DV62:DV64" si="607">DU62</f>
        <v>1</v>
      </c>
      <c r="DW62">
        <f t="shared" ref="DW62:DW64" si="608">DV62</f>
        <v>1</v>
      </c>
      <c r="DX62">
        <f t="shared" ref="DX62:DX64" si="609">INT(DN62*DS62)</f>
        <v>69377</v>
      </c>
      <c r="DY62">
        <f t="shared" ref="DY62:DY64" si="610">INT(DO62*DT62)</f>
        <v>0</v>
      </c>
      <c r="DZ62">
        <f t="shared" ref="DZ62:DZ64" si="611">INT(DP62*DU62)</f>
        <v>2848</v>
      </c>
      <c r="EA62">
        <f t="shared" ref="EA62:EA64" si="612">INT(DQ62*DV62)</f>
        <v>1107</v>
      </c>
      <c r="EB62">
        <f t="shared" ref="EB62:EB64" si="613">INT(DR62*DW62)</f>
        <v>1107</v>
      </c>
      <c r="EC62">
        <f t="shared" si="483"/>
        <v>0</v>
      </c>
      <c r="ED62">
        <f t="shared" si="484"/>
        <v>0</v>
      </c>
      <c r="EE62">
        <f t="shared" si="485"/>
        <v>0</v>
      </c>
      <c r="EF62">
        <f t="shared" si="486"/>
        <v>0</v>
      </c>
      <c r="EG62">
        <f t="shared" si="487"/>
        <v>0</v>
      </c>
      <c r="EH62">
        <f t="shared" si="488"/>
        <v>0</v>
      </c>
      <c r="EI62">
        <f t="shared" si="489"/>
        <v>0</v>
      </c>
      <c r="EJ62">
        <f t="shared" si="490"/>
        <v>0</v>
      </c>
      <c r="EK62">
        <f t="shared" si="491"/>
        <v>0</v>
      </c>
      <c r="EL62">
        <f t="shared" si="492"/>
        <v>0</v>
      </c>
      <c r="EM62">
        <f t="shared" si="493"/>
        <v>0</v>
      </c>
      <c r="EN62">
        <f t="shared" si="494"/>
        <v>0</v>
      </c>
      <c r="EO62">
        <f t="shared" si="495"/>
        <v>0</v>
      </c>
      <c r="EP62">
        <f t="shared" si="496"/>
        <v>0</v>
      </c>
      <c r="EQ62">
        <f t="shared" si="497"/>
        <v>0</v>
      </c>
      <c r="ER62">
        <f t="shared" si="498"/>
        <v>0</v>
      </c>
      <c r="ES62">
        <f t="shared" si="499"/>
        <v>0</v>
      </c>
      <c r="ET62">
        <f t="shared" si="500"/>
        <v>0</v>
      </c>
      <c r="EU62">
        <f t="shared" si="501"/>
        <v>0</v>
      </c>
      <c r="EV62">
        <f t="shared" si="502"/>
        <v>0</v>
      </c>
      <c r="EW62">
        <f t="shared" si="503"/>
        <v>0</v>
      </c>
      <c r="EX62">
        <f t="shared" si="504"/>
        <v>0</v>
      </c>
      <c r="EY62">
        <f t="shared" si="505"/>
        <v>0</v>
      </c>
      <c r="EZ62">
        <f t="shared" si="506"/>
        <v>0</v>
      </c>
      <c r="FA62">
        <f t="shared" si="507"/>
        <v>0</v>
      </c>
      <c r="FB62">
        <f t="shared" si="508"/>
        <v>0</v>
      </c>
      <c r="FC62">
        <f t="shared" si="509"/>
        <v>0</v>
      </c>
      <c r="FD62">
        <f t="shared" si="510"/>
        <v>0</v>
      </c>
      <c r="FE62">
        <f t="shared" si="511"/>
        <v>0</v>
      </c>
      <c r="FF62">
        <f t="shared" si="512"/>
        <v>0</v>
      </c>
    </row>
    <row r="63" spans="1:162" x14ac:dyDescent="0.15">
      <c r="A63">
        <f t="shared" si="513"/>
        <v>4090</v>
      </c>
      <c r="B63">
        <v>90</v>
      </c>
      <c r="C63">
        <v>128610</v>
      </c>
      <c r="D63">
        <v>0</v>
      </c>
      <c r="E63">
        <v>6627</v>
      </c>
      <c r="F63">
        <v>3121</v>
      </c>
      <c r="G63">
        <v>3121</v>
      </c>
      <c r="H63">
        <v>0.1</v>
      </c>
      <c r="I63">
        <f t="shared" si="542"/>
        <v>0.1</v>
      </c>
      <c r="J63">
        <f t="shared" si="514"/>
        <v>0.1</v>
      </c>
      <c r="K63">
        <f t="shared" si="515"/>
        <v>0.1</v>
      </c>
      <c r="L63">
        <f t="shared" si="516"/>
        <v>0.1</v>
      </c>
      <c r="M63">
        <f t="shared" si="543"/>
        <v>12861</v>
      </c>
      <c r="N63">
        <f t="shared" si="517"/>
        <v>0</v>
      </c>
      <c r="O63">
        <f t="shared" si="518"/>
        <v>662</v>
      </c>
      <c r="P63">
        <f t="shared" si="519"/>
        <v>312</v>
      </c>
      <c r="Q63">
        <f t="shared" si="520"/>
        <v>312</v>
      </c>
      <c r="BL63">
        <f t="shared" si="546"/>
        <v>1028</v>
      </c>
      <c r="BM63">
        <f t="shared" si="546"/>
        <v>1028</v>
      </c>
      <c r="BN63">
        <f t="shared" si="546"/>
        <v>2229</v>
      </c>
      <c r="BO63">
        <f t="shared" si="567"/>
        <v>20560</v>
      </c>
      <c r="BP63">
        <f t="shared" si="568"/>
        <v>1130</v>
      </c>
      <c r="BQ63">
        <f t="shared" si="569"/>
        <v>1731</v>
      </c>
      <c r="BR63">
        <f t="shared" si="570"/>
        <v>1028</v>
      </c>
      <c r="BS63">
        <f t="shared" si="571"/>
        <v>1028</v>
      </c>
      <c r="BT63">
        <f t="shared" si="547"/>
        <v>95189</v>
      </c>
      <c r="BU63">
        <f t="shared" si="548"/>
        <v>0</v>
      </c>
      <c r="BV63">
        <f t="shared" si="549"/>
        <v>4234</v>
      </c>
      <c r="BW63">
        <f t="shared" si="550"/>
        <v>1781</v>
      </c>
      <c r="BX63">
        <f t="shared" si="551"/>
        <v>1781</v>
      </c>
      <c r="BY63">
        <f t="shared" si="552"/>
        <v>0.6</v>
      </c>
      <c r="BZ63">
        <f t="shared" si="553"/>
        <v>0.6</v>
      </c>
      <c r="CA63">
        <f t="shared" si="554"/>
        <v>0.6</v>
      </c>
      <c r="CB63">
        <f t="shared" si="555"/>
        <v>0.6</v>
      </c>
      <c r="CC63">
        <f t="shared" si="556"/>
        <v>0.6</v>
      </c>
      <c r="CD63">
        <f t="shared" si="557"/>
        <v>57113</v>
      </c>
      <c r="CE63">
        <f t="shared" si="558"/>
        <v>0</v>
      </c>
      <c r="CF63">
        <f t="shared" si="559"/>
        <v>2540</v>
      </c>
      <c r="CG63">
        <f t="shared" si="560"/>
        <v>1068</v>
      </c>
      <c r="CH63">
        <f t="shared" si="561"/>
        <v>1068</v>
      </c>
      <c r="CI63">
        <f t="shared" si="572"/>
        <v>1285</v>
      </c>
      <c r="CJ63">
        <f t="shared" si="572"/>
        <v>1285</v>
      </c>
      <c r="CK63">
        <f t="shared" si="572"/>
        <v>2786</v>
      </c>
      <c r="CL63">
        <f t="shared" si="573"/>
        <v>25700</v>
      </c>
      <c r="CM63">
        <f t="shared" si="574"/>
        <v>1413</v>
      </c>
      <c r="CN63">
        <f t="shared" si="575"/>
        <v>2164</v>
      </c>
      <c r="CO63">
        <f t="shared" si="576"/>
        <v>1285</v>
      </c>
      <c r="CP63">
        <f t="shared" si="577"/>
        <v>1285</v>
      </c>
      <c r="CQ63">
        <f t="shared" si="578"/>
        <v>90049</v>
      </c>
      <c r="CR63">
        <f t="shared" si="579"/>
        <v>0</v>
      </c>
      <c r="CS63">
        <f t="shared" si="580"/>
        <v>3801</v>
      </c>
      <c r="CT63">
        <f t="shared" si="581"/>
        <v>1524</v>
      </c>
      <c r="CU63">
        <f t="shared" si="582"/>
        <v>1524</v>
      </c>
      <c r="CV63">
        <f t="shared" si="583"/>
        <v>0.75</v>
      </c>
      <c r="CW63">
        <f t="shared" si="584"/>
        <v>0.75</v>
      </c>
      <c r="CX63">
        <f t="shared" si="585"/>
        <v>0.75</v>
      </c>
      <c r="CY63">
        <f t="shared" si="586"/>
        <v>0.75</v>
      </c>
      <c r="CZ63">
        <f t="shared" si="587"/>
        <v>0.75</v>
      </c>
      <c r="DA63">
        <f t="shared" si="588"/>
        <v>67536</v>
      </c>
      <c r="DB63">
        <f t="shared" si="589"/>
        <v>0</v>
      </c>
      <c r="DC63">
        <f t="shared" si="590"/>
        <v>2850</v>
      </c>
      <c r="DD63">
        <f t="shared" si="591"/>
        <v>1143</v>
      </c>
      <c r="DE63">
        <f t="shared" si="592"/>
        <v>1143</v>
      </c>
      <c r="DF63">
        <f t="shared" si="594"/>
        <v>1428</v>
      </c>
      <c r="DG63">
        <f t="shared" si="594"/>
        <v>1428</v>
      </c>
      <c r="DH63">
        <f t="shared" si="594"/>
        <v>3095</v>
      </c>
      <c r="DI63">
        <f t="shared" si="595"/>
        <v>28560</v>
      </c>
      <c r="DJ63">
        <f t="shared" si="596"/>
        <v>1570</v>
      </c>
      <c r="DK63">
        <f t="shared" si="597"/>
        <v>2404</v>
      </c>
      <c r="DL63">
        <f t="shared" si="598"/>
        <v>1428</v>
      </c>
      <c r="DM63">
        <f t="shared" si="599"/>
        <v>1428</v>
      </c>
      <c r="DN63">
        <f t="shared" si="600"/>
        <v>87189</v>
      </c>
      <c r="DO63">
        <f t="shared" si="601"/>
        <v>0</v>
      </c>
      <c r="DP63">
        <f t="shared" si="602"/>
        <v>3561</v>
      </c>
      <c r="DQ63">
        <f t="shared" si="603"/>
        <v>1381</v>
      </c>
      <c r="DR63">
        <f t="shared" si="604"/>
        <v>1381</v>
      </c>
      <c r="DS63">
        <f>VLOOKUP($A63,属性分配1,DS$3,FALSE)</f>
        <v>1</v>
      </c>
      <c r="DT63">
        <f t="shared" si="605"/>
        <v>1</v>
      </c>
      <c r="DU63">
        <f t="shared" si="606"/>
        <v>1</v>
      </c>
      <c r="DV63">
        <f t="shared" si="607"/>
        <v>1</v>
      </c>
      <c r="DW63">
        <f t="shared" si="608"/>
        <v>1</v>
      </c>
      <c r="DX63">
        <f t="shared" si="609"/>
        <v>87189</v>
      </c>
      <c r="DY63">
        <f t="shared" si="610"/>
        <v>0</v>
      </c>
      <c r="DZ63">
        <f t="shared" si="611"/>
        <v>3561</v>
      </c>
      <c r="EA63">
        <f t="shared" si="612"/>
        <v>1381</v>
      </c>
      <c r="EB63">
        <f t="shared" si="613"/>
        <v>1381</v>
      </c>
      <c r="EC63">
        <f t="shared" si="483"/>
        <v>0</v>
      </c>
      <c r="ED63">
        <f t="shared" si="484"/>
        <v>0</v>
      </c>
      <c r="EE63">
        <f t="shared" si="485"/>
        <v>0</v>
      </c>
      <c r="EF63">
        <f t="shared" si="486"/>
        <v>0</v>
      </c>
      <c r="EG63">
        <f t="shared" si="487"/>
        <v>0</v>
      </c>
      <c r="EH63">
        <f t="shared" si="488"/>
        <v>0</v>
      </c>
      <c r="EI63">
        <f t="shared" si="489"/>
        <v>0</v>
      </c>
      <c r="EJ63">
        <f t="shared" si="490"/>
        <v>0</v>
      </c>
      <c r="EK63">
        <f t="shared" si="491"/>
        <v>0</v>
      </c>
      <c r="EL63">
        <f t="shared" si="492"/>
        <v>0</v>
      </c>
      <c r="EM63">
        <f t="shared" si="493"/>
        <v>0</v>
      </c>
      <c r="EN63">
        <f t="shared" si="494"/>
        <v>0</v>
      </c>
      <c r="EO63">
        <f t="shared" si="495"/>
        <v>0</v>
      </c>
      <c r="EP63">
        <f t="shared" si="496"/>
        <v>0</v>
      </c>
      <c r="EQ63">
        <f t="shared" si="497"/>
        <v>0</v>
      </c>
      <c r="ER63">
        <f t="shared" si="498"/>
        <v>0</v>
      </c>
      <c r="ES63">
        <f t="shared" si="499"/>
        <v>0</v>
      </c>
      <c r="ET63">
        <f t="shared" si="500"/>
        <v>0</v>
      </c>
      <c r="EU63">
        <f t="shared" si="501"/>
        <v>0</v>
      </c>
      <c r="EV63">
        <f t="shared" si="502"/>
        <v>0</v>
      </c>
      <c r="EW63">
        <f t="shared" si="503"/>
        <v>0</v>
      </c>
      <c r="EX63">
        <f t="shared" si="504"/>
        <v>0</v>
      </c>
      <c r="EY63">
        <f t="shared" si="505"/>
        <v>0</v>
      </c>
      <c r="EZ63">
        <f t="shared" si="506"/>
        <v>0</v>
      </c>
      <c r="FA63">
        <f t="shared" si="507"/>
        <v>0</v>
      </c>
      <c r="FB63">
        <f t="shared" si="508"/>
        <v>0</v>
      </c>
      <c r="FC63">
        <f t="shared" si="509"/>
        <v>0</v>
      </c>
      <c r="FD63">
        <f t="shared" si="510"/>
        <v>0</v>
      </c>
      <c r="FE63">
        <f t="shared" si="511"/>
        <v>0</v>
      </c>
      <c r="FF63">
        <f t="shared" si="512"/>
        <v>0</v>
      </c>
    </row>
    <row r="64" spans="1:162" x14ac:dyDescent="0.15">
      <c r="A64">
        <f t="shared" si="513"/>
        <v>4100</v>
      </c>
      <c r="B64">
        <v>100</v>
      </c>
      <c r="C64">
        <v>157860</v>
      </c>
      <c r="D64">
        <v>0</v>
      </c>
      <c r="E64">
        <v>8366</v>
      </c>
      <c r="F64">
        <v>3822</v>
      </c>
      <c r="G64">
        <v>3822</v>
      </c>
      <c r="H64">
        <v>0.1</v>
      </c>
      <c r="I64">
        <f t="shared" si="542"/>
        <v>0.1</v>
      </c>
      <c r="J64">
        <f t="shared" si="514"/>
        <v>0.1</v>
      </c>
      <c r="K64">
        <f t="shared" si="515"/>
        <v>0.1</v>
      </c>
      <c r="L64">
        <f t="shared" si="516"/>
        <v>0.1</v>
      </c>
      <c r="M64">
        <f t="shared" si="543"/>
        <v>15786</v>
      </c>
      <c r="N64">
        <f t="shared" si="517"/>
        <v>0</v>
      </c>
      <c r="O64">
        <f t="shared" si="518"/>
        <v>836</v>
      </c>
      <c r="P64">
        <f t="shared" si="519"/>
        <v>382</v>
      </c>
      <c r="Q64">
        <f t="shared" si="520"/>
        <v>382</v>
      </c>
      <c r="BL64">
        <f t="shared" si="546"/>
        <v>1157</v>
      </c>
      <c r="BM64">
        <f t="shared" si="546"/>
        <v>1157</v>
      </c>
      <c r="BN64">
        <f t="shared" si="546"/>
        <v>2508</v>
      </c>
      <c r="BO64">
        <f t="shared" si="567"/>
        <v>23140</v>
      </c>
      <c r="BP64">
        <f t="shared" si="568"/>
        <v>1272</v>
      </c>
      <c r="BQ64">
        <f t="shared" si="569"/>
        <v>1948</v>
      </c>
      <c r="BR64">
        <f t="shared" si="570"/>
        <v>1157</v>
      </c>
      <c r="BS64">
        <f t="shared" si="571"/>
        <v>1157</v>
      </c>
      <c r="BT64">
        <f t="shared" si="547"/>
        <v>118934</v>
      </c>
      <c r="BU64">
        <f t="shared" si="548"/>
        <v>0</v>
      </c>
      <c r="BV64">
        <f t="shared" si="549"/>
        <v>5582</v>
      </c>
      <c r="BW64">
        <f t="shared" si="550"/>
        <v>2283</v>
      </c>
      <c r="BX64">
        <f t="shared" si="551"/>
        <v>2283</v>
      </c>
      <c r="BY64">
        <f t="shared" si="552"/>
        <v>0.55000000000000004</v>
      </c>
      <c r="BZ64">
        <f t="shared" si="553"/>
        <v>0.55000000000000004</v>
      </c>
      <c r="CA64">
        <f t="shared" si="554"/>
        <v>0.55000000000000004</v>
      </c>
      <c r="CB64">
        <f t="shared" si="555"/>
        <v>0.55000000000000004</v>
      </c>
      <c r="CC64">
        <f t="shared" si="556"/>
        <v>0.55000000000000004</v>
      </c>
      <c r="CD64">
        <f t="shared" si="557"/>
        <v>65413</v>
      </c>
      <c r="CE64">
        <f t="shared" si="558"/>
        <v>0</v>
      </c>
      <c r="CF64">
        <f t="shared" si="559"/>
        <v>3070</v>
      </c>
      <c r="CG64">
        <f t="shared" si="560"/>
        <v>1255</v>
      </c>
      <c r="CH64">
        <f t="shared" si="561"/>
        <v>1255</v>
      </c>
      <c r="CI64">
        <f t="shared" si="572"/>
        <v>1472</v>
      </c>
      <c r="CJ64">
        <f t="shared" si="572"/>
        <v>1472</v>
      </c>
      <c r="CK64">
        <f t="shared" si="572"/>
        <v>3192</v>
      </c>
      <c r="CL64">
        <f t="shared" si="573"/>
        <v>29440</v>
      </c>
      <c r="CM64">
        <f t="shared" si="574"/>
        <v>1619</v>
      </c>
      <c r="CN64">
        <f t="shared" si="575"/>
        <v>2479</v>
      </c>
      <c r="CO64">
        <f t="shared" si="576"/>
        <v>1472</v>
      </c>
      <c r="CP64">
        <f t="shared" si="577"/>
        <v>1472</v>
      </c>
      <c r="CQ64">
        <f t="shared" si="578"/>
        <v>112634</v>
      </c>
      <c r="CR64">
        <f t="shared" si="579"/>
        <v>0</v>
      </c>
      <c r="CS64">
        <f t="shared" si="580"/>
        <v>5051</v>
      </c>
      <c r="CT64">
        <f t="shared" si="581"/>
        <v>1968</v>
      </c>
      <c r="CU64">
        <f t="shared" si="582"/>
        <v>1968</v>
      </c>
      <c r="CV64">
        <f t="shared" si="583"/>
        <v>0.7</v>
      </c>
      <c r="CW64">
        <f t="shared" si="584"/>
        <v>0.7</v>
      </c>
      <c r="CX64">
        <f t="shared" si="585"/>
        <v>0.7</v>
      </c>
      <c r="CY64">
        <f t="shared" si="586"/>
        <v>0.7</v>
      </c>
      <c r="CZ64">
        <f t="shared" si="587"/>
        <v>0.7</v>
      </c>
      <c r="DA64">
        <f t="shared" si="588"/>
        <v>78843</v>
      </c>
      <c r="DB64">
        <f t="shared" si="589"/>
        <v>0</v>
      </c>
      <c r="DC64">
        <f t="shared" si="590"/>
        <v>3535</v>
      </c>
      <c r="DD64">
        <f t="shared" si="591"/>
        <v>1377</v>
      </c>
      <c r="DE64">
        <f t="shared" si="592"/>
        <v>1377</v>
      </c>
      <c r="DF64">
        <f t="shared" si="594"/>
        <v>1753</v>
      </c>
      <c r="DG64">
        <f t="shared" si="594"/>
        <v>1753</v>
      </c>
      <c r="DH64">
        <f t="shared" si="594"/>
        <v>3800</v>
      </c>
      <c r="DI64">
        <f t="shared" si="595"/>
        <v>35060</v>
      </c>
      <c r="DJ64">
        <f t="shared" si="596"/>
        <v>1928</v>
      </c>
      <c r="DK64">
        <f t="shared" si="597"/>
        <v>2951</v>
      </c>
      <c r="DL64">
        <f t="shared" si="598"/>
        <v>1753</v>
      </c>
      <c r="DM64">
        <f t="shared" si="599"/>
        <v>1753</v>
      </c>
      <c r="DN64">
        <f t="shared" si="600"/>
        <v>107014</v>
      </c>
      <c r="DO64">
        <f t="shared" si="601"/>
        <v>0</v>
      </c>
      <c r="DP64">
        <f t="shared" si="602"/>
        <v>4579</v>
      </c>
      <c r="DQ64">
        <f t="shared" si="603"/>
        <v>1687</v>
      </c>
      <c r="DR64">
        <f t="shared" si="604"/>
        <v>1687</v>
      </c>
      <c r="DS64">
        <f>VLOOKUP($A64,属性分配1,DS$3,FALSE)</f>
        <v>1</v>
      </c>
      <c r="DT64">
        <f t="shared" si="605"/>
        <v>1</v>
      </c>
      <c r="DU64">
        <f t="shared" si="606"/>
        <v>1</v>
      </c>
      <c r="DV64">
        <f t="shared" si="607"/>
        <v>1</v>
      </c>
      <c r="DW64">
        <f t="shared" si="608"/>
        <v>1</v>
      </c>
      <c r="DX64">
        <f t="shared" si="609"/>
        <v>107014</v>
      </c>
      <c r="DY64">
        <f t="shared" si="610"/>
        <v>0</v>
      </c>
      <c r="DZ64">
        <f t="shared" si="611"/>
        <v>4579</v>
      </c>
      <c r="EA64">
        <f t="shared" si="612"/>
        <v>1687</v>
      </c>
      <c r="EB64">
        <f t="shared" si="613"/>
        <v>1687</v>
      </c>
    </row>
    <row r="68" spans="1:162" x14ac:dyDescent="0.15">
      <c r="A68">
        <v>5</v>
      </c>
      <c r="B68" t="s">
        <v>185</v>
      </c>
      <c r="C68" s="1" t="s">
        <v>175</v>
      </c>
      <c r="D68" s="1"/>
      <c r="E68" s="1"/>
      <c r="F68" s="1"/>
      <c r="G68" s="1"/>
      <c r="H68" s="1" t="s">
        <v>199</v>
      </c>
      <c r="I68" s="1"/>
      <c r="J68" s="1"/>
      <c r="K68" s="1"/>
      <c r="L68" s="1"/>
      <c r="M68" s="1"/>
      <c r="N68" s="1"/>
      <c r="O68" s="1"/>
      <c r="P68" s="1"/>
      <c r="Q68" s="1"/>
      <c r="R68" s="2" t="s">
        <v>196</v>
      </c>
      <c r="S68" s="2"/>
      <c r="T68" s="2"/>
      <c r="U68" s="2" t="s">
        <v>197</v>
      </c>
      <c r="V68" s="2"/>
      <c r="W68" s="2"/>
      <c r="X68" s="2"/>
      <c r="Y68" s="2"/>
      <c r="Z68" s="2" t="s">
        <v>106</v>
      </c>
      <c r="AA68" s="2"/>
      <c r="AB68" s="2"/>
      <c r="AC68" s="2"/>
      <c r="AD68" s="2"/>
      <c r="AE68" s="2" t="s">
        <v>189</v>
      </c>
      <c r="AF68" s="2"/>
      <c r="AG68" s="2"/>
      <c r="AH68" s="2"/>
      <c r="AI68" s="2"/>
      <c r="AJ68" s="2"/>
      <c r="AK68" s="2"/>
      <c r="AL68" s="2"/>
      <c r="AM68" s="2"/>
      <c r="AN68" s="2"/>
      <c r="AO68" s="1" t="s">
        <v>200</v>
      </c>
      <c r="AP68" s="1"/>
      <c r="AQ68" s="1"/>
      <c r="AR68" s="1" t="s">
        <v>197</v>
      </c>
      <c r="AS68" s="1"/>
      <c r="AT68" s="1"/>
      <c r="AU68" s="1"/>
      <c r="AV68" s="1"/>
      <c r="AW68" s="1" t="s">
        <v>106</v>
      </c>
      <c r="AX68" s="1"/>
      <c r="AY68" s="1"/>
      <c r="AZ68" s="1"/>
      <c r="BA68" s="1"/>
      <c r="BB68" s="1" t="s">
        <v>190</v>
      </c>
      <c r="BC68" s="1"/>
      <c r="BD68" s="1"/>
      <c r="BE68" s="1"/>
      <c r="BF68" s="1"/>
      <c r="BG68" s="1"/>
      <c r="BH68" s="1"/>
      <c r="BI68" s="1"/>
      <c r="BJ68" s="1"/>
      <c r="BK68" s="1"/>
      <c r="BL68" s="2" t="s">
        <v>202</v>
      </c>
      <c r="BM68" s="2"/>
      <c r="BN68" s="2"/>
      <c r="BO68" s="2" t="s">
        <v>197</v>
      </c>
      <c r="BP68" s="2"/>
      <c r="BQ68" s="2"/>
      <c r="BR68" s="2"/>
      <c r="BS68" s="2"/>
      <c r="BT68" s="2" t="s">
        <v>106</v>
      </c>
      <c r="BU68" s="2"/>
      <c r="BV68" s="2"/>
      <c r="BW68" s="2"/>
      <c r="BX68" s="2"/>
      <c r="BY68" s="2" t="s">
        <v>186</v>
      </c>
      <c r="BZ68" s="2"/>
      <c r="CA68" s="2"/>
      <c r="CB68" s="2"/>
      <c r="CC68" s="2"/>
      <c r="CD68" s="2"/>
      <c r="CE68" s="2"/>
      <c r="CF68" s="2"/>
      <c r="CG68" s="2"/>
      <c r="CH68" s="2"/>
      <c r="CI68" s="1" t="s">
        <v>204</v>
      </c>
      <c r="CJ68" s="1"/>
      <c r="CK68" s="1"/>
      <c r="CL68" s="1" t="s">
        <v>197</v>
      </c>
      <c r="CM68" s="1"/>
      <c r="CN68" s="1"/>
      <c r="CO68" s="1"/>
      <c r="CP68" s="1"/>
      <c r="CQ68" s="1" t="s">
        <v>106</v>
      </c>
      <c r="CR68" s="1"/>
      <c r="CS68" s="1"/>
      <c r="CT68" s="1"/>
      <c r="CU68" s="1"/>
      <c r="CV68" s="1" t="s">
        <v>187</v>
      </c>
      <c r="CW68" s="1"/>
      <c r="CX68" s="1"/>
      <c r="CY68" s="1"/>
      <c r="CZ68" s="1"/>
      <c r="DA68" s="1"/>
      <c r="DB68" s="1"/>
      <c r="DC68" s="1"/>
      <c r="DD68" s="1"/>
      <c r="DE68" s="1"/>
      <c r="DF68" s="2" t="s">
        <v>206</v>
      </c>
      <c r="DG68" s="2"/>
      <c r="DH68" s="2"/>
      <c r="DI68" s="2" t="s">
        <v>197</v>
      </c>
      <c r="DJ68" s="2"/>
      <c r="DK68" s="2"/>
      <c r="DL68" s="2"/>
      <c r="DM68" s="2"/>
      <c r="DN68" s="2" t="s">
        <v>106</v>
      </c>
      <c r="DO68" s="2"/>
      <c r="DP68" s="2"/>
      <c r="DQ68" s="2"/>
      <c r="DR68" s="2"/>
      <c r="DS68" s="2" t="s">
        <v>188</v>
      </c>
      <c r="DT68" s="2"/>
      <c r="DU68" s="2"/>
      <c r="DV68" s="2"/>
      <c r="DW68" s="2"/>
      <c r="DX68" s="2"/>
      <c r="DY68" s="2"/>
      <c r="DZ68" s="2"/>
      <c r="EA68" s="2"/>
      <c r="EB68" s="2"/>
      <c r="EC68" s="1" t="s">
        <v>207</v>
      </c>
      <c r="ED68" s="1"/>
      <c r="EE68" s="1"/>
      <c r="EF68" s="1"/>
      <c r="EG68" s="1"/>
      <c r="EH68" s="1" t="s">
        <v>208</v>
      </c>
      <c r="EI68" s="1"/>
      <c r="EJ68" s="1"/>
      <c r="EK68" s="1"/>
      <c r="EL68" s="1"/>
      <c r="EM68" s="1" t="s">
        <v>209</v>
      </c>
      <c r="EN68" s="1"/>
      <c r="EO68" s="1"/>
      <c r="EP68" s="1"/>
      <c r="EQ68" s="1"/>
      <c r="ER68" s="1" t="s">
        <v>210</v>
      </c>
      <c r="ES68" s="1"/>
      <c r="ET68" s="1"/>
      <c r="EU68" s="1"/>
      <c r="EV68" s="1"/>
      <c r="EW68" s="1" t="s">
        <v>211</v>
      </c>
      <c r="EX68" s="1"/>
      <c r="EY68" s="1"/>
      <c r="EZ68" s="1"/>
      <c r="FA68" s="1"/>
      <c r="FB68" s="1" t="s">
        <v>212</v>
      </c>
      <c r="FC68" s="1"/>
      <c r="FD68" s="1"/>
      <c r="FE68" s="1"/>
      <c r="FF68" s="1"/>
    </row>
    <row r="69" spans="1:162" x14ac:dyDescent="0.15">
      <c r="A69" t="s">
        <v>195</v>
      </c>
      <c r="B69" t="s">
        <v>176</v>
      </c>
      <c r="C69" t="s">
        <v>177</v>
      </c>
      <c r="D69" t="s">
        <v>178</v>
      </c>
      <c r="E69" t="s">
        <v>179</v>
      </c>
      <c r="F69" t="s">
        <v>180</v>
      </c>
      <c r="G69" t="s">
        <v>181</v>
      </c>
      <c r="H69" t="s">
        <v>177</v>
      </c>
      <c r="I69" t="s">
        <v>178</v>
      </c>
      <c r="J69" t="s">
        <v>179</v>
      </c>
      <c r="K69" t="s">
        <v>180</v>
      </c>
      <c r="L69" t="s">
        <v>181</v>
      </c>
      <c r="M69" t="s">
        <v>177</v>
      </c>
      <c r="N69" t="s">
        <v>178</v>
      </c>
      <c r="O69" t="s">
        <v>179</v>
      </c>
      <c r="P69" t="s">
        <v>180</v>
      </c>
      <c r="Q69" t="s">
        <v>181</v>
      </c>
      <c r="R69" t="s">
        <v>0</v>
      </c>
      <c r="S69" t="s">
        <v>1</v>
      </c>
      <c r="T69" t="s">
        <v>2</v>
      </c>
      <c r="U69" t="s">
        <v>3</v>
      </c>
      <c r="V69" t="s">
        <v>34</v>
      </c>
      <c r="W69" t="s">
        <v>35</v>
      </c>
      <c r="X69" t="s">
        <v>36</v>
      </c>
      <c r="Y69" t="s">
        <v>37</v>
      </c>
      <c r="Z69" t="s">
        <v>3</v>
      </c>
      <c r="AA69" t="s">
        <v>34</v>
      </c>
      <c r="AB69" t="s">
        <v>35</v>
      </c>
      <c r="AC69" t="s">
        <v>36</v>
      </c>
      <c r="AD69" t="s">
        <v>37</v>
      </c>
      <c r="AE69" t="s">
        <v>3</v>
      </c>
      <c r="AF69" t="s">
        <v>34</v>
      </c>
      <c r="AG69" t="s">
        <v>35</v>
      </c>
      <c r="AH69" t="s">
        <v>36</v>
      </c>
      <c r="AI69" t="s">
        <v>37</v>
      </c>
      <c r="AJ69" t="s">
        <v>3</v>
      </c>
      <c r="AK69" t="s">
        <v>34</v>
      </c>
      <c r="AL69" t="s">
        <v>35</v>
      </c>
      <c r="AM69" t="s">
        <v>36</v>
      </c>
      <c r="AN69" t="s">
        <v>37</v>
      </c>
      <c r="AO69" t="s">
        <v>0</v>
      </c>
      <c r="AP69" t="s">
        <v>1</v>
      </c>
      <c r="AQ69" t="s">
        <v>2</v>
      </c>
      <c r="AR69" t="s">
        <v>3</v>
      </c>
      <c r="AS69" t="s">
        <v>34</v>
      </c>
      <c r="AT69" t="s">
        <v>35</v>
      </c>
      <c r="AU69" t="s">
        <v>36</v>
      </c>
      <c r="AV69" t="s">
        <v>37</v>
      </c>
      <c r="AW69" t="s">
        <v>3</v>
      </c>
      <c r="AX69" t="s">
        <v>34</v>
      </c>
      <c r="AY69" t="s">
        <v>35</v>
      </c>
      <c r="AZ69" t="s">
        <v>36</v>
      </c>
      <c r="BA69" t="s">
        <v>37</v>
      </c>
      <c r="BB69" t="s">
        <v>3</v>
      </c>
      <c r="BC69" t="s">
        <v>34</v>
      </c>
      <c r="BD69" t="s">
        <v>35</v>
      </c>
      <c r="BE69" t="s">
        <v>36</v>
      </c>
      <c r="BF69" t="s">
        <v>37</v>
      </c>
      <c r="BG69" t="s">
        <v>3</v>
      </c>
      <c r="BH69" t="s">
        <v>34</v>
      </c>
      <c r="BI69" t="s">
        <v>35</v>
      </c>
      <c r="BJ69" t="s">
        <v>36</v>
      </c>
      <c r="BK69" t="s">
        <v>37</v>
      </c>
      <c r="BL69" t="s">
        <v>0</v>
      </c>
      <c r="BM69" t="s">
        <v>1</v>
      </c>
      <c r="BN69" t="s">
        <v>2</v>
      </c>
      <c r="BO69" t="s">
        <v>3</v>
      </c>
      <c r="BP69" t="s">
        <v>34</v>
      </c>
      <c r="BQ69" t="s">
        <v>35</v>
      </c>
      <c r="BR69" t="s">
        <v>36</v>
      </c>
      <c r="BS69" t="s">
        <v>37</v>
      </c>
      <c r="BT69" t="s">
        <v>3</v>
      </c>
      <c r="BU69" t="s">
        <v>34</v>
      </c>
      <c r="BV69" t="s">
        <v>35</v>
      </c>
      <c r="BW69" t="s">
        <v>36</v>
      </c>
      <c r="BX69" t="s">
        <v>37</v>
      </c>
      <c r="BY69" t="s">
        <v>3</v>
      </c>
      <c r="BZ69" t="s">
        <v>34</v>
      </c>
      <c r="CA69" t="s">
        <v>35</v>
      </c>
      <c r="CB69" t="s">
        <v>36</v>
      </c>
      <c r="CC69" t="s">
        <v>37</v>
      </c>
      <c r="CD69" t="s">
        <v>3</v>
      </c>
      <c r="CE69" t="s">
        <v>34</v>
      </c>
      <c r="CF69" t="s">
        <v>35</v>
      </c>
      <c r="CG69" t="s">
        <v>36</v>
      </c>
      <c r="CH69" t="s">
        <v>37</v>
      </c>
      <c r="CI69" t="s">
        <v>0</v>
      </c>
      <c r="CJ69" t="s">
        <v>1</v>
      </c>
      <c r="CK69" t="s">
        <v>2</v>
      </c>
      <c r="CL69" t="s">
        <v>3</v>
      </c>
      <c r="CM69" t="s">
        <v>34</v>
      </c>
      <c r="CN69" t="s">
        <v>35</v>
      </c>
      <c r="CO69" t="s">
        <v>36</v>
      </c>
      <c r="CP69" t="s">
        <v>37</v>
      </c>
      <c r="CQ69" t="s">
        <v>3</v>
      </c>
      <c r="CR69" t="s">
        <v>34</v>
      </c>
      <c r="CS69" t="s">
        <v>35</v>
      </c>
      <c r="CT69" t="s">
        <v>36</v>
      </c>
      <c r="CU69" t="s">
        <v>37</v>
      </c>
      <c r="CV69" t="s">
        <v>3</v>
      </c>
      <c r="CW69" t="s">
        <v>34</v>
      </c>
      <c r="CX69" t="s">
        <v>35</v>
      </c>
      <c r="CY69" t="s">
        <v>36</v>
      </c>
      <c r="CZ69" t="s">
        <v>37</v>
      </c>
      <c r="DA69" t="s">
        <v>3</v>
      </c>
      <c r="DB69" t="s">
        <v>34</v>
      </c>
      <c r="DC69" t="s">
        <v>35</v>
      </c>
      <c r="DD69" t="s">
        <v>36</v>
      </c>
      <c r="DE69" t="s">
        <v>37</v>
      </c>
      <c r="DF69" t="s">
        <v>0</v>
      </c>
      <c r="DG69" t="s">
        <v>1</v>
      </c>
      <c r="DH69" t="s">
        <v>2</v>
      </c>
      <c r="DI69" t="s">
        <v>3</v>
      </c>
      <c r="DJ69" t="s">
        <v>34</v>
      </c>
      <c r="DK69" t="s">
        <v>35</v>
      </c>
      <c r="DL69" t="s">
        <v>36</v>
      </c>
      <c r="DM69" t="s">
        <v>37</v>
      </c>
      <c r="DN69" t="s">
        <v>3</v>
      </c>
      <c r="DO69" t="s">
        <v>34</v>
      </c>
      <c r="DP69" t="s">
        <v>35</v>
      </c>
      <c r="DQ69" t="s">
        <v>36</v>
      </c>
      <c r="DR69" t="s">
        <v>37</v>
      </c>
      <c r="DS69" t="s">
        <v>3</v>
      </c>
      <c r="DT69" t="s">
        <v>34</v>
      </c>
      <c r="DU69" t="s">
        <v>35</v>
      </c>
      <c r="DV69" t="s">
        <v>36</v>
      </c>
      <c r="DW69" t="s">
        <v>37</v>
      </c>
      <c r="DX69" t="s">
        <v>3</v>
      </c>
      <c r="DY69" t="s">
        <v>34</v>
      </c>
      <c r="DZ69" t="s">
        <v>35</v>
      </c>
      <c r="EA69" t="s">
        <v>36</v>
      </c>
      <c r="EB69" t="s">
        <v>37</v>
      </c>
      <c r="EC69" t="s">
        <v>177</v>
      </c>
      <c r="ED69" t="s">
        <v>178</v>
      </c>
      <c r="EE69" t="s">
        <v>179</v>
      </c>
      <c r="EF69" t="s">
        <v>180</v>
      </c>
      <c r="EG69" t="s">
        <v>181</v>
      </c>
      <c r="EH69" t="s">
        <v>177</v>
      </c>
      <c r="EI69" t="s">
        <v>178</v>
      </c>
      <c r="EJ69" t="s">
        <v>179</v>
      </c>
      <c r="EK69" t="s">
        <v>180</v>
      </c>
      <c r="EL69" t="s">
        <v>181</v>
      </c>
      <c r="EM69" t="s">
        <v>177</v>
      </c>
      <c r="EN69" t="s">
        <v>178</v>
      </c>
      <c r="EO69" t="s">
        <v>179</v>
      </c>
      <c r="EP69" t="s">
        <v>180</v>
      </c>
      <c r="EQ69" t="s">
        <v>181</v>
      </c>
      <c r="ER69" t="s">
        <v>177</v>
      </c>
      <c r="ES69" t="s">
        <v>178</v>
      </c>
      <c r="ET69" t="s">
        <v>179</v>
      </c>
      <c r="EU69" t="s">
        <v>180</v>
      </c>
      <c r="EV69" t="s">
        <v>181</v>
      </c>
      <c r="EW69" t="s">
        <v>177</v>
      </c>
      <c r="EX69" t="s">
        <v>178</v>
      </c>
      <c r="EY69" t="s">
        <v>179</v>
      </c>
      <c r="EZ69" t="s">
        <v>180</v>
      </c>
      <c r="FA69" t="s">
        <v>181</v>
      </c>
      <c r="FB69" t="s">
        <v>177</v>
      </c>
      <c r="FC69" t="s">
        <v>178</v>
      </c>
      <c r="FD69" t="s">
        <v>179</v>
      </c>
      <c r="FE69" t="s">
        <v>180</v>
      </c>
      <c r="FF69" t="s">
        <v>181</v>
      </c>
    </row>
    <row r="70" spans="1:162" x14ac:dyDescent="0.15">
      <c r="A70">
        <f>B70+A$68*1000</f>
        <v>5001</v>
      </c>
      <c r="B70">
        <v>1</v>
      </c>
      <c r="C70">
        <v>480</v>
      </c>
      <c r="D70">
        <v>63</v>
      </c>
      <c r="E70">
        <v>0</v>
      </c>
      <c r="F70">
        <v>31</v>
      </c>
      <c r="G70">
        <v>31</v>
      </c>
      <c r="R70">
        <f t="shared" ref="R70:T74" si="614">VLOOKUP($A70,属性分配1,R$3,FALSE)+VLOOKUP($A70,属性分配1,R$2,FALSE)</f>
        <v>7</v>
      </c>
      <c r="S70">
        <f t="shared" si="614"/>
        <v>12</v>
      </c>
      <c r="T70">
        <f t="shared" si="614"/>
        <v>6</v>
      </c>
      <c r="U70">
        <f>INT(R70*$FR$10)</f>
        <v>140</v>
      </c>
      <c r="V70">
        <f>INT(R70*$FR$4+R70*$FR$5)</f>
        <v>7</v>
      </c>
      <c r="W70">
        <f>INT(R70*$FR$6+T70*$FR$7)</f>
        <v>7</v>
      </c>
      <c r="X70">
        <f>INT(S70*$FR$8)</f>
        <v>12</v>
      </c>
      <c r="Y70">
        <f>INT(S70*$FR$9)</f>
        <v>12</v>
      </c>
      <c r="Z70">
        <f>IF($C70=0,0,$C70-$M70-U70)</f>
        <v>340</v>
      </c>
      <c r="AA70">
        <f>IF($D70=0,0,$D70-$N70-V70)</f>
        <v>56</v>
      </c>
      <c r="AB70">
        <f>IF($E70=0,0,$E70-$O70-W70)</f>
        <v>0</v>
      </c>
      <c r="AC70">
        <f>IF($F70=0,0,$F70-$P70-X70)</f>
        <v>19</v>
      </c>
      <c r="AD70">
        <f>IF($G70=0,0,$G70-$Q70-Y70)</f>
        <v>19</v>
      </c>
      <c r="AE70">
        <f>VLOOKUP($A70,属性分配1,AE$3,FALSE)</f>
        <v>1</v>
      </c>
      <c r="AF70">
        <f>AE70</f>
        <v>1</v>
      </c>
      <c r="AG70">
        <f t="shared" ref="AG70:AG74" si="615">AF70</f>
        <v>1</v>
      </c>
      <c r="AH70">
        <f t="shared" ref="AH70:AH74" si="616">AG70</f>
        <v>1</v>
      </c>
      <c r="AI70">
        <f t="shared" ref="AI70:AI74" si="617">AH70</f>
        <v>1</v>
      </c>
      <c r="AJ70">
        <f>INT(Z70*AE70)</f>
        <v>340</v>
      </c>
      <c r="AK70">
        <f t="shared" ref="AK70:AK74" si="618">INT(AA70*AF70)</f>
        <v>56</v>
      </c>
      <c r="AL70">
        <f t="shared" ref="AL70:AL74" si="619">INT(AB70*AG70)</f>
        <v>0</v>
      </c>
      <c r="AM70">
        <f t="shared" ref="AM70:AM74" si="620">INT(AC70*AH70)</f>
        <v>19</v>
      </c>
      <c r="AN70">
        <f t="shared" ref="AN70:AN74" si="621">INT(AD70*AI70)</f>
        <v>19</v>
      </c>
      <c r="EC70">
        <f t="shared" ref="EC70:EC79" si="622">IF(OR(VLOOKUP($A70,属性分配2,EC$3,FALSE)=0,VLOOKUP($A71,属性分配2,EC$3,FALSE)=0),0,IF(VLOOKUP($A70,属性分配2,EC$3,FALSE)+10&lt;VLOOKUP($A71,属性分配2,EC$3,FALSE),0,11111))</f>
        <v>0</v>
      </c>
      <c r="ED70">
        <f t="shared" ref="ED70:ED79" si="623">IF(OR(VLOOKUP($A70,属性分配2,ED$3,FALSE)=0,VLOOKUP($A71,属性分配2,ED$3,FALSE)=0),0,IF(VLOOKUP($A70,属性分配2,ED$3,FALSE)+10&lt;VLOOKUP($A71,属性分配2,ED$3,FALSE),0,11111))</f>
        <v>0</v>
      </c>
      <c r="EE70">
        <f t="shared" ref="EE70:EE79" si="624">IF(OR(VLOOKUP($A70,属性分配2,EE$3,FALSE)=0,VLOOKUP($A71,属性分配2,EE$3,FALSE)=0),0,IF(VLOOKUP($A70,属性分配2,EE$3,FALSE)+10&lt;VLOOKUP($A71,属性分配2,EE$3,FALSE),0,11111))</f>
        <v>0</v>
      </c>
      <c r="EF70">
        <f t="shared" ref="EF70:EF79" si="625">IF(OR(VLOOKUP($A70,属性分配2,EF$3,FALSE)=0,VLOOKUP($A71,属性分配2,EF$3,FALSE)=0),0,IF(VLOOKUP($A70,属性分配2,EF$3,FALSE)+10&lt;VLOOKUP($A71,属性分配2,EF$3,FALSE),0,11111))</f>
        <v>0</v>
      </c>
      <c r="EG70">
        <f t="shared" ref="EG70:EG79" si="626">IF(OR(VLOOKUP($A70,属性分配2,EG$3,FALSE)=0,VLOOKUP($A71,属性分配2,EG$3,FALSE)=0),0,IF(VLOOKUP($A70,属性分配2,EG$3,FALSE)+10&lt;VLOOKUP($A71,属性分配2,EG$3,FALSE),0,11111))</f>
        <v>0</v>
      </c>
      <c r="EH70">
        <f t="shared" ref="EH70:EH79" si="627">IF(OR(VLOOKUP($A70,属性分配2,EH$3,FALSE)=0,VLOOKUP($A71,属性分配2,EH$3,FALSE)=0),0,IF(VLOOKUP($A70,属性分配2,EH$3,FALSE)+10&lt;VLOOKUP($A71,属性分配2,EH$3,FALSE),0,11111))</f>
        <v>0</v>
      </c>
      <c r="EI70">
        <f t="shared" ref="EI70:EI79" si="628">IF(OR(VLOOKUP($A70,属性分配2,EI$3,FALSE)=0,VLOOKUP($A71,属性分配2,EI$3,FALSE)=0),0,IF(VLOOKUP($A70,属性分配2,EI$3,FALSE)+10&lt;VLOOKUP($A71,属性分配2,EI$3,FALSE),0,11111))</f>
        <v>0</v>
      </c>
      <c r="EJ70">
        <f t="shared" ref="EJ70:EJ79" si="629">IF(OR(VLOOKUP($A70,属性分配2,EJ$3,FALSE)=0,VLOOKUP($A71,属性分配2,EJ$3,FALSE)=0),0,IF(VLOOKUP($A70,属性分配2,EJ$3,FALSE)+10&lt;VLOOKUP($A71,属性分配2,EJ$3,FALSE),0,11111))</f>
        <v>0</v>
      </c>
      <c r="EK70">
        <f t="shared" ref="EK70:EK79" si="630">IF(OR(VLOOKUP($A70,属性分配2,EK$3,FALSE)=0,VLOOKUP($A71,属性分配2,EK$3,FALSE)=0),0,IF(VLOOKUP($A70,属性分配2,EK$3,FALSE)+10&lt;VLOOKUP($A71,属性分配2,EK$3,FALSE),0,11111))</f>
        <v>0</v>
      </c>
      <c r="EL70">
        <f t="shared" ref="EL70:EL79" si="631">IF(OR(VLOOKUP($A70,属性分配2,EL$3,FALSE)=0,VLOOKUP($A71,属性分配2,EL$3,FALSE)=0),0,IF(VLOOKUP($A70,属性分配2,EL$3,FALSE)+10&lt;VLOOKUP($A71,属性分配2,EL$3,FALSE),0,11111))</f>
        <v>0</v>
      </c>
      <c r="EM70">
        <f t="shared" ref="EM70:EM79" si="632">IF(OR(VLOOKUP($A70,属性分配2,EM$3,FALSE)=0,VLOOKUP($A71,属性分配2,EM$3,FALSE)=0),0,IF(VLOOKUP($A70,属性分配2,EM$3,FALSE)+10&lt;VLOOKUP($A71,属性分配2,EM$3,FALSE),0,11111))</f>
        <v>0</v>
      </c>
      <c r="EN70">
        <f t="shared" ref="EN70:EN79" si="633">IF(OR(VLOOKUP($A70,属性分配2,EN$3,FALSE)=0,VLOOKUP($A71,属性分配2,EN$3,FALSE)=0),0,IF(VLOOKUP($A70,属性分配2,EN$3,FALSE)+10&lt;VLOOKUP($A71,属性分配2,EN$3,FALSE),0,11111))</f>
        <v>0</v>
      </c>
      <c r="EO70">
        <f t="shared" ref="EO70:EO79" si="634">IF(OR(VLOOKUP($A70,属性分配2,EO$3,FALSE)=0,VLOOKUP($A71,属性分配2,EO$3,FALSE)=0),0,IF(VLOOKUP($A70,属性分配2,EO$3,FALSE)+10&lt;VLOOKUP($A71,属性分配2,EO$3,FALSE),0,11111))</f>
        <v>0</v>
      </c>
      <c r="EP70">
        <f t="shared" ref="EP70:EP79" si="635">IF(OR(VLOOKUP($A70,属性分配2,EP$3,FALSE)=0,VLOOKUP($A71,属性分配2,EP$3,FALSE)=0),0,IF(VLOOKUP($A70,属性分配2,EP$3,FALSE)+10&lt;VLOOKUP($A71,属性分配2,EP$3,FALSE),0,11111))</f>
        <v>0</v>
      </c>
      <c r="EQ70">
        <f t="shared" ref="EQ70:EQ79" si="636">IF(OR(VLOOKUP($A70,属性分配2,EQ$3,FALSE)=0,VLOOKUP($A71,属性分配2,EQ$3,FALSE)=0),0,IF(VLOOKUP($A70,属性分配2,EQ$3,FALSE)+10&lt;VLOOKUP($A71,属性分配2,EQ$3,FALSE),0,11111))</f>
        <v>0</v>
      </c>
      <c r="ER70">
        <f t="shared" ref="ER70:ER79" si="637">IF(OR(VLOOKUP($A70,属性分配2,ER$3,FALSE)=0,VLOOKUP($A71,属性分配2,ER$3,FALSE)=0),0,IF(VLOOKUP($A70,属性分配2,ER$3,FALSE)+10&lt;VLOOKUP($A71,属性分配2,ER$3,FALSE),0,11111))</f>
        <v>0</v>
      </c>
      <c r="ES70">
        <f t="shared" ref="ES70:ES79" si="638">IF(OR(VLOOKUP($A70,属性分配2,ES$3,FALSE)=0,VLOOKUP($A71,属性分配2,ES$3,FALSE)=0),0,IF(VLOOKUP($A70,属性分配2,ES$3,FALSE)+10&lt;VLOOKUP($A71,属性分配2,ES$3,FALSE),0,11111))</f>
        <v>0</v>
      </c>
      <c r="ET70">
        <f t="shared" ref="ET70:ET79" si="639">IF(OR(VLOOKUP($A70,属性分配2,ET$3,FALSE)=0,VLOOKUP($A71,属性分配2,ET$3,FALSE)=0),0,IF(VLOOKUP($A70,属性分配2,ET$3,FALSE)+10&lt;VLOOKUP($A71,属性分配2,ET$3,FALSE),0,11111))</f>
        <v>0</v>
      </c>
      <c r="EU70">
        <f t="shared" ref="EU70:EU79" si="640">IF(OR(VLOOKUP($A70,属性分配2,EU$3,FALSE)=0,VLOOKUP($A71,属性分配2,EU$3,FALSE)=0),0,IF(VLOOKUP($A70,属性分配2,EU$3,FALSE)+10&lt;VLOOKUP($A71,属性分配2,EU$3,FALSE),0,11111))</f>
        <v>0</v>
      </c>
      <c r="EV70">
        <f t="shared" ref="EV70:EV79" si="641">IF(OR(VLOOKUP($A70,属性分配2,EV$3,FALSE)=0,VLOOKUP($A71,属性分配2,EV$3,FALSE)=0),0,IF(VLOOKUP($A70,属性分配2,EV$3,FALSE)+10&lt;VLOOKUP($A71,属性分配2,EV$3,FALSE),0,11111))</f>
        <v>0</v>
      </c>
      <c r="EW70">
        <f t="shared" ref="EW70:EW79" si="642">IF(OR(VLOOKUP($A70,属性分配2,EW$3,FALSE)=0,VLOOKUP($A71,属性分配2,EW$3,FALSE)=0),0,IF(VLOOKUP($A70,属性分配2,EW$3,FALSE)+10&lt;VLOOKUP($A71,属性分配2,EW$3,FALSE),0,11111))</f>
        <v>0</v>
      </c>
      <c r="EX70">
        <f t="shared" ref="EX70:EX79" si="643">IF(OR(VLOOKUP($A70,属性分配2,EX$3,FALSE)=0,VLOOKUP($A71,属性分配2,EX$3,FALSE)=0),0,IF(VLOOKUP($A70,属性分配2,EX$3,FALSE)+10&lt;VLOOKUP($A71,属性分配2,EX$3,FALSE),0,11111))</f>
        <v>0</v>
      </c>
      <c r="EY70">
        <f t="shared" ref="EY70:EY79" si="644">IF(OR(VLOOKUP($A70,属性分配2,EY$3,FALSE)=0,VLOOKUP($A71,属性分配2,EY$3,FALSE)=0),0,IF(VLOOKUP($A70,属性分配2,EY$3,FALSE)+10&lt;VLOOKUP($A71,属性分配2,EY$3,FALSE),0,11111))</f>
        <v>0</v>
      </c>
      <c r="EZ70">
        <f t="shared" ref="EZ70:EZ79" si="645">IF(OR(VLOOKUP($A70,属性分配2,EZ$3,FALSE)=0,VLOOKUP($A71,属性分配2,EZ$3,FALSE)=0),0,IF(VLOOKUP($A70,属性分配2,EZ$3,FALSE)+10&lt;VLOOKUP($A71,属性分配2,EZ$3,FALSE),0,11111))</f>
        <v>0</v>
      </c>
      <c r="FA70">
        <f t="shared" ref="FA70:FA79" si="646">IF(OR(VLOOKUP($A70,属性分配2,FA$3,FALSE)=0,VLOOKUP($A71,属性分配2,FA$3,FALSE)=0),0,IF(VLOOKUP($A70,属性分配2,FA$3,FALSE)+10&lt;VLOOKUP($A71,属性分配2,FA$3,FALSE),0,11111))</f>
        <v>0</v>
      </c>
      <c r="FB70">
        <f t="shared" ref="FB70:FB79" si="647">IF(OR(VLOOKUP($A70,属性分配2,FB$3,FALSE)=0,VLOOKUP($A71,属性分配2,FB$3,FALSE)=0),0,IF(VLOOKUP($A70,属性分配2,FB$3,FALSE)+10&lt;VLOOKUP($A71,属性分配2,FB$3,FALSE),0,11111))</f>
        <v>0</v>
      </c>
      <c r="FC70">
        <f t="shared" ref="FC70:FC79" si="648">IF(OR(VLOOKUP($A70,属性分配2,FC$3,FALSE)=0,VLOOKUP($A71,属性分配2,FC$3,FALSE)=0),0,IF(VLOOKUP($A70,属性分配2,FC$3,FALSE)+10&lt;VLOOKUP($A71,属性分配2,FC$3,FALSE),0,11111))</f>
        <v>0</v>
      </c>
      <c r="FD70">
        <f t="shared" ref="FD70:FD79" si="649">IF(OR(VLOOKUP($A70,属性分配2,FD$3,FALSE)=0,VLOOKUP($A71,属性分配2,FD$3,FALSE)=0),0,IF(VLOOKUP($A70,属性分配2,FD$3,FALSE)+10&lt;VLOOKUP($A71,属性分配2,FD$3,FALSE),0,11111))</f>
        <v>0</v>
      </c>
      <c r="FE70">
        <f t="shared" ref="FE70:FE79" si="650">IF(OR(VLOOKUP($A70,属性分配2,FE$3,FALSE)=0,VLOOKUP($A71,属性分配2,FE$3,FALSE)=0),0,IF(VLOOKUP($A70,属性分配2,FE$3,FALSE)+10&lt;VLOOKUP($A71,属性分配2,FE$3,FALSE),0,11111))</f>
        <v>0</v>
      </c>
      <c r="FF70">
        <f t="shared" ref="FF70:FF79" si="651">IF(OR(VLOOKUP($A70,属性分配2,FF$3,FALSE)=0,VLOOKUP($A71,属性分配2,FF$3,FALSE)=0),0,IF(VLOOKUP($A70,属性分配2,FF$3,FALSE)+10&lt;VLOOKUP($A71,属性分配2,FF$3,FALSE),0,11111))</f>
        <v>0</v>
      </c>
    </row>
    <row r="71" spans="1:162" x14ac:dyDescent="0.15">
      <c r="A71">
        <f t="shared" ref="A71:A80" si="652">B71+A$68*1000</f>
        <v>5010</v>
      </c>
      <c r="B71">
        <v>10</v>
      </c>
      <c r="C71">
        <v>2784</v>
      </c>
      <c r="D71">
        <v>216</v>
      </c>
      <c r="E71">
        <v>0</v>
      </c>
      <c r="F71">
        <v>107</v>
      </c>
      <c r="G71">
        <v>107</v>
      </c>
      <c r="H71">
        <v>0.1</v>
      </c>
      <c r="I71">
        <f>H71</f>
        <v>0.1</v>
      </c>
      <c r="J71">
        <f t="shared" ref="J71:J80" si="653">I71</f>
        <v>0.1</v>
      </c>
      <c r="K71">
        <f t="shared" ref="K71:K80" si="654">J71</f>
        <v>0.1</v>
      </c>
      <c r="L71">
        <f t="shared" ref="L71:L80" si="655">K71</f>
        <v>0.1</v>
      </c>
      <c r="M71">
        <f>INT(C71*H71)</f>
        <v>278</v>
      </c>
      <c r="N71">
        <f t="shared" ref="N71:N80" si="656">INT(D71*I71)</f>
        <v>21</v>
      </c>
      <c r="O71">
        <f t="shared" ref="O71:O80" si="657">INT(E71*J71)</f>
        <v>0</v>
      </c>
      <c r="P71">
        <f t="shared" ref="P71:P80" si="658">INT(F71*K71)</f>
        <v>10</v>
      </c>
      <c r="Q71">
        <f t="shared" ref="Q71:Q80" si="659">INT(G71*L71)</f>
        <v>10</v>
      </c>
      <c r="R71">
        <f t="shared" si="614"/>
        <v>33</v>
      </c>
      <c r="S71">
        <f t="shared" si="614"/>
        <v>57</v>
      </c>
      <c r="T71">
        <f t="shared" si="614"/>
        <v>28</v>
      </c>
      <c r="U71">
        <f>INT(R71*$FR$10)</f>
        <v>660</v>
      </c>
      <c r="V71">
        <f>INT(R71*$FR$4+R71*$FR$5)</f>
        <v>36</v>
      </c>
      <c r="W71">
        <f>INT(R71*$FR$6+T71*$FR$7)</f>
        <v>33</v>
      </c>
      <c r="X71">
        <f>INT(S71*$FR$8)</f>
        <v>57</v>
      </c>
      <c r="Y71">
        <f>INT(S71*$FR$9)</f>
        <v>57</v>
      </c>
      <c r="Z71">
        <f t="shared" ref="Z71:Z74" si="660">IF($C71=0,0,$C71-$M71-U71)</f>
        <v>1846</v>
      </c>
      <c r="AA71">
        <f t="shared" ref="AA71:AA74" si="661">IF($D71=0,0,$D71-$N71-V71)</f>
        <v>159</v>
      </c>
      <c r="AB71">
        <f t="shared" ref="AB71:AB74" si="662">IF($E71=0,0,$E71-$O71-W71)</f>
        <v>0</v>
      </c>
      <c r="AC71">
        <f t="shared" ref="AC71:AC74" si="663">IF($F71=0,0,$F71-$P71-X71)</f>
        <v>40</v>
      </c>
      <c r="AD71">
        <f t="shared" ref="AD71:AD74" si="664">IF($G71=0,0,$G71-$Q71-Y71)</f>
        <v>40</v>
      </c>
      <c r="AE71">
        <f>VLOOKUP($A71,属性分配1,AE$3,FALSE)</f>
        <v>0.83</v>
      </c>
      <c r="AF71">
        <f t="shared" ref="AF71:AF74" si="665">AE71</f>
        <v>0.83</v>
      </c>
      <c r="AG71">
        <f t="shared" si="615"/>
        <v>0.83</v>
      </c>
      <c r="AH71">
        <f t="shared" si="616"/>
        <v>0.83</v>
      </c>
      <c r="AI71">
        <f t="shared" si="617"/>
        <v>0.83</v>
      </c>
      <c r="AJ71">
        <f>INT(Z71*AE71)</f>
        <v>1532</v>
      </c>
      <c r="AK71">
        <f t="shared" si="618"/>
        <v>131</v>
      </c>
      <c r="AL71">
        <f t="shared" si="619"/>
        <v>0</v>
      </c>
      <c r="AM71">
        <f t="shared" si="620"/>
        <v>33</v>
      </c>
      <c r="AN71">
        <f t="shared" si="621"/>
        <v>33</v>
      </c>
      <c r="AO71">
        <f t="shared" ref="AO71:AQ77" si="666">VLOOKUP($A71,属性分配1,AO$3,FALSE)+VLOOKUP($A71,属性分配1,AO$2,FALSE)</f>
        <v>40</v>
      </c>
      <c r="AP71">
        <f t="shared" si="666"/>
        <v>69</v>
      </c>
      <c r="AQ71">
        <f t="shared" si="666"/>
        <v>34</v>
      </c>
      <c r="AR71">
        <f>INT(AO71*$FR$10)</f>
        <v>800</v>
      </c>
      <c r="AS71">
        <f>INT(AO71*$FR$4+AO71*$FR$5)</f>
        <v>44</v>
      </c>
      <c r="AT71">
        <f>INT(AO71*$FR$6+AQ71*$FR$7)</f>
        <v>41</v>
      </c>
      <c r="AU71">
        <f>INT(AP71*$FR$8)</f>
        <v>69</v>
      </c>
      <c r="AV71">
        <f>INT(AP71*$FR$9)</f>
        <v>69</v>
      </c>
      <c r="AW71">
        <f t="shared" ref="AW71:AW77" si="667">IF($C71=0,0,$C71-$M71-AR71)</f>
        <v>1706</v>
      </c>
      <c r="AX71">
        <f t="shared" ref="AX71:AX77" si="668">IF($D71=0,0,$D71-$N71-AS71)</f>
        <v>151</v>
      </c>
      <c r="AY71">
        <f t="shared" ref="AY71:AY77" si="669">IF($E71=0,0,$E71-$O71-AT71)</f>
        <v>0</v>
      </c>
      <c r="AZ71">
        <f t="shared" ref="AZ71:AZ77" si="670">IF($F71=0,0,$F71-$P71-AU71)</f>
        <v>28</v>
      </c>
      <c r="BA71">
        <f t="shared" ref="BA71:BA77" si="671">IF($G71=0,0,$G71-$Q71-AV71)</f>
        <v>28</v>
      </c>
      <c r="BB71">
        <f t="shared" ref="BB71:BB77" si="672">VLOOKUP($A71,属性分配1,BB$3,FALSE)</f>
        <v>1</v>
      </c>
      <c r="BC71">
        <f t="shared" ref="BC71:BC77" si="673">BB71</f>
        <v>1</v>
      </c>
      <c r="BD71">
        <f t="shared" ref="BD71:BD77" si="674">BC71</f>
        <v>1</v>
      </c>
      <c r="BE71">
        <f t="shared" ref="BE71:BE77" si="675">BD71</f>
        <v>1</v>
      </c>
      <c r="BF71">
        <f t="shared" ref="BF71:BF77" si="676">BE71</f>
        <v>1</v>
      </c>
      <c r="BG71">
        <f>INT(AW71*BB71)</f>
        <v>1706</v>
      </c>
      <c r="BH71">
        <f t="shared" ref="BH71:BH77" si="677">INT(AX71*BC71)</f>
        <v>151</v>
      </c>
      <c r="BI71">
        <f t="shared" ref="BI71:BI77" si="678">INT(AY71*BD71)</f>
        <v>0</v>
      </c>
      <c r="BJ71">
        <f t="shared" ref="BJ71:BJ77" si="679">INT(AZ71*BE71)</f>
        <v>28</v>
      </c>
      <c r="BK71">
        <f t="shared" ref="BK71:BK77" si="680">INT(BA71*BF71)</f>
        <v>28</v>
      </c>
      <c r="EC71">
        <f t="shared" si="622"/>
        <v>0</v>
      </c>
      <c r="ED71">
        <f t="shared" si="623"/>
        <v>0</v>
      </c>
      <c r="EE71">
        <f t="shared" si="624"/>
        <v>0</v>
      </c>
      <c r="EF71">
        <f t="shared" si="625"/>
        <v>0</v>
      </c>
      <c r="EG71">
        <f t="shared" si="626"/>
        <v>0</v>
      </c>
      <c r="EH71">
        <f t="shared" si="627"/>
        <v>0</v>
      </c>
      <c r="EI71">
        <f t="shared" si="628"/>
        <v>0</v>
      </c>
      <c r="EJ71">
        <f t="shared" si="629"/>
        <v>0</v>
      </c>
      <c r="EK71">
        <f t="shared" si="630"/>
        <v>0</v>
      </c>
      <c r="EL71">
        <f t="shared" si="631"/>
        <v>0</v>
      </c>
      <c r="EM71">
        <f t="shared" si="632"/>
        <v>0</v>
      </c>
      <c r="EN71">
        <f t="shared" si="633"/>
        <v>0</v>
      </c>
      <c r="EO71">
        <f t="shared" si="634"/>
        <v>0</v>
      </c>
      <c r="EP71">
        <f t="shared" si="635"/>
        <v>0</v>
      </c>
      <c r="EQ71">
        <f t="shared" si="636"/>
        <v>0</v>
      </c>
      <c r="ER71">
        <f t="shared" si="637"/>
        <v>0</v>
      </c>
      <c r="ES71">
        <f t="shared" si="638"/>
        <v>0</v>
      </c>
      <c r="ET71">
        <f t="shared" si="639"/>
        <v>0</v>
      </c>
      <c r="EU71">
        <f t="shared" si="640"/>
        <v>0</v>
      </c>
      <c r="EV71">
        <f t="shared" si="641"/>
        <v>0</v>
      </c>
      <c r="EW71">
        <f t="shared" si="642"/>
        <v>0</v>
      </c>
      <c r="EX71">
        <f t="shared" si="643"/>
        <v>0</v>
      </c>
      <c r="EY71">
        <f t="shared" si="644"/>
        <v>0</v>
      </c>
      <c r="EZ71">
        <f t="shared" si="645"/>
        <v>0</v>
      </c>
      <c r="FA71">
        <f t="shared" si="646"/>
        <v>0</v>
      </c>
      <c r="FB71">
        <f t="shared" si="647"/>
        <v>0</v>
      </c>
      <c r="FC71">
        <f t="shared" si="648"/>
        <v>0</v>
      </c>
      <c r="FD71">
        <f t="shared" si="649"/>
        <v>0</v>
      </c>
      <c r="FE71">
        <f t="shared" si="650"/>
        <v>0</v>
      </c>
      <c r="FF71">
        <f t="shared" si="651"/>
        <v>0</v>
      </c>
    </row>
    <row r="72" spans="1:162" x14ac:dyDescent="0.15">
      <c r="A72">
        <f t="shared" si="652"/>
        <v>5020</v>
      </c>
      <c r="B72">
        <v>20</v>
      </c>
      <c r="C72">
        <v>8352</v>
      </c>
      <c r="D72">
        <v>554</v>
      </c>
      <c r="E72">
        <v>0</v>
      </c>
      <c r="F72">
        <v>281</v>
      </c>
      <c r="G72">
        <v>281</v>
      </c>
      <c r="H72">
        <v>0.1</v>
      </c>
      <c r="I72">
        <f t="shared" ref="I72:I80" si="681">H72</f>
        <v>0.1</v>
      </c>
      <c r="J72">
        <f t="shared" si="653"/>
        <v>0.1</v>
      </c>
      <c r="K72">
        <f t="shared" si="654"/>
        <v>0.1</v>
      </c>
      <c r="L72">
        <f t="shared" si="655"/>
        <v>0.1</v>
      </c>
      <c r="M72">
        <f t="shared" ref="M72:M80" si="682">INT(C72*H72)</f>
        <v>835</v>
      </c>
      <c r="N72">
        <f t="shared" si="656"/>
        <v>55</v>
      </c>
      <c r="O72">
        <f t="shared" si="657"/>
        <v>0</v>
      </c>
      <c r="P72">
        <f t="shared" si="658"/>
        <v>28</v>
      </c>
      <c r="Q72">
        <f t="shared" si="659"/>
        <v>28</v>
      </c>
      <c r="R72">
        <f t="shared" si="614"/>
        <v>61</v>
      </c>
      <c r="S72">
        <f t="shared" si="614"/>
        <v>104</v>
      </c>
      <c r="T72">
        <f t="shared" si="614"/>
        <v>52</v>
      </c>
      <c r="U72">
        <f>INT(R72*$FR$10)</f>
        <v>1220</v>
      </c>
      <c r="V72">
        <f>INT(R72*$FR$4+R72*$FR$5)</f>
        <v>67</v>
      </c>
      <c r="W72">
        <f>INT(R72*$FR$6+T72*$FR$7)</f>
        <v>62</v>
      </c>
      <c r="X72">
        <f>INT(S72*$FR$8)</f>
        <v>104</v>
      </c>
      <c r="Y72">
        <f>INT(S72*$FR$9)</f>
        <v>104</v>
      </c>
      <c r="Z72">
        <f t="shared" si="660"/>
        <v>6297</v>
      </c>
      <c r="AA72">
        <f t="shared" si="661"/>
        <v>432</v>
      </c>
      <c r="AB72">
        <f t="shared" si="662"/>
        <v>0</v>
      </c>
      <c r="AC72">
        <f t="shared" si="663"/>
        <v>149</v>
      </c>
      <c r="AD72">
        <f t="shared" si="664"/>
        <v>149</v>
      </c>
      <c r="AE72">
        <f>VLOOKUP($A72,属性分配1,AE$3,FALSE)</f>
        <v>0.5</v>
      </c>
      <c r="AF72">
        <f t="shared" si="665"/>
        <v>0.5</v>
      </c>
      <c r="AG72">
        <f t="shared" si="615"/>
        <v>0.5</v>
      </c>
      <c r="AH72">
        <f t="shared" si="616"/>
        <v>0.5</v>
      </c>
      <c r="AI72">
        <f t="shared" si="617"/>
        <v>0.5</v>
      </c>
      <c r="AJ72">
        <f t="shared" ref="AJ72:AJ74" si="683">INT(Z72*AE72)</f>
        <v>3148</v>
      </c>
      <c r="AK72">
        <f t="shared" si="618"/>
        <v>216</v>
      </c>
      <c r="AL72">
        <f t="shared" si="619"/>
        <v>0</v>
      </c>
      <c r="AM72">
        <f t="shared" si="620"/>
        <v>74</v>
      </c>
      <c r="AN72">
        <f t="shared" si="621"/>
        <v>74</v>
      </c>
      <c r="AO72">
        <f t="shared" si="666"/>
        <v>85</v>
      </c>
      <c r="AP72">
        <f t="shared" si="666"/>
        <v>146</v>
      </c>
      <c r="AQ72">
        <f t="shared" si="666"/>
        <v>72</v>
      </c>
      <c r="AR72">
        <f>INT(AO72*$FR$10)</f>
        <v>1700</v>
      </c>
      <c r="AS72">
        <f>INT(AO72*$FR$4+AO72*$FR$5)</f>
        <v>93</v>
      </c>
      <c r="AT72">
        <f>INT(AO72*$FR$6+AQ72*$FR$7)</f>
        <v>87</v>
      </c>
      <c r="AU72">
        <f>INT(AP72*$FR$8)</f>
        <v>146</v>
      </c>
      <c r="AV72">
        <f>INT(AP72*$FR$9)</f>
        <v>146</v>
      </c>
      <c r="AW72">
        <f t="shared" si="667"/>
        <v>5817</v>
      </c>
      <c r="AX72">
        <f t="shared" si="668"/>
        <v>406</v>
      </c>
      <c r="AY72">
        <f t="shared" si="669"/>
        <v>0</v>
      </c>
      <c r="AZ72">
        <f t="shared" si="670"/>
        <v>107</v>
      </c>
      <c r="BA72">
        <f t="shared" si="671"/>
        <v>107</v>
      </c>
      <c r="BB72">
        <f t="shared" si="672"/>
        <v>0.7</v>
      </c>
      <c r="BC72">
        <f t="shared" si="673"/>
        <v>0.7</v>
      </c>
      <c r="BD72">
        <f t="shared" si="674"/>
        <v>0.7</v>
      </c>
      <c r="BE72">
        <f t="shared" si="675"/>
        <v>0.7</v>
      </c>
      <c r="BF72">
        <f t="shared" si="676"/>
        <v>0.7</v>
      </c>
      <c r="BG72">
        <f t="shared" ref="BG72:BG75" si="684">INT(AW72*BB72)</f>
        <v>4071</v>
      </c>
      <c r="BH72">
        <f t="shared" si="677"/>
        <v>284</v>
      </c>
      <c r="BI72">
        <f t="shared" si="678"/>
        <v>0</v>
      </c>
      <c r="BJ72">
        <f t="shared" si="679"/>
        <v>74</v>
      </c>
      <c r="BK72">
        <f t="shared" si="680"/>
        <v>74</v>
      </c>
      <c r="BL72">
        <f t="shared" ref="BL72:BN80" si="685">VLOOKUP($A72,属性分配1,BL$3,FALSE)+VLOOKUP($A72,属性分配1,BL$2,FALSE)</f>
        <v>122</v>
      </c>
      <c r="BM72">
        <f t="shared" si="685"/>
        <v>209</v>
      </c>
      <c r="BN72">
        <f t="shared" si="685"/>
        <v>104</v>
      </c>
      <c r="BO72">
        <f>INT(BL72*$FR$10)</f>
        <v>2440</v>
      </c>
      <c r="BP72">
        <f>INT(BL72*$FR$4+BL72*$FR$5)</f>
        <v>134</v>
      </c>
      <c r="BQ72">
        <f>INT(BL72*$FR$6+BN72*$FR$7)</f>
        <v>125</v>
      </c>
      <c r="BR72">
        <f>INT(BM72*$FR$8)</f>
        <v>209</v>
      </c>
      <c r="BS72">
        <f>INT(BM72*$FR$9)</f>
        <v>209</v>
      </c>
      <c r="BT72">
        <f t="shared" ref="BT72:BT80" si="686">IF($C72=0,0,$C72-$M72-BO72)</f>
        <v>5077</v>
      </c>
      <c r="BU72">
        <f t="shared" ref="BU72:BU80" si="687">IF($D72=0,0,$D72-$N72-BP72)</f>
        <v>365</v>
      </c>
      <c r="BV72">
        <f t="shared" ref="BV72:BV80" si="688">IF($E72=0,0,$E72-$O72-BQ72)</f>
        <v>0</v>
      </c>
      <c r="BW72">
        <f t="shared" ref="BW72:BW80" si="689">IF($F72=0,0,$F72-$P72-BR72)</f>
        <v>44</v>
      </c>
      <c r="BX72">
        <f t="shared" ref="BX72:BX80" si="690">IF($G72=0,0,$G72-$Q72-BS72)</f>
        <v>44</v>
      </c>
      <c r="BY72">
        <f t="shared" ref="BY72:BY80" si="691">VLOOKUP($A72,属性分配1,BY$3,FALSE)</f>
        <v>1</v>
      </c>
      <c r="BZ72">
        <f t="shared" ref="BZ72:BZ80" si="692">BY72</f>
        <v>1</v>
      </c>
      <c r="CA72">
        <f t="shared" ref="CA72:CA80" si="693">BZ72</f>
        <v>1</v>
      </c>
      <c r="CB72">
        <f t="shared" ref="CB72:CB80" si="694">CA72</f>
        <v>1</v>
      </c>
      <c r="CC72">
        <f t="shared" ref="CC72:CC80" si="695">CB72</f>
        <v>1</v>
      </c>
      <c r="CD72">
        <f t="shared" ref="CD72:CD80" si="696">INT(BT72*BY72)</f>
        <v>5077</v>
      </c>
      <c r="CE72">
        <f t="shared" ref="CE72:CE80" si="697">INT(BU72*BZ72)</f>
        <v>365</v>
      </c>
      <c r="CF72">
        <f t="shared" ref="CF72:CF80" si="698">INT(BV72*CA72)</f>
        <v>0</v>
      </c>
      <c r="CG72">
        <f t="shared" ref="CG72:CG80" si="699">INT(BW72*CB72)</f>
        <v>44</v>
      </c>
      <c r="CH72">
        <f t="shared" ref="CH72:CH80" si="700">INT(BX72*CC72)</f>
        <v>44</v>
      </c>
      <c r="EC72">
        <f t="shared" si="622"/>
        <v>0</v>
      </c>
      <c r="ED72">
        <f t="shared" si="623"/>
        <v>0</v>
      </c>
      <c r="EE72">
        <f t="shared" si="624"/>
        <v>0</v>
      </c>
      <c r="EF72">
        <f t="shared" si="625"/>
        <v>0</v>
      </c>
      <c r="EG72">
        <f t="shared" si="626"/>
        <v>0</v>
      </c>
      <c r="EH72">
        <f t="shared" si="627"/>
        <v>0</v>
      </c>
      <c r="EI72">
        <f t="shared" si="628"/>
        <v>0</v>
      </c>
      <c r="EJ72">
        <f t="shared" si="629"/>
        <v>0</v>
      </c>
      <c r="EK72">
        <f t="shared" si="630"/>
        <v>0</v>
      </c>
      <c r="EL72">
        <f t="shared" si="631"/>
        <v>0</v>
      </c>
      <c r="EM72">
        <f t="shared" si="632"/>
        <v>0</v>
      </c>
      <c r="EN72">
        <f t="shared" si="633"/>
        <v>0</v>
      </c>
      <c r="EO72">
        <f t="shared" si="634"/>
        <v>0</v>
      </c>
      <c r="EP72">
        <f t="shared" si="635"/>
        <v>0</v>
      </c>
      <c r="EQ72">
        <f t="shared" si="636"/>
        <v>0</v>
      </c>
      <c r="ER72">
        <f t="shared" si="637"/>
        <v>0</v>
      </c>
      <c r="ES72">
        <f t="shared" si="638"/>
        <v>0</v>
      </c>
      <c r="ET72">
        <f t="shared" si="639"/>
        <v>0</v>
      </c>
      <c r="EU72">
        <f t="shared" si="640"/>
        <v>0</v>
      </c>
      <c r="EV72">
        <f t="shared" si="641"/>
        <v>0</v>
      </c>
      <c r="EW72">
        <f t="shared" si="642"/>
        <v>0</v>
      </c>
      <c r="EX72">
        <f t="shared" si="643"/>
        <v>0</v>
      </c>
      <c r="EY72">
        <f t="shared" si="644"/>
        <v>0</v>
      </c>
      <c r="EZ72">
        <f t="shared" si="645"/>
        <v>0</v>
      </c>
      <c r="FA72">
        <f t="shared" si="646"/>
        <v>0</v>
      </c>
      <c r="FB72">
        <f t="shared" si="647"/>
        <v>0</v>
      </c>
      <c r="FC72">
        <f t="shared" si="648"/>
        <v>0</v>
      </c>
      <c r="FD72">
        <f t="shared" si="649"/>
        <v>0</v>
      </c>
      <c r="FE72">
        <f t="shared" si="650"/>
        <v>0</v>
      </c>
      <c r="FF72">
        <f t="shared" si="651"/>
        <v>0</v>
      </c>
    </row>
    <row r="73" spans="1:162" x14ac:dyDescent="0.15">
      <c r="A73">
        <f t="shared" si="652"/>
        <v>5030</v>
      </c>
      <c r="B73">
        <v>30</v>
      </c>
      <c r="C73">
        <v>17184</v>
      </c>
      <c r="D73">
        <v>1026</v>
      </c>
      <c r="E73">
        <v>0</v>
      </c>
      <c r="F73">
        <v>551</v>
      </c>
      <c r="G73">
        <v>551</v>
      </c>
      <c r="H73">
        <v>0.1</v>
      </c>
      <c r="I73">
        <f t="shared" si="681"/>
        <v>0.1</v>
      </c>
      <c r="J73">
        <f t="shared" si="653"/>
        <v>0.1</v>
      </c>
      <c r="K73">
        <f t="shared" si="654"/>
        <v>0.1</v>
      </c>
      <c r="L73">
        <f t="shared" si="655"/>
        <v>0.1</v>
      </c>
      <c r="M73">
        <f t="shared" si="682"/>
        <v>1718</v>
      </c>
      <c r="N73">
        <f t="shared" si="656"/>
        <v>102</v>
      </c>
      <c r="O73">
        <f t="shared" si="657"/>
        <v>0</v>
      </c>
      <c r="P73">
        <f t="shared" si="658"/>
        <v>55</v>
      </c>
      <c r="Q73">
        <f t="shared" si="659"/>
        <v>55</v>
      </c>
      <c r="R73">
        <f t="shared" si="614"/>
        <v>125</v>
      </c>
      <c r="S73">
        <f t="shared" si="614"/>
        <v>214</v>
      </c>
      <c r="T73">
        <f t="shared" si="614"/>
        <v>107</v>
      </c>
      <c r="U73">
        <f>INT(R73*$FR$10)</f>
        <v>2500</v>
      </c>
      <c r="V73">
        <f>INT(R73*$FR$4+R73*$FR$5)</f>
        <v>137</v>
      </c>
      <c r="W73">
        <f>INT(R73*$FR$6+T73*$FR$7)</f>
        <v>128</v>
      </c>
      <c r="X73">
        <f>INT(S73*$FR$8)</f>
        <v>214</v>
      </c>
      <c r="Y73">
        <f>INT(S73*$FR$9)</f>
        <v>214</v>
      </c>
      <c r="Z73">
        <f t="shared" si="660"/>
        <v>12966</v>
      </c>
      <c r="AA73">
        <f t="shared" si="661"/>
        <v>787</v>
      </c>
      <c r="AB73">
        <f t="shared" si="662"/>
        <v>0</v>
      </c>
      <c r="AC73">
        <f t="shared" si="663"/>
        <v>282</v>
      </c>
      <c r="AD73">
        <f t="shared" si="664"/>
        <v>282</v>
      </c>
      <c r="AE73">
        <f>VLOOKUP($A73,属性分配1,AE$3,FALSE)</f>
        <v>0.5</v>
      </c>
      <c r="AF73">
        <f t="shared" si="665"/>
        <v>0.5</v>
      </c>
      <c r="AG73">
        <f t="shared" si="615"/>
        <v>0.5</v>
      </c>
      <c r="AH73">
        <f t="shared" si="616"/>
        <v>0.5</v>
      </c>
      <c r="AI73">
        <f t="shared" si="617"/>
        <v>0.5</v>
      </c>
      <c r="AJ73">
        <f t="shared" si="683"/>
        <v>6483</v>
      </c>
      <c r="AK73">
        <f t="shared" si="618"/>
        <v>393</v>
      </c>
      <c r="AL73">
        <f t="shared" si="619"/>
        <v>0</v>
      </c>
      <c r="AM73">
        <f t="shared" si="620"/>
        <v>141</v>
      </c>
      <c r="AN73">
        <f t="shared" si="621"/>
        <v>141</v>
      </c>
      <c r="AO73">
        <f t="shared" si="666"/>
        <v>175</v>
      </c>
      <c r="AP73">
        <f t="shared" si="666"/>
        <v>300</v>
      </c>
      <c r="AQ73">
        <f t="shared" si="666"/>
        <v>149</v>
      </c>
      <c r="AR73">
        <f>INT(AO73*$FR$10)</f>
        <v>3500</v>
      </c>
      <c r="AS73">
        <f>INT(AO73*$FR$4+AO73*$FR$5)</f>
        <v>192</v>
      </c>
      <c r="AT73">
        <f>INT(AO73*$FR$6+AQ73*$FR$7)</f>
        <v>179</v>
      </c>
      <c r="AU73">
        <f>INT(AP73*$FR$8)</f>
        <v>300</v>
      </c>
      <c r="AV73">
        <f>INT(AP73*$FR$9)</f>
        <v>300</v>
      </c>
      <c r="AW73">
        <f t="shared" si="667"/>
        <v>11966</v>
      </c>
      <c r="AX73">
        <f t="shared" si="668"/>
        <v>732</v>
      </c>
      <c r="AY73">
        <f t="shared" si="669"/>
        <v>0</v>
      </c>
      <c r="AZ73">
        <f t="shared" si="670"/>
        <v>196</v>
      </c>
      <c r="BA73">
        <f t="shared" si="671"/>
        <v>196</v>
      </c>
      <c r="BB73">
        <f t="shared" si="672"/>
        <v>0.7</v>
      </c>
      <c r="BC73">
        <f t="shared" si="673"/>
        <v>0.7</v>
      </c>
      <c r="BD73">
        <f t="shared" si="674"/>
        <v>0.7</v>
      </c>
      <c r="BE73">
        <f t="shared" si="675"/>
        <v>0.7</v>
      </c>
      <c r="BF73">
        <f t="shared" si="676"/>
        <v>0.7</v>
      </c>
      <c r="BG73">
        <f t="shared" si="684"/>
        <v>8376</v>
      </c>
      <c r="BH73">
        <f t="shared" si="677"/>
        <v>512</v>
      </c>
      <c r="BI73">
        <f t="shared" si="678"/>
        <v>0</v>
      </c>
      <c r="BJ73">
        <f t="shared" si="679"/>
        <v>137</v>
      </c>
      <c r="BK73">
        <f t="shared" si="680"/>
        <v>137</v>
      </c>
      <c r="BL73">
        <f t="shared" si="685"/>
        <v>250</v>
      </c>
      <c r="BM73">
        <f t="shared" si="685"/>
        <v>429</v>
      </c>
      <c r="BN73">
        <f t="shared" si="685"/>
        <v>214</v>
      </c>
      <c r="BO73">
        <f>INT(BL73*$FR$10)</f>
        <v>5000</v>
      </c>
      <c r="BP73">
        <f>INT(BL73*$FR$4+BL73*$FR$5)</f>
        <v>275</v>
      </c>
      <c r="BQ73">
        <f>INT(BL73*$FR$6+BN73*$FR$7)</f>
        <v>257</v>
      </c>
      <c r="BR73">
        <f>INT(BM73*$FR$8)</f>
        <v>429</v>
      </c>
      <c r="BS73">
        <f>INT(BM73*$FR$9)</f>
        <v>429</v>
      </c>
      <c r="BT73">
        <f t="shared" si="686"/>
        <v>10466</v>
      </c>
      <c r="BU73">
        <f t="shared" si="687"/>
        <v>649</v>
      </c>
      <c r="BV73">
        <f t="shared" si="688"/>
        <v>0</v>
      </c>
      <c r="BW73">
        <f t="shared" si="689"/>
        <v>67</v>
      </c>
      <c r="BX73">
        <f t="shared" si="690"/>
        <v>67</v>
      </c>
      <c r="BY73">
        <f t="shared" si="691"/>
        <v>1</v>
      </c>
      <c r="BZ73">
        <f t="shared" si="692"/>
        <v>1</v>
      </c>
      <c r="CA73">
        <f t="shared" si="693"/>
        <v>1</v>
      </c>
      <c r="CB73">
        <f t="shared" si="694"/>
        <v>1</v>
      </c>
      <c r="CC73">
        <f t="shared" si="695"/>
        <v>1</v>
      </c>
      <c r="CD73">
        <f t="shared" si="696"/>
        <v>10466</v>
      </c>
      <c r="CE73">
        <f t="shared" si="697"/>
        <v>649</v>
      </c>
      <c r="CF73">
        <f t="shared" si="698"/>
        <v>0</v>
      </c>
      <c r="CG73">
        <f t="shared" si="699"/>
        <v>67</v>
      </c>
      <c r="CH73">
        <f t="shared" si="700"/>
        <v>67</v>
      </c>
      <c r="EC73">
        <f t="shared" si="622"/>
        <v>0</v>
      </c>
      <c r="ED73">
        <f t="shared" si="623"/>
        <v>0</v>
      </c>
      <c r="EE73">
        <f t="shared" si="624"/>
        <v>0</v>
      </c>
      <c r="EF73">
        <f t="shared" si="625"/>
        <v>0</v>
      </c>
      <c r="EG73">
        <f t="shared" si="626"/>
        <v>0</v>
      </c>
      <c r="EH73">
        <f t="shared" si="627"/>
        <v>0</v>
      </c>
      <c r="EI73">
        <f t="shared" si="628"/>
        <v>0</v>
      </c>
      <c r="EJ73">
        <f t="shared" si="629"/>
        <v>0</v>
      </c>
      <c r="EK73">
        <f t="shared" si="630"/>
        <v>0</v>
      </c>
      <c r="EL73">
        <f t="shared" si="631"/>
        <v>0</v>
      </c>
      <c r="EM73">
        <f t="shared" si="632"/>
        <v>0</v>
      </c>
      <c r="EN73">
        <f t="shared" si="633"/>
        <v>0</v>
      </c>
      <c r="EO73">
        <f t="shared" si="634"/>
        <v>0</v>
      </c>
      <c r="EP73">
        <f t="shared" si="635"/>
        <v>0</v>
      </c>
      <c r="EQ73">
        <f t="shared" si="636"/>
        <v>0</v>
      </c>
      <c r="ER73">
        <f t="shared" si="637"/>
        <v>0</v>
      </c>
      <c r="ES73">
        <f t="shared" si="638"/>
        <v>0</v>
      </c>
      <c r="ET73">
        <f t="shared" si="639"/>
        <v>0</v>
      </c>
      <c r="EU73">
        <f t="shared" si="640"/>
        <v>0</v>
      </c>
      <c r="EV73">
        <f t="shared" si="641"/>
        <v>0</v>
      </c>
      <c r="EW73">
        <f t="shared" si="642"/>
        <v>0</v>
      </c>
      <c r="EX73">
        <f t="shared" si="643"/>
        <v>0</v>
      </c>
      <c r="EY73">
        <f t="shared" si="644"/>
        <v>0</v>
      </c>
      <c r="EZ73">
        <f t="shared" si="645"/>
        <v>0</v>
      </c>
      <c r="FA73">
        <f t="shared" si="646"/>
        <v>0</v>
      </c>
      <c r="FB73">
        <f t="shared" si="647"/>
        <v>0</v>
      </c>
      <c r="FC73">
        <f t="shared" si="648"/>
        <v>0</v>
      </c>
      <c r="FD73">
        <f t="shared" si="649"/>
        <v>0</v>
      </c>
      <c r="FE73">
        <f t="shared" si="650"/>
        <v>0</v>
      </c>
      <c r="FF73">
        <f t="shared" si="651"/>
        <v>0</v>
      </c>
    </row>
    <row r="74" spans="1:162" x14ac:dyDescent="0.15">
      <c r="A74">
        <f t="shared" si="652"/>
        <v>5040</v>
      </c>
      <c r="B74">
        <v>40</v>
      </c>
      <c r="C74">
        <v>29184</v>
      </c>
      <c r="D74">
        <v>1636</v>
      </c>
      <c r="E74">
        <v>0</v>
      </c>
      <c r="F74">
        <v>915</v>
      </c>
      <c r="G74">
        <v>915</v>
      </c>
      <c r="H74">
        <v>0.1</v>
      </c>
      <c r="I74">
        <f t="shared" si="681"/>
        <v>0.1</v>
      </c>
      <c r="J74">
        <f t="shared" si="653"/>
        <v>0.1</v>
      </c>
      <c r="K74">
        <f t="shared" si="654"/>
        <v>0.1</v>
      </c>
      <c r="L74">
        <f t="shared" si="655"/>
        <v>0.1</v>
      </c>
      <c r="M74">
        <f t="shared" si="682"/>
        <v>2918</v>
      </c>
      <c r="N74">
        <f t="shared" si="656"/>
        <v>163</v>
      </c>
      <c r="O74">
        <f t="shared" si="657"/>
        <v>0</v>
      </c>
      <c r="P74">
        <f t="shared" si="658"/>
        <v>91</v>
      </c>
      <c r="Q74">
        <f t="shared" si="659"/>
        <v>91</v>
      </c>
      <c r="R74">
        <f t="shared" si="614"/>
        <v>212</v>
      </c>
      <c r="S74">
        <f t="shared" si="614"/>
        <v>364</v>
      </c>
      <c r="T74">
        <f t="shared" si="614"/>
        <v>182</v>
      </c>
      <c r="U74">
        <f>INT(R74*$FR$10)</f>
        <v>4240</v>
      </c>
      <c r="V74">
        <f>INT(R74*$FR$4+R74*$FR$5)</f>
        <v>233</v>
      </c>
      <c r="W74">
        <f>INT(R74*$FR$6+T74*$FR$7)</f>
        <v>218</v>
      </c>
      <c r="X74">
        <f>INT(S74*$FR$8)</f>
        <v>364</v>
      </c>
      <c r="Y74">
        <f>INT(S74*$FR$9)</f>
        <v>364</v>
      </c>
      <c r="Z74">
        <f t="shared" si="660"/>
        <v>22026</v>
      </c>
      <c r="AA74">
        <f t="shared" si="661"/>
        <v>1240</v>
      </c>
      <c r="AB74">
        <f t="shared" si="662"/>
        <v>0</v>
      </c>
      <c r="AC74">
        <f t="shared" si="663"/>
        <v>460</v>
      </c>
      <c r="AD74">
        <f t="shared" si="664"/>
        <v>460</v>
      </c>
      <c r="AE74">
        <f>VLOOKUP($A74,属性分配1,AE$3,FALSE)</f>
        <v>0.5</v>
      </c>
      <c r="AF74">
        <f t="shared" si="665"/>
        <v>0.5</v>
      </c>
      <c r="AG74">
        <f t="shared" si="615"/>
        <v>0.5</v>
      </c>
      <c r="AH74">
        <f t="shared" si="616"/>
        <v>0.5</v>
      </c>
      <c r="AI74">
        <f t="shared" si="617"/>
        <v>0.5</v>
      </c>
      <c r="AJ74">
        <f t="shared" si="683"/>
        <v>11013</v>
      </c>
      <c r="AK74">
        <f t="shared" si="618"/>
        <v>620</v>
      </c>
      <c r="AL74">
        <f t="shared" si="619"/>
        <v>0</v>
      </c>
      <c r="AM74">
        <f t="shared" si="620"/>
        <v>230</v>
      </c>
      <c r="AN74">
        <f t="shared" si="621"/>
        <v>230</v>
      </c>
      <c r="AO74">
        <f t="shared" si="666"/>
        <v>297</v>
      </c>
      <c r="AP74">
        <f t="shared" si="666"/>
        <v>510</v>
      </c>
      <c r="AQ74">
        <f t="shared" si="666"/>
        <v>254</v>
      </c>
      <c r="AR74">
        <f>INT(AO74*$FR$10)</f>
        <v>5940</v>
      </c>
      <c r="AS74">
        <f>INT(AO74*$FR$4+AO74*$FR$5)</f>
        <v>326</v>
      </c>
      <c r="AT74">
        <f>INT(AO74*$FR$6+AQ74*$FR$7)</f>
        <v>305</v>
      </c>
      <c r="AU74">
        <f>INT(AP74*$FR$8)</f>
        <v>510</v>
      </c>
      <c r="AV74">
        <f>INT(AP74*$FR$9)</f>
        <v>510</v>
      </c>
      <c r="AW74">
        <f t="shared" si="667"/>
        <v>20326</v>
      </c>
      <c r="AX74">
        <f t="shared" si="668"/>
        <v>1147</v>
      </c>
      <c r="AY74">
        <f t="shared" si="669"/>
        <v>0</v>
      </c>
      <c r="AZ74">
        <f t="shared" si="670"/>
        <v>314</v>
      </c>
      <c r="BA74">
        <f t="shared" si="671"/>
        <v>314</v>
      </c>
      <c r="BB74">
        <f t="shared" si="672"/>
        <v>0.7</v>
      </c>
      <c r="BC74">
        <f t="shared" si="673"/>
        <v>0.7</v>
      </c>
      <c r="BD74">
        <f t="shared" si="674"/>
        <v>0.7</v>
      </c>
      <c r="BE74">
        <f t="shared" si="675"/>
        <v>0.7</v>
      </c>
      <c r="BF74">
        <f t="shared" si="676"/>
        <v>0.7</v>
      </c>
      <c r="BG74">
        <f t="shared" si="684"/>
        <v>14228</v>
      </c>
      <c r="BH74">
        <f t="shared" si="677"/>
        <v>802</v>
      </c>
      <c r="BI74">
        <f t="shared" si="678"/>
        <v>0</v>
      </c>
      <c r="BJ74">
        <f t="shared" si="679"/>
        <v>219</v>
      </c>
      <c r="BK74">
        <f t="shared" si="680"/>
        <v>219</v>
      </c>
      <c r="BL74">
        <f t="shared" si="685"/>
        <v>425</v>
      </c>
      <c r="BM74">
        <f t="shared" si="685"/>
        <v>729</v>
      </c>
      <c r="BN74">
        <f t="shared" si="685"/>
        <v>364</v>
      </c>
      <c r="BO74">
        <f>INT(BL74*$FR$10)</f>
        <v>8500</v>
      </c>
      <c r="BP74">
        <f>INT(BL74*$FR$4+BL74*$FR$5)</f>
        <v>467</v>
      </c>
      <c r="BQ74">
        <f>INT(BL74*$FR$6+BN74*$FR$7)</f>
        <v>437</v>
      </c>
      <c r="BR74">
        <f>INT(BM74*$FR$8)</f>
        <v>729</v>
      </c>
      <c r="BS74">
        <f>INT(BM74*$FR$9)</f>
        <v>729</v>
      </c>
      <c r="BT74">
        <f t="shared" si="686"/>
        <v>17766</v>
      </c>
      <c r="BU74">
        <f t="shared" si="687"/>
        <v>1006</v>
      </c>
      <c r="BV74">
        <f t="shared" si="688"/>
        <v>0</v>
      </c>
      <c r="BW74">
        <f t="shared" si="689"/>
        <v>95</v>
      </c>
      <c r="BX74">
        <f t="shared" si="690"/>
        <v>95</v>
      </c>
      <c r="BY74">
        <f t="shared" si="691"/>
        <v>1</v>
      </c>
      <c r="BZ74">
        <f t="shared" si="692"/>
        <v>1</v>
      </c>
      <c r="CA74">
        <f t="shared" si="693"/>
        <v>1</v>
      </c>
      <c r="CB74">
        <f t="shared" si="694"/>
        <v>1</v>
      </c>
      <c r="CC74">
        <f t="shared" si="695"/>
        <v>1</v>
      </c>
      <c r="CD74">
        <f t="shared" si="696"/>
        <v>17766</v>
      </c>
      <c r="CE74">
        <f t="shared" si="697"/>
        <v>1006</v>
      </c>
      <c r="CF74">
        <f t="shared" si="698"/>
        <v>0</v>
      </c>
      <c r="CG74">
        <f t="shared" si="699"/>
        <v>95</v>
      </c>
      <c r="CH74">
        <f t="shared" si="700"/>
        <v>95</v>
      </c>
      <c r="EC74">
        <f t="shared" si="622"/>
        <v>0</v>
      </c>
      <c r="ED74">
        <f t="shared" si="623"/>
        <v>0</v>
      </c>
      <c r="EE74">
        <f t="shared" si="624"/>
        <v>0</v>
      </c>
      <c r="EF74">
        <f t="shared" si="625"/>
        <v>0</v>
      </c>
      <c r="EG74">
        <f t="shared" si="626"/>
        <v>0</v>
      </c>
      <c r="EH74">
        <f t="shared" si="627"/>
        <v>0</v>
      </c>
      <c r="EI74">
        <f t="shared" si="628"/>
        <v>0</v>
      </c>
      <c r="EJ74">
        <f t="shared" si="629"/>
        <v>0</v>
      </c>
      <c r="EK74">
        <f t="shared" si="630"/>
        <v>0</v>
      </c>
      <c r="EL74">
        <f t="shared" si="631"/>
        <v>0</v>
      </c>
      <c r="EM74">
        <f t="shared" si="632"/>
        <v>0</v>
      </c>
      <c r="EN74">
        <f t="shared" si="633"/>
        <v>0</v>
      </c>
      <c r="EO74">
        <f t="shared" si="634"/>
        <v>0</v>
      </c>
      <c r="EP74">
        <f t="shared" si="635"/>
        <v>0</v>
      </c>
      <c r="EQ74">
        <f t="shared" si="636"/>
        <v>0</v>
      </c>
      <c r="ER74">
        <f t="shared" si="637"/>
        <v>0</v>
      </c>
      <c r="ES74">
        <f t="shared" si="638"/>
        <v>0</v>
      </c>
      <c r="ET74">
        <f t="shared" si="639"/>
        <v>0</v>
      </c>
      <c r="EU74">
        <f t="shared" si="640"/>
        <v>0</v>
      </c>
      <c r="EV74">
        <f t="shared" si="641"/>
        <v>0</v>
      </c>
      <c r="EW74">
        <f t="shared" si="642"/>
        <v>0</v>
      </c>
      <c r="EX74">
        <f t="shared" si="643"/>
        <v>0</v>
      </c>
      <c r="EY74">
        <f t="shared" si="644"/>
        <v>0</v>
      </c>
      <c r="EZ74">
        <f t="shared" si="645"/>
        <v>0</v>
      </c>
      <c r="FA74">
        <f t="shared" si="646"/>
        <v>0</v>
      </c>
      <c r="FB74">
        <f t="shared" si="647"/>
        <v>0</v>
      </c>
      <c r="FC74">
        <f t="shared" si="648"/>
        <v>0</v>
      </c>
      <c r="FD74">
        <f t="shared" si="649"/>
        <v>0</v>
      </c>
      <c r="FE74">
        <f t="shared" si="650"/>
        <v>0</v>
      </c>
      <c r="FF74">
        <f t="shared" si="651"/>
        <v>0</v>
      </c>
    </row>
    <row r="75" spans="1:162" x14ac:dyDescent="0.15">
      <c r="A75">
        <f t="shared" si="652"/>
        <v>5050</v>
      </c>
      <c r="B75">
        <v>50</v>
      </c>
      <c r="C75">
        <v>44352</v>
      </c>
      <c r="D75">
        <v>2334</v>
      </c>
      <c r="E75">
        <v>0</v>
      </c>
      <c r="F75">
        <v>1374</v>
      </c>
      <c r="G75">
        <v>1374</v>
      </c>
      <c r="H75">
        <v>0.1</v>
      </c>
      <c r="I75">
        <f t="shared" si="681"/>
        <v>0.1</v>
      </c>
      <c r="J75">
        <f t="shared" si="653"/>
        <v>0.1</v>
      </c>
      <c r="K75">
        <f t="shared" si="654"/>
        <v>0.1</v>
      </c>
      <c r="L75">
        <f t="shared" si="655"/>
        <v>0.1</v>
      </c>
      <c r="M75">
        <f t="shared" si="682"/>
        <v>4435</v>
      </c>
      <c r="N75">
        <f t="shared" si="656"/>
        <v>233</v>
      </c>
      <c r="O75">
        <f t="shared" si="657"/>
        <v>0</v>
      </c>
      <c r="P75">
        <f t="shared" si="658"/>
        <v>137</v>
      </c>
      <c r="Q75">
        <f t="shared" si="659"/>
        <v>137</v>
      </c>
      <c r="AO75">
        <f t="shared" si="666"/>
        <v>388</v>
      </c>
      <c r="AP75">
        <f t="shared" si="666"/>
        <v>665</v>
      </c>
      <c r="AQ75">
        <f t="shared" si="666"/>
        <v>332</v>
      </c>
      <c r="AR75">
        <f t="shared" ref="AR75:AR77" si="701">INT(AO75*$FR$10)</f>
        <v>7760</v>
      </c>
      <c r="AS75">
        <f t="shared" ref="AS75:AS77" si="702">INT(AO75*$FR$4+AO75*$FR$5)</f>
        <v>426</v>
      </c>
      <c r="AT75">
        <f t="shared" ref="AT75:AT77" si="703">INT(AO75*$FR$6+AQ75*$FR$7)</f>
        <v>398</v>
      </c>
      <c r="AU75">
        <f t="shared" ref="AU75:AU77" si="704">INT(AP75*$FR$8)</f>
        <v>665</v>
      </c>
      <c r="AV75">
        <f t="shared" ref="AV75:AV77" si="705">INT(AP75*$FR$9)</f>
        <v>665</v>
      </c>
      <c r="AW75">
        <f t="shared" si="667"/>
        <v>32157</v>
      </c>
      <c r="AX75">
        <f t="shared" si="668"/>
        <v>1675</v>
      </c>
      <c r="AY75">
        <f t="shared" si="669"/>
        <v>0</v>
      </c>
      <c r="AZ75">
        <f t="shared" si="670"/>
        <v>572</v>
      </c>
      <c r="BA75">
        <f t="shared" si="671"/>
        <v>572</v>
      </c>
      <c r="BB75">
        <f t="shared" si="672"/>
        <v>0.6</v>
      </c>
      <c r="BC75">
        <f t="shared" si="673"/>
        <v>0.6</v>
      </c>
      <c r="BD75">
        <f t="shared" si="674"/>
        <v>0.6</v>
      </c>
      <c r="BE75">
        <f t="shared" si="675"/>
        <v>0.6</v>
      </c>
      <c r="BF75">
        <f t="shared" si="676"/>
        <v>0.6</v>
      </c>
      <c r="BG75">
        <f t="shared" si="684"/>
        <v>19294</v>
      </c>
      <c r="BH75">
        <f t="shared" si="677"/>
        <v>1005</v>
      </c>
      <c r="BI75">
        <f t="shared" si="678"/>
        <v>0</v>
      </c>
      <c r="BJ75">
        <f t="shared" si="679"/>
        <v>343</v>
      </c>
      <c r="BK75">
        <f t="shared" si="680"/>
        <v>343</v>
      </c>
      <c r="BL75">
        <f t="shared" si="685"/>
        <v>517</v>
      </c>
      <c r="BM75">
        <f t="shared" si="685"/>
        <v>887</v>
      </c>
      <c r="BN75">
        <f t="shared" si="685"/>
        <v>443</v>
      </c>
      <c r="BO75">
        <f t="shared" ref="BO75:BO80" si="706">INT(BL75*$FR$10)</f>
        <v>10340</v>
      </c>
      <c r="BP75">
        <f t="shared" ref="BP75:BP80" si="707">INT(BL75*$FR$4+BL75*$FR$5)</f>
        <v>568</v>
      </c>
      <c r="BQ75">
        <f t="shared" ref="BQ75:BQ80" si="708">INT(BL75*$FR$6+BN75*$FR$7)</f>
        <v>531</v>
      </c>
      <c r="BR75">
        <f t="shared" ref="BR75:BR80" si="709">INT(BM75*$FR$8)</f>
        <v>887</v>
      </c>
      <c r="BS75">
        <f t="shared" ref="BS75:BS80" si="710">INT(BM75*$FR$9)</f>
        <v>887</v>
      </c>
      <c r="BT75">
        <f t="shared" si="686"/>
        <v>29577</v>
      </c>
      <c r="BU75">
        <f t="shared" si="687"/>
        <v>1533</v>
      </c>
      <c r="BV75">
        <f t="shared" si="688"/>
        <v>0</v>
      </c>
      <c r="BW75">
        <f t="shared" si="689"/>
        <v>350</v>
      </c>
      <c r="BX75">
        <f t="shared" si="690"/>
        <v>350</v>
      </c>
      <c r="BY75">
        <f t="shared" si="691"/>
        <v>0.8</v>
      </c>
      <c r="BZ75">
        <f t="shared" si="692"/>
        <v>0.8</v>
      </c>
      <c r="CA75">
        <f t="shared" si="693"/>
        <v>0.8</v>
      </c>
      <c r="CB75">
        <f t="shared" si="694"/>
        <v>0.8</v>
      </c>
      <c r="CC75">
        <f t="shared" si="695"/>
        <v>0.8</v>
      </c>
      <c r="CD75">
        <f t="shared" si="696"/>
        <v>23661</v>
      </c>
      <c r="CE75">
        <f t="shared" si="697"/>
        <v>1226</v>
      </c>
      <c r="CF75">
        <f t="shared" si="698"/>
        <v>0</v>
      </c>
      <c r="CG75">
        <f t="shared" si="699"/>
        <v>280</v>
      </c>
      <c r="CH75">
        <f t="shared" si="700"/>
        <v>280</v>
      </c>
      <c r="CI75">
        <f t="shared" ref="CI75:CK80" si="711">VLOOKUP($A75,属性分配1,CI$3,FALSE)+VLOOKUP($A75,属性分配1,CI$2,FALSE)</f>
        <v>647</v>
      </c>
      <c r="CJ75">
        <f t="shared" si="711"/>
        <v>1109</v>
      </c>
      <c r="CK75">
        <f t="shared" si="711"/>
        <v>554</v>
      </c>
      <c r="CL75">
        <f t="shared" ref="CL75:CL80" si="712">INT(CI75*$FR$10)</f>
        <v>12940</v>
      </c>
      <c r="CM75">
        <f t="shared" ref="CM75:CM80" si="713">INT(CI75*$FR$4+CI75*$FR$5)</f>
        <v>711</v>
      </c>
      <c r="CN75">
        <f t="shared" ref="CN75:CN80" si="714">INT(CI75*$FR$6+CK75*$FR$7)</f>
        <v>665</v>
      </c>
      <c r="CO75">
        <f t="shared" ref="CO75:CO80" si="715">INT(CJ75*$FR$8)</f>
        <v>1109</v>
      </c>
      <c r="CP75">
        <f t="shared" ref="CP75:CP80" si="716">INT(CJ75*$FR$9)</f>
        <v>1109</v>
      </c>
      <c r="CQ75">
        <f t="shared" ref="CQ75:CQ80" si="717">IF($C75=0,0,$C75-$M75-CL75)</f>
        <v>26977</v>
      </c>
      <c r="CR75">
        <f t="shared" ref="CR75:CR80" si="718">IF($D75=0,0,$D75-$N75-CM75)</f>
        <v>1390</v>
      </c>
      <c r="CS75">
        <f t="shared" ref="CS75:CS80" si="719">IF($E75=0,0,$E75-$O75-CN75)</f>
        <v>0</v>
      </c>
      <c r="CT75">
        <f t="shared" ref="CT75:CT80" si="720">IF($F75=0,0,$F75-$P75-CO75)</f>
        <v>128</v>
      </c>
      <c r="CU75">
        <f t="shared" ref="CU75:CU80" si="721">IF($G75=0,0,$G75-$Q75-CP75)</f>
        <v>128</v>
      </c>
      <c r="CV75">
        <f t="shared" ref="CV75:CV80" si="722">VLOOKUP($A75,属性分配1,CV$3,FALSE)</f>
        <v>1</v>
      </c>
      <c r="CW75">
        <f t="shared" ref="CW75:CW80" si="723">CV75</f>
        <v>1</v>
      </c>
      <c r="CX75">
        <f t="shared" ref="CX75:CX80" si="724">CW75</f>
        <v>1</v>
      </c>
      <c r="CY75">
        <f t="shared" ref="CY75:CY80" si="725">CX75</f>
        <v>1</v>
      </c>
      <c r="CZ75">
        <f t="shared" ref="CZ75:CZ80" si="726">CY75</f>
        <v>1</v>
      </c>
      <c r="DA75">
        <f t="shared" ref="DA75:DA80" si="727">INT(CQ75*CV75)</f>
        <v>26977</v>
      </c>
      <c r="DB75">
        <f t="shared" ref="DB75:DB80" si="728">INT(CR75*CW75)</f>
        <v>1390</v>
      </c>
      <c r="DC75">
        <f t="shared" ref="DC75:DC80" si="729">INT(CS75*CX75)</f>
        <v>0</v>
      </c>
      <c r="DD75">
        <f t="shared" ref="DD75:DD80" si="730">INT(CT75*CY75)</f>
        <v>128</v>
      </c>
      <c r="DE75">
        <f t="shared" ref="DE75:DE80" si="731">INT(CU75*CZ75)</f>
        <v>128</v>
      </c>
      <c r="EC75">
        <f t="shared" si="622"/>
        <v>0</v>
      </c>
      <c r="ED75">
        <f t="shared" si="623"/>
        <v>0</v>
      </c>
      <c r="EE75">
        <f t="shared" si="624"/>
        <v>0</v>
      </c>
      <c r="EF75">
        <f t="shared" si="625"/>
        <v>0</v>
      </c>
      <c r="EG75">
        <f t="shared" si="626"/>
        <v>0</v>
      </c>
      <c r="EH75">
        <f t="shared" si="627"/>
        <v>0</v>
      </c>
      <c r="EI75">
        <f t="shared" si="628"/>
        <v>0</v>
      </c>
      <c r="EJ75">
        <f t="shared" si="629"/>
        <v>0</v>
      </c>
      <c r="EK75">
        <f t="shared" si="630"/>
        <v>0</v>
      </c>
      <c r="EL75">
        <f t="shared" si="631"/>
        <v>0</v>
      </c>
      <c r="EM75">
        <f t="shared" si="632"/>
        <v>0</v>
      </c>
      <c r="EN75">
        <f t="shared" si="633"/>
        <v>0</v>
      </c>
      <c r="EO75">
        <f t="shared" si="634"/>
        <v>0</v>
      </c>
      <c r="EP75">
        <f t="shared" si="635"/>
        <v>0</v>
      </c>
      <c r="EQ75">
        <f t="shared" si="636"/>
        <v>0</v>
      </c>
      <c r="ER75">
        <f t="shared" si="637"/>
        <v>0</v>
      </c>
      <c r="ES75">
        <f t="shared" si="638"/>
        <v>0</v>
      </c>
      <c r="ET75">
        <f t="shared" si="639"/>
        <v>0</v>
      </c>
      <c r="EU75">
        <f t="shared" si="640"/>
        <v>0</v>
      </c>
      <c r="EV75">
        <f t="shared" si="641"/>
        <v>0</v>
      </c>
      <c r="EW75">
        <f t="shared" si="642"/>
        <v>0</v>
      </c>
      <c r="EX75">
        <f t="shared" si="643"/>
        <v>0</v>
      </c>
      <c r="EY75">
        <f t="shared" si="644"/>
        <v>0</v>
      </c>
      <c r="EZ75">
        <f t="shared" si="645"/>
        <v>0</v>
      </c>
      <c r="FA75">
        <f t="shared" si="646"/>
        <v>0</v>
      </c>
      <c r="FB75">
        <f t="shared" si="647"/>
        <v>0</v>
      </c>
      <c r="FC75">
        <f t="shared" si="648"/>
        <v>0</v>
      </c>
      <c r="FD75">
        <f t="shared" si="649"/>
        <v>0</v>
      </c>
      <c r="FE75">
        <f t="shared" si="650"/>
        <v>0</v>
      </c>
      <c r="FF75">
        <f t="shared" si="651"/>
        <v>0</v>
      </c>
    </row>
    <row r="76" spans="1:162" x14ac:dyDescent="0.15">
      <c r="A76">
        <f t="shared" si="652"/>
        <v>5060</v>
      </c>
      <c r="B76">
        <v>60</v>
      </c>
      <c r="C76">
        <v>62784</v>
      </c>
      <c r="D76">
        <v>3075</v>
      </c>
      <c r="E76">
        <v>0</v>
      </c>
      <c r="F76">
        <v>1928</v>
      </c>
      <c r="G76">
        <v>1928</v>
      </c>
      <c r="H76">
        <v>0.1</v>
      </c>
      <c r="I76">
        <f t="shared" si="681"/>
        <v>0.1</v>
      </c>
      <c r="J76">
        <f t="shared" si="653"/>
        <v>0.1</v>
      </c>
      <c r="K76">
        <f t="shared" si="654"/>
        <v>0.1</v>
      </c>
      <c r="L76">
        <f t="shared" si="655"/>
        <v>0.1</v>
      </c>
      <c r="M76">
        <f t="shared" si="682"/>
        <v>6278</v>
      </c>
      <c r="N76">
        <f t="shared" si="656"/>
        <v>307</v>
      </c>
      <c r="O76">
        <f t="shared" si="657"/>
        <v>0</v>
      </c>
      <c r="P76">
        <f t="shared" si="658"/>
        <v>192</v>
      </c>
      <c r="Q76">
        <f t="shared" si="659"/>
        <v>192</v>
      </c>
      <c r="AO76">
        <f t="shared" si="666"/>
        <v>457</v>
      </c>
      <c r="AP76">
        <f t="shared" si="666"/>
        <v>784</v>
      </c>
      <c r="AQ76">
        <f t="shared" si="666"/>
        <v>392</v>
      </c>
      <c r="AR76">
        <f t="shared" si="701"/>
        <v>9140</v>
      </c>
      <c r="AS76">
        <f t="shared" si="702"/>
        <v>502</v>
      </c>
      <c r="AT76">
        <f t="shared" si="703"/>
        <v>470</v>
      </c>
      <c r="AU76">
        <f t="shared" si="704"/>
        <v>784</v>
      </c>
      <c r="AV76">
        <f t="shared" si="705"/>
        <v>784</v>
      </c>
      <c r="AW76">
        <f t="shared" si="667"/>
        <v>47366</v>
      </c>
      <c r="AX76">
        <f t="shared" si="668"/>
        <v>2266</v>
      </c>
      <c r="AY76">
        <f t="shared" si="669"/>
        <v>0</v>
      </c>
      <c r="AZ76">
        <f t="shared" si="670"/>
        <v>952</v>
      </c>
      <c r="BA76">
        <f t="shared" si="671"/>
        <v>952</v>
      </c>
      <c r="BB76">
        <f t="shared" si="672"/>
        <v>0.5</v>
      </c>
      <c r="BC76">
        <f t="shared" si="673"/>
        <v>0.5</v>
      </c>
      <c r="BD76">
        <f t="shared" si="674"/>
        <v>0.5</v>
      </c>
      <c r="BE76">
        <f t="shared" si="675"/>
        <v>0.5</v>
      </c>
      <c r="BF76">
        <f t="shared" si="676"/>
        <v>0.5</v>
      </c>
      <c r="BG76">
        <f>INT(AW76*BB76)</f>
        <v>23683</v>
      </c>
      <c r="BH76">
        <f t="shared" si="677"/>
        <v>1133</v>
      </c>
      <c r="BI76">
        <f t="shared" si="678"/>
        <v>0</v>
      </c>
      <c r="BJ76">
        <f t="shared" si="679"/>
        <v>476</v>
      </c>
      <c r="BK76">
        <f t="shared" si="680"/>
        <v>476</v>
      </c>
      <c r="BL76">
        <f t="shared" si="685"/>
        <v>686</v>
      </c>
      <c r="BM76">
        <f t="shared" si="685"/>
        <v>1176</v>
      </c>
      <c r="BN76">
        <f t="shared" si="685"/>
        <v>588</v>
      </c>
      <c r="BO76">
        <f t="shared" si="706"/>
        <v>13720</v>
      </c>
      <c r="BP76">
        <f t="shared" si="707"/>
        <v>754</v>
      </c>
      <c r="BQ76">
        <f t="shared" si="708"/>
        <v>705</v>
      </c>
      <c r="BR76">
        <f t="shared" si="709"/>
        <v>1176</v>
      </c>
      <c r="BS76">
        <f t="shared" si="710"/>
        <v>1176</v>
      </c>
      <c r="BT76">
        <f t="shared" si="686"/>
        <v>42786</v>
      </c>
      <c r="BU76">
        <f t="shared" si="687"/>
        <v>2014</v>
      </c>
      <c r="BV76">
        <f t="shared" si="688"/>
        <v>0</v>
      </c>
      <c r="BW76">
        <f t="shared" si="689"/>
        <v>560</v>
      </c>
      <c r="BX76">
        <f t="shared" si="690"/>
        <v>560</v>
      </c>
      <c r="BY76">
        <f t="shared" si="691"/>
        <v>0.75</v>
      </c>
      <c r="BZ76">
        <f t="shared" si="692"/>
        <v>0.75</v>
      </c>
      <c r="CA76">
        <f t="shared" si="693"/>
        <v>0.75</v>
      </c>
      <c r="CB76">
        <f t="shared" si="694"/>
        <v>0.75</v>
      </c>
      <c r="CC76">
        <f t="shared" si="695"/>
        <v>0.75</v>
      </c>
      <c r="CD76">
        <f t="shared" si="696"/>
        <v>32089</v>
      </c>
      <c r="CE76">
        <f t="shared" si="697"/>
        <v>1510</v>
      </c>
      <c r="CF76">
        <f t="shared" si="698"/>
        <v>0</v>
      </c>
      <c r="CG76">
        <f t="shared" si="699"/>
        <v>420</v>
      </c>
      <c r="CH76">
        <f t="shared" si="700"/>
        <v>420</v>
      </c>
      <c r="CI76">
        <f t="shared" si="711"/>
        <v>915</v>
      </c>
      <c r="CJ76">
        <f t="shared" si="711"/>
        <v>1569</v>
      </c>
      <c r="CK76">
        <f t="shared" si="711"/>
        <v>784</v>
      </c>
      <c r="CL76">
        <f t="shared" si="712"/>
        <v>18300</v>
      </c>
      <c r="CM76">
        <f t="shared" si="713"/>
        <v>1006</v>
      </c>
      <c r="CN76">
        <f t="shared" si="714"/>
        <v>941</v>
      </c>
      <c r="CO76">
        <f t="shared" si="715"/>
        <v>1569</v>
      </c>
      <c r="CP76">
        <f t="shared" si="716"/>
        <v>1569</v>
      </c>
      <c r="CQ76">
        <f t="shared" si="717"/>
        <v>38206</v>
      </c>
      <c r="CR76">
        <f t="shared" si="718"/>
        <v>1762</v>
      </c>
      <c r="CS76">
        <f t="shared" si="719"/>
        <v>0</v>
      </c>
      <c r="CT76">
        <f t="shared" si="720"/>
        <v>167</v>
      </c>
      <c r="CU76">
        <f t="shared" si="721"/>
        <v>167</v>
      </c>
      <c r="CV76">
        <f t="shared" si="722"/>
        <v>1</v>
      </c>
      <c r="CW76">
        <f t="shared" si="723"/>
        <v>1</v>
      </c>
      <c r="CX76">
        <f t="shared" si="724"/>
        <v>1</v>
      </c>
      <c r="CY76">
        <f t="shared" si="725"/>
        <v>1</v>
      </c>
      <c r="CZ76">
        <f t="shared" si="726"/>
        <v>1</v>
      </c>
      <c r="DA76">
        <f t="shared" si="727"/>
        <v>38206</v>
      </c>
      <c r="DB76">
        <f t="shared" si="728"/>
        <v>1762</v>
      </c>
      <c r="DC76">
        <f t="shared" si="729"/>
        <v>0</v>
      </c>
      <c r="DD76">
        <f t="shared" si="730"/>
        <v>167</v>
      </c>
      <c r="DE76">
        <f t="shared" si="731"/>
        <v>167</v>
      </c>
      <c r="EC76">
        <f t="shared" si="622"/>
        <v>0</v>
      </c>
      <c r="ED76">
        <f t="shared" si="623"/>
        <v>0</v>
      </c>
      <c r="EE76">
        <f t="shared" si="624"/>
        <v>0</v>
      </c>
      <c r="EF76">
        <f t="shared" si="625"/>
        <v>0</v>
      </c>
      <c r="EG76">
        <f t="shared" si="626"/>
        <v>0</v>
      </c>
      <c r="EH76">
        <f t="shared" si="627"/>
        <v>0</v>
      </c>
      <c r="EI76">
        <f t="shared" si="628"/>
        <v>0</v>
      </c>
      <c r="EJ76">
        <f t="shared" si="629"/>
        <v>0</v>
      </c>
      <c r="EK76">
        <f t="shared" si="630"/>
        <v>0</v>
      </c>
      <c r="EL76">
        <f t="shared" si="631"/>
        <v>0</v>
      </c>
      <c r="EM76">
        <f t="shared" si="632"/>
        <v>0</v>
      </c>
      <c r="EN76">
        <f t="shared" si="633"/>
        <v>0</v>
      </c>
      <c r="EO76">
        <f t="shared" si="634"/>
        <v>0</v>
      </c>
      <c r="EP76">
        <f t="shared" si="635"/>
        <v>0</v>
      </c>
      <c r="EQ76">
        <f t="shared" si="636"/>
        <v>0</v>
      </c>
      <c r="ER76">
        <f t="shared" si="637"/>
        <v>0</v>
      </c>
      <c r="ES76">
        <f t="shared" si="638"/>
        <v>0</v>
      </c>
      <c r="ET76">
        <f t="shared" si="639"/>
        <v>0</v>
      </c>
      <c r="EU76">
        <f t="shared" si="640"/>
        <v>0</v>
      </c>
      <c r="EV76">
        <f t="shared" si="641"/>
        <v>0</v>
      </c>
      <c r="EW76">
        <f t="shared" si="642"/>
        <v>0</v>
      </c>
      <c r="EX76">
        <f t="shared" si="643"/>
        <v>0</v>
      </c>
      <c r="EY76">
        <f t="shared" si="644"/>
        <v>0</v>
      </c>
      <c r="EZ76">
        <f t="shared" si="645"/>
        <v>0</v>
      </c>
      <c r="FA76">
        <f t="shared" si="646"/>
        <v>0</v>
      </c>
      <c r="FB76">
        <f t="shared" si="647"/>
        <v>0</v>
      </c>
      <c r="FC76">
        <f t="shared" si="648"/>
        <v>0</v>
      </c>
      <c r="FD76">
        <f t="shared" si="649"/>
        <v>0</v>
      </c>
      <c r="FE76">
        <f t="shared" si="650"/>
        <v>0</v>
      </c>
      <c r="FF76">
        <f t="shared" si="651"/>
        <v>0</v>
      </c>
    </row>
    <row r="77" spans="1:162" x14ac:dyDescent="0.15">
      <c r="A77">
        <f t="shared" si="652"/>
        <v>5070</v>
      </c>
      <c r="B77">
        <v>70</v>
      </c>
      <c r="C77">
        <v>84384</v>
      </c>
      <c r="D77">
        <v>3957</v>
      </c>
      <c r="E77">
        <v>0</v>
      </c>
      <c r="F77">
        <v>2578</v>
      </c>
      <c r="G77">
        <v>2578</v>
      </c>
      <c r="H77">
        <v>0.1</v>
      </c>
      <c r="I77">
        <f t="shared" si="681"/>
        <v>0.1</v>
      </c>
      <c r="J77">
        <f t="shared" si="653"/>
        <v>0.1</v>
      </c>
      <c r="K77">
        <f t="shared" si="654"/>
        <v>0.1</v>
      </c>
      <c r="L77">
        <f t="shared" si="655"/>
        <v>0.1</v>
      </c>
      <c r="M77">
        <f t="shared" si="682"/>
        <v>8438</v>
      </c>
      <c r="N77">
        <f t="shared" si="656"/>
        <v>395</v>
      </c>
      <c r="O77">
        <f t="shared" si="657"/>
        <v>0</v>
      </c>
      <c r="P77">
        <f t="shared" si="658"/>
        <v>257</v>
      </c>
      <c r="Q77">
        <f t="shared" si="659"/>
        <v>257</v>
      </c>
      <c r="AO77">
        <f t="shared" si="666"/>
        <v>615</v>
      </c>
      <c r="AP77">
        <f t="shared" si="666"/>
        <v>1054</v>
      </c>
      <c r="AQ77">
        <f t="shared" si="666"/>
        <v>527</v>
      </c>
      <c r="AR77">
        <f t="shared" si="701"/>
        <v>12300</v>
      </c>
      <c r="AS77">
        <f t="shared" si="702"/>
        <v>676</v>
      </c>
      <c r="AT77">
        <f t="shared" si="703"/>
        <v>632</v>
      </c>
      <c r="AU77">
        <f t="shared" si="704"/>
        <v>1054</v>
      </c>
      <c r="AV77">
        <f t="shared" si="705"/>
        <v>1054</v>
      </c>
      <c r="AW77">
        <f t="shared" si="667"/>
        <v>63646</v>
      </c>
      <c r="AX77">
        <f t="shared" si="668"/>
        <v>2886</v>
      </c>
      <c r="AY77">
        <f t="shared" si="669"/>
        <v>0</v>
      </c>
      <c r="AZ77">
        <f t="shared" si="670"/>
        <v>1267</v>
      </c>
      <c r="BA77">
        <f t="shared" si="671"/>
        <v>1267</v>
      </c>
      <c r="BB77">
        <f t="shared" si="672"/>
        <v>0.5</v>
      </c>
      <c r="BC77">
        <f t="shared" si="673"/>
        <v>0.5</v>
      </c>
      <c r="BD77">
        <f t="shared" si="674"/>
        <v>0.5</v>
      </c>
      <c r="BE77">
        <f t="shared" si="675"/>
        <v>0.5</v>
      </c>
      <c r="BF77">
        <f t="shared" si="676"/>
        <v>0.5</v>
      </c>
      <c r="BG77">
        <f t="shared" ref="BG77" si="732">INT(AW77*BB77)</f>
        <v>31823</v>
      </c>
      <c r="BH77">
        <f t="shared" si="677"/>
        <v>1443</v>
      </c>
      <c r="BI77">
        <f t="shared" si="678"/>
        <v>0</v>
      </c>
      <c r="BJ77">
        <f t="shared" si="679"/>
        <v>633</v>
      </c>
      <c r="BK77">
        <f t="shared" si="680"/>
        <v>633</v>
      </c>
      <c r="BL77">
        <f t="shared" si="685"/>
        <v>861</v>
      </c>
      <c r="BM77">
        <f t="shared" si="685"/>
        <v>1476</v>
      </c>
      <c r="BN77">
        <f t="shared" si="685"/>
        <v>737</v>
      </c>
      <c r="BO77">
        <f t="shared" si="706"/>
        <v>17220</v>
      </c>
      <c r="BP77">
        <f t="shared" si="707"/>
        <v>947</v>
      </c>
      <c r="BQ77">
        <f t="shared" si="708"/>
        <v>885</v>
      </c>
      <c r="BR77">
        <f t="shared" si="709"/>
        <v>1476</v>
      </c>
      <c r="BS77">
        <f t="shared" si="710"/>
        <v>1476</v>
      </c>
      <c r="BT77">
        <f t="shared" si="686"/>
        <v>58726</v>
      </c>
      <c r="BU77">
        <f t="shared" si="687"/>
        <v>2615</v>
      </c>
      <c r="BV77">
        <f t="shared" si="688"/>
        <v>0</v>
      </c>
      <c r="BW77">
        <f t="shared" si="689"/>
        <v>845</v>
      </c>
      <c r="BX77">
        <f t="shared" si="690"/>
        <v>845</v>
      </c>
      <c r="BY77">
        <f t="shared" si="691"/>
        <v>0.7</v>
      </c>
      <c r="BZ77">
        <f t="shared" si="692"/>
        <v>0.7</v>
      </c>
      <c r="CA77">
        <f t="shared" si="693"/>
        <v>0.7</v>
      </c>
      <c r="CB77">
        <f t="shared" si="694"/>
        <v>0.7</v>
      </c>
      <c r="CC77">
        <f t="shared" si="695"/>
        <v>0.7</v>
      </c>
      <c r="CD77">
        <f t="shared" si="696"/>
        <v>41108</v>
      </c>
      <c r="CE77">
        <f t="shared" si="697"/>
        <v>1830</v>
      </c>
      <c r="CF77">
        <f t="shared" si="698"/>
        <v>0</v>
      </c>
      <c r="CG77">
        <f t="shared" si="699"/>
        <v>591</v>
      </c>
      <c r="CH77">
        <f t="shared" si="700"/>
        <v>591</v>
      </c>
      <c r="CI77">
        <f t="shared" si="711"/>
        <v>1230</v>
      </c>
      <c r="CJ77">
        <f t="shared" si="711"/>
        <v>2109</v>
      </c>
      <c r="CK77">
        <f t="shared" si="711"/>
        <v>1054</v>
      </c>
      <c r="CL77">
        <f t="shared" si="712"/>
        <v>24600</v>
      </c>
      <c r="CM77">
        <f t="shared" si="713"/>
        <v>1353</v>
      </c>
      <c r="CN77">
        <f t="shared" si="714"/>
        <v>1265</v>
      </c>
      <c r="CO77">
        <f t="shared" si="715"/>
        <v>2109</v>
      </c>
      <c r="CP77">
        <f t="shared" si="716"/>
        <v>2109</v>
      </c>
      <c r="CQ77">
        <f t="shared" si="717"/>
        <v>51346</v>
      </c>
      <c r="CR77">
        <f t="shared" si="718"/>
        <v>2209</v>
      </c>
      <c r="CS77">
        <f t="shared" si="719"/>
        <v>0</v>
      </c>
      <c r="CT77">
        <f t="shared" si="720"/>
        <v>212</v>
      </c>
      <c r="CU77">
        <f t="shared" si="721"/>
        <v>212</v>
      </c>
      <c r="CV77">
        <f t="shared" si="722"/>
        <v>1</v>
      </c>
      <c r="CW77">
        <f t="shared" si="723"/>
        <v>1</v>
      </c>
      <c r="CX77">
        <f t="shared" si="724"/>
        <v>1</v>
      </c>
      <c r="CY77">
        <f t="shared" si="725"/>
        <v>1</v>
      </c>
      <c r="CZ77">
        <f t="shared" si="726"/>
        <v>1</v>
      </c>
      <c r="DA77">
        <f t="shared" si="727"/>
        <v>51346</v>
      </c>
      <c r="DB77">
        <f t="shared" si="728"/>
        <v>2209</v>
      </c>
      <c r="DC77">
        <f t="shared" si="729"/>
        <v>0</v>
      </c>
      <c r="DD77">
        <f t="shared" si="730"/>
        <v>212</v>
      </c>
      <c r="DE77">
        <f t="shared" si="731"/>
        <v>212</v>
      </c>
      <c r="EC77">
        <f t="shared" si="622"/>
        <v>0</v>
      </c>
      <c r="ED77">
        <f t="shared" si="623"/>
        <v>0</v>
      </c>
      <c r="EE77">
        <f t="shared" si="624"/>
        <v>0</v>
      </c>
      <c r="EF77">
        <f t="shared" si="625"/>
        <v>0</v>
      </c>
      <c r="EG77">
        <f t="shared" si="626"/>
        <v>0</v>
      </c>
      <c r="EH77">
        <f t="shared" si="627"/>
        <v>0</v>
      </c>
      <c r="EI77">
        <f t="shared" si="628"/>
        <v>0</v>
      </c>
      <c r="EJ77">
        <f t="shared" si="629"/>
        <v>0</v>
      </c>
      <c r="EK77">
        <f t="shared" si="630"/>
        <v>0</v>
      </c>
      <c r="EL77">
        <f t="shared" si="631"/>
        <v>0</v>
      </c>
      <c r="EM77">
        <f t="shared" si="632"/>
        <v>0</v>
      </c>
      <c r="EN77">
        <f t="shared" si="633"/>
        <v>0</v>
      </c>
      <c r="EO77">
        <f t="shared" si="634"/>
        <v>0</v>
      </c>
      <c r="EP77">
        <f t="shared" si="635"/>
        <v>0</v>
      </c>
      <c r="EQ77">
        <f t="shared" si="636"/>
        <v>0</v>
      </c>
      <c r="ER77">
        <f t="shared" si="637"/>
        <v>0</v>
      </c>
      <c r="ES77">
        <f t="shared" si="638"/>
        <v>0</v>
      </c>
      <c r="ET77">
        <f t="shared" si="639"/>
        <v>0</v>
      </c>
      <c r="EU77">
        <f t="shared" si="640"/>
        <v>0</v>
      </c>
      <c r="EV77">
        <f t="shared" si="641"/>
        <v>0</v>
      </c>
      <c r="EW77">
        <f t="shared" si="642"/>
        <v>0</v>
      </c>
      <c r="EX77">
        <f t="shared" si="643"/>
        <v>0</v>
      </c>
      <c r="EY77">
        <f t="shared" si="644"/>
        <v>0</v>
      </c>
      <c r="EZ77">
        <f t="shared" si="645"/>
        <v>0</v>
      </c>
      <c r="FA77">
        <f t="shared" si="646"/>
        <v>0</v>
      </c>
      <c r="FB77">
        <f t="shared" si="647"/>
        <v>0</v>
      </c>
      <c r="FC77">
        <f t="shared" si="648"/>
        <v>0</v>
      </c>
      <c r="FD77">
        <f t="shared" si="649"/>
        <v>0</v>
      </c>
      <c r="FE77">
        <f t="shared" si="650"/>
        <v>0</v>
      </c>
      <c r="FF77">
        <f t="shared" si="651"/>
        <v>0</v>
      </c>
    </row>
    <row r="78" spans="1:162" x14ac:dyDescent="0.15">
      <c r="A78">
        <f t="shared" si="652"/>
        <v>5080</v>
      </c>
      <c r="B78">
        <v>80</v>
      </c>
      <c r="C78">
        <v>109152</v>
      </c>
      <c r="D78">
        <v>4851</v>
      </c>
      <c r="E78">
        <v>0</v>
      </c>
      <c r="F78">
        <v>3323</v>
      </c>
      <c r="G78">
        <v>3323</v>
      </c>
      <c r="H78">
        <v>0.1</v>
      </c>
      <c r="I78">
        <f t="shared" si="681"/>
        <v>0.1</v>
      </c>
      <c r="J78">
        <f t="shared" si="653"/>
        <v>0.1</v>
      </c>
      <c r="K78">
        <f t="shared" si="654"/>
        <v>0.1</v>
      </c>
      <c r="L78">
        <f t="shared" si="655"/>
        <v>0.1</v>
      </c>
      <c r="M78">
        <f t="shared" si="682"/>
        <v>10915</v>
      </c>
      <c r="N78">
        <f t="shared" si="656"/>
        <v>485</v>
      </c>
      <c r="O78">
        <f t="shared" si="657"/>
        <v>0</v>
      </c>
      <c r="P78">
        <f t="shared" si="658"/>
        <v>332</v>
      </c>
      <c r="Q78">
        <f t="shared" si="659"/>
        <v>332</v>
      </c>
      <c r="BL78">
        <f t="shared" si="685"/>
        <v>1034</v>
      </c>
      <c r="BM78">
        <f t="shared" si="685"/>
        <v>1773</v>
      </c>
      <c r="BN78">
        <f t="shared" si="685"/>
        <v>886</v>
      </c>
      <c r="BO78">
        <f t="shared" si="706"/>
        <v>20680</v>
      </c>
      <c r="BP78">
        <f t="shared" si="707"/>
        <v>1137</v>
      </c>
      <c r="BQ78">
        <f t="shared" si="708"/>
        <v>1063</v>
      </c>
      <c r="BR78">
        <f t="shared" si="709"/>
        <v>1773</v>
      </c>
      <c r="BS78">
        <f t="shared" si="710"/>
        <v>1773</v>
      </c>
      <c r="BT78">
        <f t="shared" si="686"/>
        <v>77557</v>
      </c>
      <c r="BU78">
        <f t="shared" si="687"/>
        <v>3229</v>
      </c>
      <c r="BV78">
        <f t="shared" si="688"/>
        <v>0</v>
      </c>
      <c r="BW78">
        <f t="shared" si="689"/>
        <v>1218</v>
      </c>
      <c r="BX78">
        <f t="shared" si="690"/>
        <v>1218</v>
      </c>
      <c r="BY78">
        <f t="shared" si="691"/>
        <v>0.65</v>
      </c>
      <c r="BZ78">
        <f t="shared" si="692"/>
        <v>0.65</v>
      </c>
      <c r="CA78">
        <f t="shared" si="693"/>
        <v>0.65</v>
      </c>
      <c r="CB78">
        <f t="shared" si="694"/>
        <v>0.65</v>
      </c>
      <c r="CC78">
        <f t="shared" si="695"/>
        <v>0.65</v>
      </c>
      <c r="CD78">
        <f t="shared" si="696"/>
        <v>50412</v>
      </c>
      <c r="CE78">
        <f t="shared" si="697"/>
        <v>2098</v>
      </c>
      <c r="CF78">
        <f t="shared" si="698"/>
        <v>0</v>
      </c>
      <c r="CG78">
        <f t="shared" si="699"/>
        <v>791</v>
      </c>
      <c r="CH78">
        <f t="shared" si="700"/>
        <v>791</v>
      </c>
      <c r="CI78">
        <f t="shared" si="711"/>
        <v>1289</v>
      </c>
      <c r="CJ78">
        <f t="shared" si="711"/>
        <v>2210</v>
      </c>
      <c r="CK78">
        <f t="shared" si="711"/>
        <v>1104</v>
      </c>
      <c r="CL78">
        <f t="shared" si="712"/>
        <v>25780</v>
      </c>
      <c r="CM78">
        <f t="shared" si="713"/>
        <v>1417</v>
      </c>
      <c r="CN78">
        <f t="shared" si="714"/>
        <v>1325</v>
      </c>
      <c r="CO78">
        <f t="shared" si="715"/>
        <v>2210</v>
      </c>
      <c r="CP78">
        <f t="shared" si="716"/>
        <v>2210</v>
      </c>
      <c r="CQ78">
        <f t="shared" si="717"/>
        <v>72457</v>
      </c>
      <c r="CR78">
        <f t="shared" si="718"/>
        <v>2949</v>
      </c>
      <c r="CS78">
        <f t="shared" si="719"/>
        <v>0</v>
      </c>
      <c r="CT78">
        <f t="shared" si="720"/>
        <v>781</v>
      </c>
      <c r="CU78">
        <f t="shared" si="721"/>
        <v>781</v>
      </c>
      <c r="CV78">
        <f t="shared" si="722"/>
        <v>0.81</v>
      </c>
      <c r="CW78">
        <f t="shared" si="723"/>
        <v>0.81</v>
      </c>
      <c r="CX78">
        <f t="shared" si="724"/>
        <v>0.81</v>
      </c>
      <c r="CY78">
        <f t="shared" si="725"/>
        <v>0.81</v>
      </c>
      <c r="CZ78">
        <f t="shared" si="726"/>
        <v>0.81</v>
      </c>
      <c r="DA78">
        <f t="shared" si="727"/>
        <v>58690</v>
      </c>
      <c r="DB78">
        <f t="shared" si="728"/>
        <v>2388</v>
      </c>
      <c r="DC78">
        <f t="shared" si="729"/>
        <v>0</v>
      </c>
      <c r="DD78">
        <f t="shared" si="730"/>
        <v>632</v>
      </c>
      <c r="DE78">
        <f t="shared" si="731"/>
        <v>632</v>
      </c>
      <c r="DF78">
        <f t="shared" ref="DF78:DH80" si="733">VLOOKUP($A78,属性分配1,DF$3,FALSE)+VLOOKUP($A78,属性分配1,DF$2,FALSE)</f>
        <v>1326</v>
      </c>
      <c r="DG78">
        <f t="shared" si="733"/>
        <v>2274</v>
      </c>
      <c r="DH78">
        <f t="shared" si="733"/>
        <v>1136</v>
      </c>
      <c r="DI78">
        <f t="shared" ref="DI78:DI80" si="734">INT(DF78*$FR$10)</f>
        <v>26520</v>
      </c>
      <c r="DJ78">
        <f t="shared" ref="DJ78:DJ80" si="735">INT(DF78*$FR$4+DF78*$FR$5)</f>
        <v>1458</v>
      </c>
      <c r="DK78">
        <f t="shared" ref="DK78:DK80" si="736">INT(DF78*$FR$6+DH78*$FR$7)</f>
        <v>1363</v>
      </c>
      <c r="DL78">
        <f t="shared" ref="DL78:DL80" si="737">INT(DG78*$FR$8)</f>
        <v>2274</v>
      </c>
      <c r="DM78">
        <f t="shared" ref="DM78:DM80" si="738">INT(DG78*$FR$9)</f>
        <v>2274</v>
      </c>
      <c r="DN78">
        <f t="shared" ref="DN78:DN80" si="739">IF($C78=0,0,$C78-$M78-DI78)</f>
        <v>71717</v>
      </c>
      <c r="DO78">
        <f t="shared" ref="DO78:DO80" si="740">IF($D78=0,0,$D78-$N78-DJ78)</f>
        <v>2908</v>
      </c>
      <c r="DP78">
        <f t="shared" ref="DP78:DP80" si="741">IF($E78=0,0,$E78-$O78-DK78)</f>
        <v>0</v>
      </c>
      <c r="DQ78">
        <f t="shared" ref="DQ78:DQ80" si="742">IF($F78=0,0,$F78-$P78-DL78)</f>
        <v>717</v>
      </c>
      <c r="DR78">
        <f t="shared" ref="DR78:DR80" si="743">IF($G78=0,0,$G78-$Q78-DM78)</f>
        <v>717</v>
      </c>
      <c r="DS78">
        <f>VLOOKUP($A78,属性分配1,DS$3,FALSE)</f>
        <v>1</v>
      </c>
      <c r="DT78">
        <f t="shared" ref="DT78:DT80" si="744">DS78</f>
        <v>1</v>
      </c>
      <c r="DU78">
        <f t="shared" ref="DU78:DU80" si="745">DT78</f>
        <v>1</v>
      </c>
      <c r="DV78">
        <f t="shared" ref="DV78:DV80" si="746">DU78</f>
        <v>1</v>
      </c>
      <c r="DW78">
        <f t="shared" ref="DW78:DW80" si="747">DV78</f>
        <v>1</v>
      </c>
      <c r="DX78">
        <f t="shared" ref="DX78:DX80" si="748">INT(DN78*DS78)</f>
        <v>71717</v>
      </c>
      <c r="DY78">
        <f t="shared" ref="DY78:DY80" si="749">INT(DO78*DT78)</f>
        <v>2908</v>
      </c>
      <c r="DZ78">
        <f t="shared" ref="DZ78:DZ80" si="750">INT(DP78*DU78)</f>
        <v>0</v>
      </c>
      <c r="EA78">
        <f t="shared" ref="EA78:EA80" si="751">INT(DQ78*DV78)</f>
        <v>717</v>
      </c>
      <c r="EB78">
        <f t="shared" ref="EB78:EB80" si="752">INT(DR78*DW78)</f>
        <v>717</v>
      </c>
      <c r="EC78">
        <f t="shared" si="622"/>
        <v>0</v>
      </c>
      <c r="ED78">
        <f t="shared" si="623"/>
        <v>0</v>
      </c>
      <c r="EE78">
        <f t="shared" si="624"/>
        <v>0</v>
      </c>
      <c r="EF78">
        <f t="shared" si="625"/>
        <v>0</v>
      </c>
      <c r="EG78">
        <f t="shared" si="626"/>
        <v>0</v>
      </c>
      <c r="EH78">
        <f t="shared" si="627"/>
        <v>0</v>
      </c>
      <c r="EI78">
        <f t="shared" si="628"/>
        <v>0</v>
      </c>
      <c r="EJ78">
        <f t="shared" si="629"/>
        <v>0</v>
      </c>
      <c r="EK78">
        <f t="shared" si="630"/>
        <v>0</v>
      </c>
      <c r="EL78">
        <f t="shared" si="631"/>
        <v>0</v>
      </c>
      <c r="EM78">
        <f t="shared" si="632"/>
        <v>0</v>
      </c>
      <c r="EN78">
        <f t="shared" si="633"/>
        <v>0</v>
      </c>
      <c r="EO78">
        <f t="shared" si="634"/>
        <v>0</v>
      </c>
      <c r="EP78">
        <f t="shared" si="635"/>
        <v>0</v>
      </c>
      <c r="EQ78">
        <f t="shared" si="636"/>
        <v>0</v>
      </c>
      <c r="ER78">
        <f t="shared" si="637"/>
        <v>0</v>
      </c>
      <c r="ES78">
        <f t="shared" si="638"/>
        <v>0</v>
      </c>
      <c r="ET78">
        <f t="shared" si="639"/>
        <v>0</v>
      </c>
      <c r="EU78">
        <f t="shared" si="640"/>
        <v>0</v>
      </c>
      <c r="EV78">
        <f t="shared" si="641"/>
        <v>0</v>
      </c>
      <c r="EW78">
        <f t="shared" si="642"/>
        <v>0</v>
      </c>
      <c r="EX78">
        <f t="shared" si="643"/>
        <v>0</v>
      </c>
      <c r="EY78">
        <f t="shared" si="644"/>
        <v>0</v>
      </c>
      <c r="EZ78">
        <f t="shared" si="645"/>
        <v>0</v>
      </c>
      <c r="FA78">
        <f t="shared" si="646"/>
        <v>0</v>
      </c>
      <c r="FB78">
        <f t="shared" si="647"/>
        <v>0</v>
      </c>
      <c r="FC78">
        <f t="shared" si="648"/>
        <v>0</v>
      </c>
      <c r="FD78">
        <f t="shared" si="649"/>
        <v>0</v>
      </c>
      <c r="FE78">
        <f t="shared" si="650"/>
        <v>0</v>
      </c>
      <c r="FF78">
        <f t="shared" si="651"/>
        <v>0</v>
      </c>
    </row>
    <row r="79" spans="1:162" x14ac:dyDescent="0.15">
      <c r="A79">
        <f t="shared" si="652"/>
        <v>5090</v>
      </c>
      <c r="B79">
        <v>90</v>
      </c>
      <c r="C79">
        <v>137184</v>
      </c>
      <c r="D79">
        <v>6015</v>
      </c>
      <c r="E79">
        <v>0</v>
      </c>
      <c r="F79">
        <v>4162</v>
      </c>
      <c r="G79">
        <v>4162</v>
      </c>
      <c r="H79">
        <v>0.1</v>
      </c>
      <c r="I79">
        <f t="shared" si="681"/>
        <v>0.1</v>
      </c>
      <c r="J79">
        <f t="shared" si="653"/>
        <v>0.1</v>
      </c>
      <c r="K79">
        <f t="shared" si="654"/>
        <v>0.1</v>
      </c>
      <c r="L79">
        <f t="shared" si="655"/>
        <v>0.1</v>
      </c>
      <c r="M79">
        <f t="shared" si="682"/>
        <v>13718</v>
      </c>
      <c r="N79">
        <f t="shared" si="656"/>
        <v>601</v>
      </c>
      <c r="O79">
        <f t="shared" si="657"/>
        <v>0</v>
      </c>
      <c r="P79">
        <f t="shared" si="658"/>
        <v>416</v>
      </c>
      <c r="Q79">
        <f t="shared" si="659"/>
        <v>416</v>
      </c>
      <c r="BL79">
        <f t="shared" si="685"/>
        <v>1200</v>
      </c>
      <c r="BM79">
        <f t="shared" si="685"/>
        <v>2057</v>
      </c>
      <c r="BN79">
        <f t="shared" si="685"/>
        <v>1028</v>
      </c>
      <c r="BO79">
        <f t="shared" si="706"/>
        <v>24000</v>
      </c>
      <c r="BP79">
        <f t="shared" si="707"/>
        <v>1320</v>
      </c>
      <c r="BQ79">
        <f t="shared" si="708"/>
        <v>1234</v>
      </c>
      <c r="BR79">
        <f t="shared" si="709"/>
        <v>2057</v>
      </c>
      <c r="BS79">
        <f t="shared" si="710"/>
        <v>2057</v>
      </c>
      <c r="BT79">
        <f t="shared" si="686"/>
        <v>99466</v>
      </c>
      <c r="BU79">
        <f t="shared" si="687"/>
        <v>4094</v>
      </c>
      <c r="BV79">
        <f t="shared" si="688"/>
        <v>0</v>
      </c>
      <c r="BW79">
        <f t="shared" si="689"/>
        <v>1689</v>
      </c>
      <c r="BX79">
        <f t="shared" si="690"/>
        <v>1689</v>
      </c>
      <c r="BY79">
        <f t="shared" si="691"/>
        <v>0.6</v>
      </c>
      <c r="BZ79">
        <f t="shared" si="692"/>
        <v>0.6</v>
      </c>
      <c r="CA79">
        <f t="shared" si="693"/>
        <v>0.6</v>
      </c>
      <c r="CB79">
        <f t="shared" si="694"/>
        <v>0.6</v>
      </c>
      <c r="CC79">
        <f t="shared" si="695"/>
        <v>0.6</v>
      </c>
      <c r="CD79">
        <f t="shared" si="696"/>
        <v>59679</v>
      </c>
      <c r="CE79">
        <f t="shared" si="697"/>
        <v>2456</v>
      </c>
      <c r="CF79">
        <f t="shared" si="698"/>
        <v>0</v>
      </c>
      <c r="CG79">
        <f t="shared" si="699"/>
        <v>1013</v>
      </c>
      <c r="CH79">
        <f t="shared" si="700"/>
        <v>1013</v>
      </c>
      <c r="CI79">
        <f t="shared" si="711"/>
        <v>1500</v>
      </c>
      <c r="CJ79">
        <f t="shared" si="711"/>
        <v>2571</v>
      </c>
      <c r="CK79">
        <f t="shared" si="711"/>
        <v>1285</v>
      </c>
      <c r="CL79">
        <f t="shared" si="712"/>
        <v>30000</v>
      </c>
      <c r="CM79">
        <f t="shared" si="713"/>
        <v>1650</v>
      </c>
      <c r="CN79">
        <f t="shared" si="714"/>
        <v>1542</v>
      </c>
      <c r="CO79">
        <f t="shared" si="715"/>
        <v>2571</v>
      </c>
      <c r="CP79">
        <f t="shared" si="716"/>
        <v>2571</v>
      </c>
      <c r="CQ79">
        <f t="shared" si="717"/>
        <v>93466</v>
      </c>
      <c r="CR79">
        <f t="shared" si="718"/>
        <v>3764</v>
      </c>
      <c r="CS79">
        <f t="shared" si="719"/>
        <v>0</v>
      </c>
      <c r="CT79">
        <f t="shared" si="720"/>
        <v>1175</v>
      </c>
      <c r="CU79">
        <f t="shared" si="721"/>
        <v>1175</v>
      </c>
      <c r="CV79">
        <f t="shared" si="722"/>
        <v>0.75</v>
      </c>
      <c r="CW79">
        <f t="shared" si="723"/>
        <v>0.75</v>
      </c>
      <c r="CX79">
        <f t="shared" si="724"/>
        <v>0.75</v>
      </c>
      <c r="CY79">
        <f t="shared" si="725"/>
        <v>0.75</v>
      </c>
      <c r="CZ79">
        <f t="shared" si="726"/>
        <v>0.75</v>
      </c>
      <c r="DA79">
        <f t="shared" si="727"/>
        <v>70099</v>
      </c>
      <c r="DB79">
        <f t="shared" si="728"/>
        <v>2823</v>
      </c>
      <c r="DC79">
        <f t="shared" si="729"/>
        <v>0</v>
      </c>
      <c r="DD79">
        <f t="shared" si="730"/>
        <v>881</v>
      </c>
      <c r="DE79">
        <f t="shared" si="731"/>
        <v>881</v>
      </c>
      <c r="DF79">
        <f t="shared" si="733"/>
        <v>1666</v>
      </c>
      <c r="DG79">
        <f t="shared" si="733"/>
        <v>2857</v>
      </c>
      <c r="DH79">
        <f t="shared" si="733"/>
        <v>1428</v>
      </c>
      <c r="DI79">
        <f t="shared" si="734"/>
        <v>33320</v>
      </c>
      <c r="DJ79">
        <f t="shared" si="735"/>
        <v>1832</v>
      </c>
      <c r="DK79">
        <f t="shared" si="736"/>
        <v>1713</v>
      </c>
      <c r="DL79">
        <f t="shared" si="737"/>
        <v>2857</v>
      </c>
      <c r="DM79">
        <f t="shared" si="738"/>
        <v>2857</v>
      </c>
      <c r="DN79">
        <f t="shared" si="739"/>
        <v>90146</v>
      </c>
      <c r="DO79">
        <f t="shared" si="740"/>
        <v>3582</v>
      </c>
      <c r="DP79">
        <f t="shared" si="741"/>
        <v>0</v>
      </c>
      <c r="DQ79">
        <f t="shared" si="742"/>
        <v>889</v>
      </c>
      <c r="DR79">
        <f t="shared" si="743"/>
        <v>889</v>
      </c>
      <c r="DS79">
        <f>VLOOKUP($A79,属性分配1,DS$3,FALSE)</f>
        <v>1</v>
      </c>
      <c r="DT79">
        <f t="shared" si="744"/>
        <v>1</v>
      </c>
      <c r="DU79">
        <f t="shared" si="745"/>
        <v>1</v>
      </c>
      <c r="DV79">
        <f t="shared" si="746"/>
        <v>1</v>
      </c>
      <c r="DW79">
        <f t="shared" si="747"/>
        <v>1</v>
      </c>
      <c r="DX79">
        <f t="shared" si="748"/>
        <v>90146</v>
      </c>
      <c r="DY79">
        <f t="shared" si="749"/>
        <v>3582</v>
      </c>
      <c r="DZ79">
        <f t="shared" si="750"/>
        <v>0</v>
      </c>
      <c r="EA79">
        <f t="shared" si="751"/>
        <v>889</v>
      </c>
      <c r="EB79">
        <f t="shared" si="752"/>
        <v>889</v>
      </c>
      <c r="EC79">
        <f t="shared" si="622"/>
        <v>0</v>
      </c>
      <c r="ED79">
        <f t="shared" si="623"/>
        <v>0</v>
      </c>
      <c r="EE79">
        <f t="shared" si="624"/>
        <v>0</v>
      </c>
      <c r="EF79">
        <f t="shared" si="625"/>
        <v>0</v>
      </c>
      <c r="EG79">
        <f t="shared" si="626"/>
        <v>0</v>
      </c>
      <c r="EH79">
        <f t="shared" si="627"/>
        <v>0</v>
      </c>
      <c r="EI79">
        <f t="shared" si="628"/>
        <v>0</v>
      </c>
      <c r="EJ79">
        <f t="shared" si="629"/>
        <v>0</v>
      </c>
      <c r="EK79">
        <f t="shared" si="630"/>
        <v>0</v>
      </c>
      <c r="EL79">
        <f t="shared" si="631"/>
        <v>0</v>
      </c>
      <c r="EM79">
        <f t="shared" si="632"/>
        <v>0</v>
      </c>
      <c r="EN79">
        <f t="shared" si="633"/>
        <v>0</v>
      </c>
      <c r="EO79">
        <f t="shared" si="634"/>
        <v>0</v>
      </c>
      <c r="EP79">
        <f t="shared" si="635"/>
        <v>0</v>
      </c>
      <c r="EQ79">
        <f t="shared" si="636"/>
        <v>0</v>
      </c>
      <c r="ER79">
        <f t="shared" si="637"/>
        <v>0</v>
      </c>
      <c r="ES79">
        <f t="shared" si="638"/>
        <v>0</v>
      </c>
      <c r="ET79">
        <f t="shared" si="639"/>
        <v>0</v>
      </c>
      <c r="EU79">
        <f t="shared" si="640"/>
        <v>0</v>
      </c>
      <c r="EV79">
        <f t="shared" si="641"/>
        <v>0</v>
      </c>
      <c r="EW79">
        <f t="shared" si="642"/>
        <v>0</v>
      </c>
      <c r="EX79">
        <f t="shared" si="643"/>
        <v>0</v>
      </c>
      <c r="EY79">
        <f t="shared" si="644"/>
        <v>0</v>
      </c>
      <c r="EZ79">
        <f t="shared" si="645"/>
        <v>0</v>
      </c>
      <c r="FA79">
        <f t="shared" si="646"/>
        <v>0</v>
      </c>
      <c r="FB79">
        <f t="shared" si="647"/>
        <v>0</v>
      </c>
      <c r="FC79">
        <f t="shared" si="648"/>
        <v>0</v>
      </c>
      <c r="FD79">
        <f t="shared" si="649"/>
        <v>0</v>
      </c>
      <c r="FE79">
        <f t="shared" si="650"/>
        <v>0</v>
      </c>
      <c r="FF79">
        <f t="shared" si="651"/>
        <v>0</v>
      </c>
    </row>
    <row r="80" spans="1:162" x14ac:dyDescent="0.15">
      <c r="A80">
        <f t="shared" si="652"/>
        <v>5100</v>
      </c>
      <c r="B80">
        <v>100</v>
      </c>
      <c r="C80">
        <v>168384</v>
      </c>
      <c r="D80">
        <v>7442</v>
      </c>
      <c r="E80">
        <v>0</v>
      </c>
      <c r="F80">
        <v>5096</v>
      </c>
      <c r="G80">
        <v>5096</v>
      </c>
      <c r="H80">
        <v>0.1</v>
      </c>
      <c r="I80">
        <f t="shared" si="681"/>
        <v>0.1</v>
      </c>
      <c r="J80">
        <f t="shared" si="653"/>
        <v>0.1</v>
      </c>
      <c r="K80">
        <f t="shared" si="654"/>
        <v>0.1</v>
      </c>
      <c r="L80">
        <f t="shared" si="655"/>
        <v>0.1</v>
      </c>
      <c r="M80">
        <f t="shared" si="682"/>
        <v>16838</v>
      </c>
      <c r="N80">
        <f t="shared" si="656"/>
        <v>744</v>
      </c>
      <c r="O80">
        <f t="shared" si="657"/>
        <v>0</v>
      </c>
      <c r="P80">
        <f t="shared" si="658"/>
        <v>509</v>
      </c>
      <c r="Q80">
        <f t="shared" si="659"/>
        <v>509</v>
      </c>
      <c r="BL80">
        <f t="shared" si="685"/>
        <v>1350</v>
      </c>
      <c r="BM80">
        <f t="shared" si="685"/>
        <v>2314</v>
      </c>
      <c r="BN80">
        <f t="shared" si="685"/>
        <v>1157</v>
      </c>
      <c r="BO80">
        <f t="shared" si="706"/>
        <v>27000</v>
      </c>
      <c r="BP80">
        <f t="shared" si="707"/>
        <v>1485</v>
      </c>
      <c r="BQ80">
        <f t="shared" si="708"/>
        <v>1388</v>
      </c>
      <c r="BR80">
        <f t="shared" si="709"/>
        <v>2314</v>
      </c>
      <c r="BS80">
        <f t="shared" si="710"/>
        <v>2314</v>
      </c>
      <c r="BT80">
        <f t="shared" si="686"/>
        <v>124546</v>
      </c>
      <c r="BU80">
        <f t="shared" si="687"/>
        <v>5213</v>
      </c>
      <c r="BV80">
        <f t="shared" si="688"/>
        <v>0</v>
      </c>
      <c r="BW80">
        <f t="shared" si="689"/>
        <v>2273</v>
      </c>
      <c r="BX80">
        <f t="shared" si="690"/>
        <v>2273</v>
      </c>
      <c r="BY80">
        <f t="shared" si="691"/>
        <v>0.55000000000000004</v>
      </c>
      <c r="BZ80">
        <f t="shared" si="692"/>
        <v>0.55000000000000004</v>
      </c>
      <c r="CA80">
        <f t="shared" si="693"/>
        <v>0.55000000000000004</v>
      </c>
      <c r="CB80">
        <f t="shared" si="694"/>
        <v>0.55000000000000004</v>
      </c>
      <c r="CC80">
        <f t="shared" si="695"/>
        <v>0.55000000000000004</v>
      </c>
      <c r="CD80">
        <f t="shared" si="696"/>
        <v>68500</v>
      </c>
      <c r="CE80">
        <f t="shared" si="697"/>
        <v>2867</v>
      </c>
      <c r="CF80">
        <f t="shared" si="698"/>
        <v>0</v>
      </c>
      <c r="CG80">
        <f t="shared" si="699"/>
        <v>1250</v>
      </c>
      <c r="CH80">
        <f t="shared" si="700"/>
        <v>1250</v>
      </c>
      <c r="CI80">
        <f t="shared" si="711"/>
        <v>1718</v>
      </c>
      <c r="CJ80">
        <f t="shared" si="711"/>
        <v>2946</v>
      </c>
      <c r="CK80">
        <f t="shared" si="711"/>
        <v>1472</v>
      </c>
      <c r="CL80">
        <f t="shared" si="712"/>
        <v>34360</v>
      </c>
      <c r="CM80">
        <f t="shared" si="713"/>
        <v>1889</v>
      </c>
      <c r="CN80">
        <f t="shared" si="714"/>
        <v>1766</v>
      </c>
      <c r="CO80">
        <f t="shared" si="715"/>
        <v>2946</v>
      </c>
      <c r="CP80">
        <f t="shared" si="716"/>
        <v>2946</v>
      </c>
      <c r="CQ80">
        <f t="shared" si="717"/>
        <v>117186</v>
      </c>
      <c r="CR80">
        <f t="shared" si="718"/>
        <v>4809</v>
      </c>
      <c r="CS80">
        <f t="shared" si="719"/>
        <v>0</v>
      </c>
      <c r="CT80">
        <f t="shared" si="720"/>
        <v>1641</v>
      </c>
      <c r="CU80">
        <f t="shared" si="721"/>
        <v>1641</v>
      </c>
      <c r="CV80">
        <f t="shared" si="722"/>
        <v>0.7</v>
      </c>
      <c r="CW80">
        <f t="shared" si="723"/>
        <v>0.7</v>
      </c>
      <c r="CX80">
        <f t="shared" si="724"/>
        <v>0.7</v>
      </c>
      <c r="CY80">
        <f t="shared" si="725"/>
        <v>0.7</v>
      </c>
      <c r="CZ80">
        <f t="shared" si="726"/>
        <v>0.7</v>
      </c>
      <c r="DA80">
        <f t="shared" si="727"/>
        <v>82030</v>
      </c>
      <c r="DB80">
        <f t="shared" si="728"/>
        <v>3366</v>
      </c>
      <c r="DC80">
        <f t="shared" si="729"/>
        <v>0</v>
      </c>
      <c r="DD80">
        <f t="shared" si="730"/>
        <v>1148</v>
      </c>
      <c r="DE80">
        <f t="shared" si="731"/>
        <v>1148</v>
      </c>
      <c r="DF80">
        <f t="shared" si="733"/>
        <v>2045</v>
      </c>
      <c r="DG80">
        <f t="shared" si="733"/>
        <v>3507</v>
      </c>
      <c r="DH80">
        <f t="shared" si="733"/>
        <v>1753</v>
      </c>
      <c r="DI80">
        <f t="shared" si="734"/>
        <v>40900</v>
      </c>
      <c r="DJ80">
        <f t="shared" si="735"/>
        <v>2249</v>
      </c>
      <c r="DK80">
        <f t="shared" si="736"/>
        <v>2103</v>
      </c>
      <c r="DL80">
        <f t="shared" si="737"/>
        <v>3507</v>
      </c>
      <c r="DM80">
        <f t="shared" si="738"/>
        <v>3507</v>
      </c>
      <c r="DN80">
        <f t="shared" si="739"/>
        <v>110646</v>
      </c>
      <c r="DO80">
        <f t="shared" si="740"/>
        <v>4449</v>
      </c>
      <c r="DP80">
        <f t="shared" si="741"/>
        <v>0</v>
      </c>
      <c r="DQ80">
        <f t="shared" si="742"/>
        <v>1080</v>
      </c>
      <c r="DR80">
        <f t="shared" si="743"/>
        <v>1080</v>
      </c>
      <c r="DS80">
        <f>VLOOKUP($A80,属性分配1,DS$3,FALSE)</f>
        <v>1</v>
      </c>
      <c r="DT80">
        <f t="shared" si="744"/>
        <v>1</v>
      </c>
      <c r="DU80">
        <f t="shared" si="745"/>
        <v>1</v>
      </c>
      <c r="DV80">
        <f t="shared" si="746"/>
        <v>1</v>
      </c>
      <c r="DW80">
        <f t="shared" si="747"/>
        <v>1</v>
      </c>
      <c r="DX80">
        <f t="shared" si="748"/>
        <v>110646</v>
      </c>
      <c r="DY80">
        <f t="shared" si="749"/>
        <v>4449</v>
      </c>
      <c r="DZ80">
        <f t="shared" si="750"/>
        <v>0</v>
      </c>
      <c r="EA80">
        <f t="shared" si="751"/>
        <v>1080</v>
      </c>
      <c r="EB80">
        <f t="shared" si="752"/>
        <v>1080</v>
      </c>
    </row>
  </sheetData>
  <phoneticPr fontId="1" type="noConversion"/>
  <conditionalFormatting sqref="EC6:FF15">
    <cfRule type="cellIs" dxfId="4" priority="14" operator="greaterThan">
      <formula>0</formula>
    </cfRule>
  </conditionalFormatting>
  <conditionalFormatting sqref="EC70:FF79">
    <cfRule type="cellIs" dxfId="3" priority="1" operator="greaterThan">
      <formula>0</formula>
    </cfRule>
  </conditionalFormatting>
  <conditionalFormatting sqref="EC22:FF31">
    <cfRule type="cellIs" dxfId="2" priority="4" operator="greaterThan">
      <formula>0</formula>
    </cfRule>
  </conditionalFormatting>
  <conditionalFormatting sqref="EC38:FF47">
    <cfRule type="cellIs" dxfId="1" priority="3" operator="greaterThan">
      <formula>0</formula>
    </cfRule>
  </conditionalFormatting>
  <conditionalFormatting sqref="EC54:FF63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47"/>
  <sheetViews>
    <sheetView workbookViewId="0">
      <pane xSplit="1" topLeftCell="B1" activePane="topRight" state="frozen"/>
      <selection pane="topRight" activeCell="J246" sqref="J246"/>
    </sheetView>
  </sheetViews>
  <sheetFormatPr defaultRowHeight="13.5" x14ac:dyDescent="0.15"/>
  <sheetData>
    <row r="1" spans="1:63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</row>
    <row r="2" spans="1:63" x14ac:dyDescent="0.15">
      <c r="C2">
        <v>1</v>
      </c>
      <c r="D2">
        <v>1</v>
      </c>
      <c r="E2">
        <v>1</v>
      </c>
      <c r="F2">
        <v>1</v>
      </c>
      <c r="G2">
        <v>1</v>
      </c>
      <c r="H2">
        <v>2</v>
      </c>
      <c r="I2">
        <v>2</v>
      </c>
      <c r="J2">
        <v>2</v>
      </c>
      <c r="K2">
        <v>2</v>
      </c>
      <c r="L2">
        <v>2</v>
      </c>
      <c r="M2">
        <f>C2</f>
        <v>1</v>
      </c>
      <c r="N2">
        <f>D2</f>
        <v>1</v>
      </c>
      <c r="O2">
        <f>E2</f>
        <v>1</v>
      </c>
      <c r="P2">
        <f t="shared" ref="P2:AR2" si="0">H2</f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1</v>
      </c>
      <c r="AL2">
        <f t="shared" si="0"/>
        <v>1</v>
      </c>
      <c r="AM2">
        <f t="shared" si="0"/>
        <v>1</v>
      </c>
      <c r="AN2">
        <f t="shared" si="0"/>
        <v>2</v>
      </c>
      <c r="AO2">
        <f t="shared" si="0"/>
        <v>2</v>
      </c>
      <c r="AP2">
        <f t="shared" si="0"/>
        <v>2</v>
      </c>
      <c r="AQ2">
        <f t="shared" si="0"/>
        <v>2</v>
      </c>
      <c r="AR2">
        <f t="shared" si="0"/>
        <v>2</v>
      </c>
      <c r="AS2">
        <v>1</v>
      </c>
      <c r="AT2">
        <v>1</v>
      </c>
      <c r="AU2">
        <v>1</v>
      </c>
      <c r="AV2">
        <v>1</v>
      </c>
      <c r="AW2">
        <f t="shared" ref="AW2:BH2" si="1">AK2</f>
        <v>1</v>
      </c>
      <c r="AX2">
        <f t="shared" si="1"/>
        <v>1</v>
      </c>
      <c r="AY2">
        <f t="shared" si="1"/>
        <v>1</v>
      </c>
      <c r="AZ2">
        <f t="shared" si="1"/>
        <v>2</v>
      </c>
      <c r="BA2">
        <f t="shared" si="1"/>
        <v>2</v>
      </c>
      <c r="BB2">
        <f t="shared" si="1"/>
        <v>2</v>
      </c>
      <c r="BC2">
        <f t="shared" si="1"/>
        <v>2</v>
      </c>
      <c r="BD2">
        <f t="shared" si="1"/>
        <v>2</v>
      </c>
      <c r="BE2">
        <f t="shared" si="1"/>
        <v>1</v>
      </c>
      <c r="BF2">
        <f t="shared" si="1"/>
        <v>1</v>
      </c>
      <c r="BG2">
        <f t="shared" si="1"/>
        <v>1</v>
      </c>
      <c r="BH2">
        <f t="shared" si="1"/>
        <v>1</v>
      </c>
      <c r="BI2">
        <f t="shared" ref="BI2" si="2">AW2</f>
        <v>1</v>
      </c>
      <c r="BJ2">
        <f t="shared" ref="BJ2" si="3">AX2</f>
        <v>1</v>
      </c>
      <c r="BK2">
        <f t="shared" ref="BK2" si="4">AY2</f>
        <v>1</v>
      </c>
    </row>
    <row r="3" spans="1:63" x14ac:dyDescent="0.15">
      <c r="C3">
        <v>9</v>
      </c>
      <c r="D3">
        <v>10</v>
      </c>
      <c r="E3">
        <v>11</v>
      </c>
      <c r="F3">
        <v>67</v>
      </c>
      <c r="G3">
        <v>68</v>
      </c>
      <c r="H3">
        <v>13</v>
      </c>
      <c r="I3">
        <v>14</v>
      </c>
      <c r="J3">
        <v>15</v>
      </c>
      <c r="K3">
        <v>16</v>
      </c>
      <c r="L3">
        <v>17</v>
      </c>
      <c r="M3">
        <f>C3+6</f>
        <v>15</v>
      </c>
      <c r="N3">
        <f>D3+6</f>
        <v>16</v>
      </c>
      <c r="O3">
        <f>E3+6</f>
        <v>17</v>
      </c>
      <c r="P3">
        <v>36</v>
      </c>
      <c r="Q3">
        <v>37</v>
      </c>
      <c r="R3">
        <v>38</v>
      </c>
      <c r="S3">
        <v>39</v>
      </c>
      <c r="T3">
        <v>40</v>
      </c>
      <c r="U3">
        <f>M3+6</f>
        <v>21</v>
      </c>
      <c r="V3">
        <f>N3+6</f>
        <v>22</v>
      </c>
      <c r="W3">
        <f>O3+6</f>
        <v>23</v>
      </c>
      <c r="X3">
        <f>P3+23</f>
        <v>59</v>
      </c>
      <c r="Y3">
        <f>Q3+23</f>
        <v>60</v>
      </c>
      <c r="Z3">
        <f>R3+23</f>
        <v>61</v>
      </c>
      <c r="AA3">
        <f>S3+23</f>
        <v>62</v>
      </c>
      <c r="AB3">
        <f>T3+23</f>
        <v>63</v>
      </c>
      <c r="AC3">
        <f>U3+6</f>
        <v>27</v>
      </c>
      <c r="AD3">
        <f>V3+6</f>
        <v>28</v>
      </c>
      <c r="AE3">
        <f>W3+6</f>
        <v>29</v>
      </c>
      <c r="AF3">
        <f>X3+23</f>
        <v>82</v>
      </c>
      <c r="AG3">
        <f>Y3+23</f>
        <v>83</v>
      </c>
      <c r="AH3">
        <f>Z3+23</f>
        <v>84</v>
      </c>
      <c r="AI3">
        <f>AA3+23</f>
        <v>85</v>
      </c>
      <c r="AJ3">
        <f>AB3+23</f>
        <v>86</v>
      </c>
      <c r="AK3">
        <f>AC3+6</f>
        <v>33</v>
      </c>
      <c r="AL3">
        <f>AD3+6</f>
        <v>34</v>
      </c>
      <c r="AM3">
        <f>AE3+6</f>
        <v>35</v>
      </c>
      <c r="AN3">
        <f>AF3+23</f>
        <v>105</v>
      </c>
      <c r="AO3">
        <f>AG3+23</f>
        <v>106</v>
      </c>
      <c r="AP3">
        <f>AH3+23</f>
        <v>107</v>
      </c>
      <c r="AQ3">
        <f>AI3+23</f>
        <v>108</v>
      </c>
      <c r="AR3">
        <f>AJ3+23</f>
        <v>109</v>
      </c>
      <c r="AS3">
        <v>69</v>
      </c>
      <c r="AT3">
        <v>70</v>
      </c>
      <c r="AU3">
        <v>71</v>
      </c>
      <c r="AV3">
        <v>72</v>
      </c>
      <c r="AW3">
        <v>42</v>
      </c>
      <c r="AX3">
        <v>43</v>
      </c>
      <c r="AY3">
        <v>44</v>
      </c>
      <c r="AZ3">
        <f>AN3+23</f>
        <v>128</v>
      </c>
      <c r="BA3">
        <f>AO3+23</f>
        <v>129</v>
      </c>
      <c r="BB3">
        <f>AP3+23</f>
        <v>130</v>
      </c>
      <c r="BC3">
        <f>AQ3+23</f>
        <v>131</v>
      </c>
      <c r="BD3">
        <f>AR3+23</f>
        <v>132</v>
      </c>
      <c r="BE3">
        <v>73</v>
      </c>
      <c r="BF3">
        <v>74</v>
      </c>
      <c r="BG3">
        <v>75</v>
      </c>
      <c r="BH3">
        <v>76</v>
      </c>
      <c r="BI3">
        <v>39</v>
      </c>
      <c r="BJ3">
        <v>40</v>
      </c>
      <c r="BK3">
        <v>41</v>
      </c>
    </row>
    <row r="4" spans="1:63" x14ac:dyDescent="0.15">
      <c r="A4" s="2">
        <v>1</v>
      </c>
      <c r="B4" s="2" t="str">
        <f>VLOOKUP(A4,属性设计!$A$14:$B$18,2,FALSE)</f>
        <v>力士</v>
      </c>
      <c r="C4" s="2" t="s">
        <v>194</v>
      </c>
      <c r="D4" s="2"/>
      <c r="E4" s="2"/>
      <c r="F4" s="2"/>
      <c r="G4" s="2"/>
      <c r="H4" s="1" t="s">
        <v>199</v>
      </c>
      <c r="I4" s="1"/>
      <c r="J4" s="1"/>
      <c r="K4" s="1"/>
      <c r="L4" s="1"/>
      <c r="M4" s="2" t="s">
        <v>189</v>
      </c>
      <c r="N4" s="2"/>
      <c r="O4" s="2"/>
      <c r="P4" s="2"/>
      <c r="Q4" s="2"/>
      <c r="R4" s="2"/>
      <c r="S4" s="2"/>
      <c r="T4" s="2"/>
      <c r="U4" s="1" t="s">
        <v>239</v>
      </c>
      <c r="V4" s="1"/>
      <c r="W4" s="1"/>
      <c r="X4" s="1"/>
      <c r="Y4" s="1"/>
      <c r="Z4" s="1"/>
      <c r="AA4" s="1"/>
      <c r="AB4" s="1"/>
      <c r="AC4" s="2" t="s">
        <v>186</v>
      </c>
      <c r="AD4" s="2"/>
      <c r="AE4" s="2"/>
      <c r="AF4" s="2"/>
      <c r="AG4" s="2"/>
      <c r="AH4" s="2"/>
      <c r="AI4" s="2"/>
      <c r="AJ4" s="2"/>
      <c r="AK4" s="1" t="s">
        <v>187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2" t="s">
        <v>188</v>
      </c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spans="1:63" x14ac:dyDescent="0.15">
      <c r="A5" t="s">
        <v>195</v>
      </c>
      <c r="B5" t="s">
        <v>176</v>
      </c>
      <c r="C5" t="s">
        <v>0</v>
      </c>
      <c r="D5" t="s">
        <v>1</v>
      </c>
      <c r="E5" t="s">
        <v>2</v>
      </c>
      <c r="F5" t="s">
        <v>240</v>
      </c>
      <c r="G5" t="s">
        <v>241</v>
      </c>
      <c r="H5" t="s">
        <v>177</v>
      </c>
      <c r="I5" t="s">
        <v>178</v>
      </c>
      <c r="J5" t="s">
        <v>179</v>
      </c>
      <c r="K5" t="s">
        <v>180</v>
      </c>
      <c r="L5" t="s">
        <v>181</v>
      </c>
      <c r="M5" t="s">
        <v>0</v>
      </c>
      <c r="N5" t="s">
        <v>1</v>
      </c>
      <c r="O5" t="s">
        <v>2</v>
      </c>
      <c r="P5" t="s">
        <v>177</v>
      </c>
      <c r="Q5" t="s">
        <v>178</v>
      </c>
      <c r="R5" t="s">
        <v>179</v>
      </c>
      <c r="S5" t="s">
        <v>180</v>
      </c>
      <c r="T5" t="s">
        <v>181</v>
      </c>
      <c r="U5" t="s">
        <v>0</v>
      </c>
      <c r="V5" t="s">
        <v>1</v>
      </c>
      <c r="W5" t="s">
        <v>2</v>
      </c>
      <c r="X5" t="s">
        <v>177</v>
      </c>
      <c r="Y5" t="s">
        <v>178</v>
      </c>
      <c r="Z5" t="s">
        <v>179</v>
      </c>
      <c r="AA5" t="s">
        <v>180</v>
      </c>
      <c r="AB5" t="s">
        <v>181</v>
      </c>
      <c r="AC5" t="s">
        <v>0</v>
      </c>
      <c r="AD5" t="s">
        <v>1</v>
      </c>
      <c r="AE5" t="s">
        <v>2</v>
      </c>
      <c r="AF5" t="s">
        <v>177</v>
      </c>
      <c r="AG5" t="s">
        <v>178</v>
      </c>
      <c r="AH5" t="s">
        <v>179</v>
      </c>
      <c r="AI5" t="s">
        <v>180</v>
      </c>
      <c r="AJ5" t="s">
        <v>181</v>
      </c>
      <c r="AK5" t="s">
        <v>0</v>
      </c>
      <c r="AL5" t="s">
        <v>1</v>
      </c>
      <c r="AM5" t="s">
        <v>2</v>
      </c>
      <c r="AN5" t="s">
        <v>177</v>
      </c>
      <c r="AO5" t="s">
        <v>178</v>
      </c>
      <c r="AP5" t="s">
        <v>179</v>
      </c>
      <c r="AQ5" t="s">
        <v>180</v>
      </c>
      <c r="AR5" t="s">
        <v>181</v>
      </c>
      <c r="AS5" t="s">
        <v>25</v>
      </c>
      <c r="AT5" t="s">
        <v>22</v>
      </c>
      <c r="AU5" t="s">
        <v>24</v>
      </c>
      <c r="AV5" t="s">
        <v>23</v>
      </c>
      <c r="AW5" t="s">
        <v>0</v>
      </c>
      <c r="AX5" t="s">
        <v>1</v>
      </c>
      <c r="AY5" t="s">
        <v>2</v>
      </c>
      <c r="AZ5" t="s">
        <v>177</v>
      </c>
      <c r="BA5" t="s">
        <v>178</v>
      </c>
      <c r="BB5" t="s">
        <v>179</v>
      </c>
      <c r="BC5" t="s">
        <v>180</v>
      </c>
      <c r="BD5" t="s">
        <v>181</v>
      </c>
      <c r="BE5" t="s">
        <v>25</v>
      </c>
      <c r="BF5" t="s">
        <v>22</v>
      </c>
      <c r="BG5" t="s">
        <v>24</v>
      </c>
      <c r="BH5" t="s">
        <v>23</v>
      </c>
      <c r="BI5" t="s">
        <v>260</v>
      </c>
      <c r="BJ5" t="s">
        <v>261</v>
      </c>
      <c r="BK5" t="s">
        <v>262</v>
      </c>
    </row>
    <row r="6" spans="1:63" x14ac:dyDescent="0.15">
      <c r="A6">
        <f>B6+A$4*1000</f>
        <v>1001</v>
      </c>
      <c r="B6">
        <v>1</v>
      </c>
      <c r="C6">
        <f t="shared" ref="C6:L16" si="5">IF(C$2=1,VLOOKUP($A6,属性分配1,C$3,FALSE),VLOOKUP($A6,属性分配2,C$3,FALSE))</f>
        <v>7</v>
      </c>
      <c r="D6">
        <f t="shared" si="5"/>
        <v>3</v>
      </c>
      <c r="E6">
        <f t="shared" si="5"/>
        <v>3</v>
      </c>
      <c r="F6">
        <f t="shared" si="5"/>
        <v>100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ref="M6:V16" si="6">IF(M$2=1,VLOOKUP($A6,属性分配1,M$3,FALSE),VLOOKUP($A6,属性分配2,M$3,FALSE))</f>
        <v>6</v>
      </c>
      <c r="N6">
        <f t="shared" si="6"/>
        <v>3</v>
      </c>
      <c r="O6">
        <f t="shared" si="6"/>
        <v>3</v>
      </c>
      <c r="P6">
        <f t="shared" si="6"/>
        <v>460</v>
      </c>
      <c r="Q6">
        <f t="shared" si="6"/>
        <v>26</v>
      </c>
      <c r="R6">
        <f t="shared" si="6"/>
        <v>20</v>
      </c>
      <c r="S6">
        <f t="shared" si="6"/>
        <v>29</v>
      </c>
      <c r="T6">
        <f t="shared" si="6"/>
        <v>29</v>
      </c>
      <c r="U6">
        <f t="shared" si="6"/>
        <v>0</v>
      </c>
      <c r="V6">
        <f t="shared" si="6"/>
        <v>0</v>
      </c>
      <c r="W6">
        <f t="shared" ref="W6:AF16" si="7">IF(W$2=1,VLOOKUP($A6,属性分配1,W$3,FALSE),VLOOKUP($A6,属性分配2,W$3,FALSE))</f>
        <v>0</v>
      </c>
      <c r="X6">
        <f t="shared" si="7"/>
        <v>0</v>
      </c>
      <c r="Y6">
        <f t="shared" si="7"/>
        <v>0</v>
      </c>
      <c r="Z6">
        <f t="shared" si="7"/>
        <v>0</v>
      </c>
      <c r="AA6">
        <f t="shared" si="7"/>
        <v>0</v>
      </c>
      <c r="AB6">
        <f t="shared" si="7"/>
        <v>0</v>
      </c>
      <c r="AC6">
        <f t="shared" si="7"/>
        <v>0</v>
      </c>
      <c r="AD6">
        <f t="shared" si="7"/>
        <v>0</v>
      </c>
      <c r="AE6">
        <f t="shared" si="7"/>
        <v>0</v>
      </c>
      <c r="AF6">
        <f t="shared" si="7"/>
        <v>0</v>
      </c>
      <c r="AG6">
        <f t="shared" ref="AG6:AP16" si="8">IF(AG$2=1,VLOOKUP($A6,属性分配1,AG$3,FALSE),VLOOKUP($A6,属性分配2,AG$3,FALSE))</f>
        <v>0</v>
      </c>
      <c r="AH6">
        <f t="shared" si="8"/>
        <v>0</v>
      </c>
      <c r="AI6">
        <f t="shared" si="8"/>
        <v>0</v>
      </c>
      <c r="AJ6">
        <f t="shared" si="8"/>
        <v>0</v>
      </c>
      <c r="AK6">
        <f t="shared" si="8"/>
        <v>0</v>
      </c>
      <c r="AL6">
        <f t="shared" si="8"/>
        <v>0</v>
      </c>
      <c r="AM6">
        <f t="shared" si="8"/>
        <v>0</v>
      </c>
      <c r="AN6">
        <f t="shared" si="8"/>
        <v>0</v>
      </c>
      <c r="AO6">
        <f t="shared" si="8"/>
        <v>0</v>
      </c>
      <c r="AP6">
        <f t="shared" si="8"/>
        <v>0</v>
      </c>
      <c r="AQ6">
        <f t="shared" ref="AQ6:AZ16" si="9">IF(AQ$2=1,VLOOKUP($A6,属性分配1,AQ$3,FALSE),VLOOKUP($A6,属性分配2,AQ$3,FALSE))</f>
        <v>0</v>
      </c>
      <c r="AR6">
        <f t="shared" si="9"/>
        <v>0</v>
      </c>
      <c r="AS6">
        <f t="shared" si="9"/>
        <v>0</v>
      </c>
      <c r="AT6">
        <f t="shared" si="9"/>
        <v>0</v>
      </c>
      <c r="AU6">
        <f t="shared" si="9"/>
        <v>0</v>
      </c>
      <c r="AV6">
        <f t="shared" si="9"/>
        <v>0</v>
      </c>
      <c r="AW6">
        <f t="shared" si="9"/>
        <v>0</v>
      </c>
      <c r="AX6">
        <f t="shared" si="9"/>
        <v>0</v>
      </c>
      <c r="AY6">
        <f t="shared" si="9"/>
        <v>0</v>
      </c>
      <c r="AZ6">
        <f t="shared" si="9"/>
        <v>0</v>
      </c>
      <c r="BA6">
        <f t="shared" ref="BA6:BH16" si="10">IF(BA$2=1,VLOOKUP($A6,属性分配1,BA$3,FALSE),VLOOKUP($A6,属性分配2,BA$3,FALSE))</f>
        <v>0</v>
      </c>
      <c r="BB6">
        <f t="shared" si="10"/>
        <v>0</v>
      </c>
      <c r="BC6">
        <f t="shared" si="10"/>
        <v>0</v>
      </c>
      <c r="BD6">
        <f t="shared" si="10"/>
        <v>0</v>
      </c>
      <c r="BE6">
        <f t="shared" si="10"/>
        <v>0</v>
      </c>
      <c r="BF6">
        <f t="shared" si="10"/>
        <v>0</v>
      </c>
      <c r="BG6">
        <f t="shared" si="10"/>
        <v>0</v>
      </c>
      <c r="BH6">
        <f t="shared" si="10"/>
        <v>0</v>
      </c>
      <c r="BI6">
        <f t="shared" ref="BI6:BK16" si="11">IF(BI$2=1,VLOOKUP($A6,属性分配1,BI$3,FALSE),VLOOKUP($A6,属性分配2,BI$3,FALSE))*1000</f>
        <v>0</v>
      </c>
      <c r="BJ6">
        <f t="shared" si="11"/>
        <v>0</v>
      </c>
      <c r="BK6">
        <f t="shared" si="11"/>
        <v>0</v>
      </c>
    </row>
    <row r="7" spans="1:63" x14ac:dyDescent="0.15">
      <c r="A7">
        <f>B7+A$4*1000</f>
        <v>1010</v>
      </c>
      <c r="B7">
        <v>10</v>
      </c>
      <c r="C7">
        <f t="shared" si="5"/>
        <v>31</v>
      </c>
      <c r="D7">
        <f t="shared" si="5"/>
        <v>14</v>
      </c>
      <c r="E7">
        <f t="shared" si="5"/>
        <v>14</v>
      </c>
      <c r="F7">
        <f t="shared" si="5"/>
        <v>173</v>
      </c>
      <c r="G7">
        <f t="shared" si="5"/>
        <v>0</v>
      </c>
      <c r="H7">
        <f t="shared" si="5"/>
        <v>417</v>
      </c>
      <c r="I7">
        <f t="shared" si="5"/>
        <v>13</v>
      </c>
      <c r="J7">
        <f t="shared" si="5"/>
        <v>10</v>
      </c>
      <c r="K7">
        <f t="shared" si="5"/>
        <v>12</v>
      </c>
      <c r="L7">
        <f t="shared" si="5"/>
        <v>12</v>
      </c>
      <c r="M7">
        <f t="shared" si="6"/>
        <v>32</v>
      </c>
      <c r="N7">
        <f t="shared" si="6"/>
        <v>14</v>
      </c>
      <c r="O7">
        <f t="shared" si="6"/>
        <v>14</v>
      </c>
      <c r="P7">
        <f t="shared" si="6"/>
        <v>2124</v>
      </c>
      <c r="Q7">
        <f t="shared" si="6"/>
        <v>45</v>
      </c>
      <c r="R7">
        <f t="shared" si="6"/>
        <v>34</v>
      </c>
      <c r="S7">
        <f t="shared" si="6"/>
        <v>68</v>
      </c>
      <c r="T7">
        <f t="shared" si="6"/>
        <v>68</v>
      </c>
      <c r="U7">
        <f t="shared" si="6"/>
        <v>44</v>
      </c>
      <c r="V7">
        <f t="shared" si="6"/>
        <v>20</v>
      </c>
      <c r="W7">
        <f t="shared" si="7"/>
        <v>20</v>
      </c>
      <c r="X7">
        <f t="shared" si="7"/>
        <v>2259</v>
      </c>
      <c r="Y7">
        <f t="shared" si="7"/>
        <v>41</v>
      </c>
      <c r="Z7">
        <f t="shared" si="7"/>
        <v>30</v>
      </c>
      <c r="AA7">
        <f t="shared" si="7"/>
        <v>74</v>
      </c>
      <c r="AB7">
        <f t="shared" si="7"/>
        <v>74</v>
      </c>
      <c r="AC7">
        <f t="shared" si="7"/>
        <v>0</v>
      </c>
      <c r="AD7">
        <f t="shared" si="7"/>
        <v>0</v>
      </c>
      <c r="AE7">
        <f t="shared" si="7"/>
        <v>0</v>
      </c>
      <c r="AF7">
        <f t="shared" si="7"/>
        <v>0</v>
      </c>
      <c r="AG7">
        <f t="shared" si="8"/>
        <v>0</v>
      </c>
      <c r="AH7">
        <f t="shared" si="8"/>
        <v>0</v>
      </c>
      <c r="AI7">
        <f t="shared" si="8"/>
        <v>0</v>
      </c>
      <c r="AJ7">
        <f t="shared" si="8"/>
        <v>0</v>
      </c>
      <c r="AK7">
        <f t="shared" si="8"/>
        <v>0</v>
      </c>
      <c r="AL7">
        <f t="shared" si="8"/>
        <v>0</v>
      </c>
      <c r="AM7">
        <f t="shared" si="8"/>
        <v>0</v>
      </c>
      <c r="AN7">
        <f t="shared" si="8"/>
        <v>0</v>
      </c>
      <c r="AO7">
        <f t="shared" si="8"/>
        <v>0</v>
      </c>
      <c r="AP7">
        <f t="shared" si="8"/>
        <v>0</v>
      </c>
      <c r="AQ7">
        <f t="shared" si="9"/>
        <v>0</v>
      </c>
      <c r="AR7">
        <f t="shared" si="9"/>
        <v>0</v>
      </c>
      <c r="AS7">
        <f t="shared" si="9"/>
        <v>0</v>
      </c>
      <c r="AT7">
        <f t="shared" si="9"/>
        <v>0</v>
      </c>
      <c r="AU7">
        <f t="shared" si="9"/>
        <v>0</v>
      </c>
      <c r="AV7">
        <f t="shared" si="9"/>
        <v>0</v>
      </c>
      <c r="AW7">
        <f t="shared" si="9"/>
        <v>0</v>
      </c>
      <c r="AX7">
        <f t="shared" si="9"/>
        <v>0</v>
      </c>
      <c r="AY7">
        <f t="shared" si="9"/>
        <v>0</v>
      </c>
      <c r="AZ7">
        <f t="shared" si="9"/>
        <v>0</v>
      </c>
      <c r="BA7">
        <f t="shared" si="10"/>
        <v>0</v>
      </c>
      <c r="BB7">
        <f t="shared" si="10"/>
        <v>0</v>
      </c>
      <c r="BC7">
        <f t="shared" si="10"/>
        <v>0</v>
      </c>
      <c r="BD7">
        <f t="shared" si="10"/>
        <v>0</v>
      </c>
      <c r="BE7">
        <f t="shared" si="10"/>
        <v>0</v>
      </c>
      <c r="BF7">
        <f t="shared" si="10"/>
        <v>0</v>
      </c>
      <c r="BG7">
        <f t="shared" si="10"/>
        <v>0</v>
      </c>
      <c r="BH7">
        <f t="shared" si="10"/>
        <v>0</v>
      </c>
      <c r="BI7">
        <f t="shared" si="11"/>
        <v>0</v>
      </c>
      <c r="BJ7">
        <f t="shared" si="11"/>
        <v>0</v>
      </c>
      <c r="BK7">
        <f t="shared" si="11"/>
        <v>0</v>
      </c>
    </row>
    <row r="8" spans="1:63" x14ac:dyDescent="0.15">
      <c r="A8">
        <f t="shared" ref="A8:A16" si="12">B8+A$4*1000</f>
        <v>1020</v>
      </c>
      <c r="B8">
        <v>20</v>
      </c>
      <c r="C8">
        <f t="shared" si="5"/>
        <v>68</v>
      </c>
      <c r="D8">
        <f t="shared" si="5"/>
        <v>31</v>
      </c>
      <c r="E8">
        <f t="shared" si="5"/>
        <v>31</v>
      </c>
      <c r="F8">
        <f t="shared" si="5"/>
        <v>254</v>
      </c>
      <c r="G8">
        <f t="shared" si="5"/>
        <v>0</v>
      </c>
      <c r="H8">
        <f t="shared" si="5"/>
        <v>1252</v>
      </c>
      <c r="I8">
        <f t="shared" si="5"/>
        <v>35</v>
      </c>
      <c r="J8">
        <f t="shared" si="5"/>
        <v>34</v>
      </c>
      <c r="K8">
        <f t="shared" si="5"/>
        <v>31</v>
      </c>
      <c r="L8">
        <f t="shared" si="5"/>
        <v>31</v>
      </c>
      <c r="M8">
        <f t="shared" si="6"/>
        <v>68</v>
      </c>
      <c r="N8">
        <f t="shared" si="6"/>
        <v>31</v>
      </c>
      <c r="O8">
        <f t="shared" si="6"/>
        <v>31</v>
      </c>
      <c r="P8">
        <f t="shared" si="6"/>
        <v>5133</v>
      </c>
      <c r="Q8">
        <f t="shared" si="6"/>
        <v>103</v>
      </c>
      <c r="R8">
        <f t="shared" si="6"/>
        <v>120</v>
      </c>
      <c r="S8">
        <f t="shared" si="6"/>
        <v>133</v>
      </c>
      <c r="T8">
        <f t="shared" si="6"/>
        <v>133</v>
      </c>
      <c r="U8">
        <f t="shared" si="6"/>
        <v>90</v>
      </c>
      <c r="V8">
        <f t="shared" si="6"/>
        <v>41</v>
      </c>
      <c r="W8">
        <f t="shared" si="7"/>
        <v>41</v>
      </c>
      <c r="X8">
        <f t="shared" si="7"/>
        <v>5681</v>
      </c>
      <c r="Y8">
        <f t="shared" si="7"/>
        <v>103</v>
      </c>
      <c r="Z8">
        <f t="shared" si="7"/>
        <v>128</v>
      </c>
      <c r="AA8">
        <f t="shared" si="7"/>
        <v>149</v>
      </c>
      <c r="AB8">
        <f t="shared" si="7"/>
        <v>149</v>
      </c>
      <c r="AC8">
        <f t="shared" si="7"/>
        <v>159</v>
      </c>
      <c r="AD8">
        <f t="shared" si="7"/>
        <v>73</v>
      </c>
      <c r="AE8">
        <f t="shared" si="7"/>
        <v>73</v>
      </c>
      <c r="AF8">
        <f t="shared" si="7"/>
        <v>6736</v>
      </c>
      <c r="AG8">
        <f t="shared" si="8"/>
        <v>72</v>
      </c>
      <c r="AH8">
        <f t="shared" si="8"/>
        <v>125</v>
      </c>
      <c r="AI8">
        <f t="shared" si="8"/>
        <v>181</v>
      </c>
      <c r="AJ8">
        <f t="shared" si="8"/>
        <v>181</v>
      </c>
      <c r="AK8">
        <f t="shared" si="8"/>
        <v>0</v>
      </c>
      <c r="AL8">
        <f t="shared" si="8"/>
        <v>0</v>
      </c>
      <c r="AM8">
        <f t="shared" si="8"/>
        <v>0</v>
      </c>
      <c r="AN8">
        <f t="shared" si="8"/>
        <v>0</v>
      </c>
      <c r="AO8">
        <f t="shared" si="8"/>
        <v>0</v>
      </c>
      <c r="AP8">
        <f t="shared" si="8"/>
        <v>0</v>
      </c>
      <c r="AQ8">
        <f t="shared" si="9"/>
        <v>0</v>
      </c>
      <c r="AR8">
        <f t="shared" si="9"/>
        <v>0</v>
      </c>
      <c r="AS8">
        <f t="shared" si="9"/>
        <v>0</v>
      </c>
      <c r="AT8">
        <f t="shared" si="9"/>
        <v>0</v>
      </c>
      <c r="AU8">
        <f t="shared" si="9"/>
        <v>0</v>
      </c>
      <c r="AV8">
        <f t="shared" si="9"/>
        <v>0</v>
      </c>
      <c r="AW8">
        <f t="shared" si="9"/>
        <v>0</v>
      </c>
      <c r="AX8">
        <f t="shared" si="9"/>
        <v>0</v>
      </c>
      <c r="AY8">
        <f t="shared" si="9"/>
        <v>0</v>
      </c>
      <c r="AZ8">
        <f t="shared" si="9"/>
        <v>0</v>
      </c>
      <c r="BA8">
        <f t="shared" si="10"/>
        <v>0</v>
      </c>
      <c r="BB8">
        <f t="shared" si="10"/>
        <v>0</v>
      </c>
      <c r="BC8">
        <f t="shared" si="10"/>
        <v>0</v>
      </c>
      <c r="BD8">
        <f t="shared" si="10"/>
        <v>0</v>
      </c>
      <c r="BE8">
        <f t="shared" si="10"/>
        <v>0</v>
      </c>
      <c r="BF8">
        <f t="shared" si="10"/>
        <v>0</v>
      </c>
      <c r="BG8">
        <f t="shared" si="10"/>
        <v>0</v>
      </c>
      <c r="BH8">
        <f t="shared" si="10"/>
        <v>0</v>
      </c>
      <c r="BI8">
        <f t="shared" si="11"/>
        <v>0</v>
      </c>
      <c r="BJ8">
        <f t="shared" si="11"/>
        <v>0</v>
      </c>
      <c r="BK8">
        <f t="shared" si="11"/>
        <v>0</v>
      </c>
    </row>
    <row r="9" spans="1:63" x14ac:dyDescent="0.15">
      <c r="A9">
        <f t="shared" si="12"/>
        <v>1030</v>
      </c>
      <c r="B9">
        <v>30</v>
      </c>
      <c r="C9">
        <f t="shared" si="5"/>
        <v>93</v>
      </c>
      <c r="D9">
        <f t="shared" si="5"/>
        <v>42</v>
      </c>
      <c r="E9">
        <f t="shared" si="5"/>
        <v>42</v>
      </c>
      <c r="F9">
        <f t="shared" si="5"/>
        <v>334</v>
      </c>
      <c r="G9">
        <f t="shared" si="5"/>
        <v>0</v>
      </c>
      <c r="H9">
        <f t="shared" si="5"/>
        <v>2577</v>
      </c>
      <c r="I9">
        <f t="shared" si="5"/>
        <v>69</v>
      </c>
      <c r="J9">
        <f t="shared" si="5"/>
        <v>67</v>
      </c>
      <c r="K9">
        <f t="shared" si="5"/>
        <v>62</v>
      </c>
      <c r="L9">
        <f t="shared" si="5"/>
        <v>62</v>
      </c>
      <c r="M9">
        <f t="shared" si="6"/>
        <v>139</v>
      </c>
      <c r="N9">
        <f t="shared" si="6"/>
        <v>65</v>
      </c>
      <c r="O9">
        <f t="shared" si="6"/>
        <v>65</v>
      </c>
      <c r="P9">
        <f t="shared" si="6"/>
        <v>9279</v>
      </c>
      <c r="Q9">
        <f t="shared" si="6"/>
        <v>186</v>
      </c>
      <c r="R9">
        <f t="shared" si="6"/>
        <v>209</v>
      </c>
      <c r="S9">
        <f t="shared" si="6"/>
        <v>225</v>
      </c>
      <c r="T9">
        <f t="shared" si="6"/>
        <v>225</v>
      </c>
      <c r="U9">
        <f t="shared" si="6"/>
        <v>232</v>
      </c>
      <c r="V9">
        <f t="shared" si="6"/>
        <v>107</v>
      </c>
      <c r="W9">
        <f t="shared" si="7"/>
        <v>107</v>
      </c>
      <c r="X9">
        <f t="shared" si="7"/>
        <v>11689</v>
      </c>
      <c r="Y9">
        <f t="shared" si="7"/>
        <v>189</v>
      </c>
      <c r="Z9">
        <f t="shared" si="7"/>
        <v>239</v>
      </c>
      <c r="AA9">
        <f t="shared" si="7"/>
        <v>286</v>
      </c>
      <c r="AB9">
        <f t="shared" si="7"/>
        <v>286</v>
      </c>
      <c r="AC9">
        <f t="shared" si="7"/>
        <v>372</v>
      </c>
      <c r="AD9">
        <f t="shared" si="7"/>
        <v>172</v>
      </c>
      <c r="AE9">
        <f t="shared" si="7"/>
        <v>172</v>
      </c>
      <c r="AF9">
        <f t="shared" si="7"/>
        <v>13899</v>
      </c>
      <c r="AG9">
        <f t="shared" si="8"/>
        <v>116</v>
      </c>
      <c r="AH9">
        <f t="shared" si="8"/>
        <v>225</v>
      </c>
      <c r="AI9">
        <f t="shared" si="8"/>
        <v>344</v>
      </c>
      <c r="AJ9">
        <f t="shared" si="8"/>
        <v>344</v>
      </c>
      <c r="AK9">
        <f t="shared" si="8"/>
        <v>0</v>
      </c>
      <c r="AL9">
        <f t="shared" si="8"/>
        <v>0</v>
      </c>
      <c r="AM9">
        <f t="shared" si="8"/>
        <v>0</v>
      </c>
      <c r="AN9">
        <f t="shared" si="8"/>
        <v>0</v>
      </c>
      <c r="AO9">
        <f t="shared" si="8"/>
        <v>0</v>
      </c>
      <c r="AP9">
        <f t="shared" si="8"/>
        <v>0</v>
      </c>
      <c r="AQ9">
        <f t="shared" si="9"/>
        <v>0</v>
      </c>
      <c r="AR9">
        <f t="shared" si="9"/>
        <v>0</v>
      </c>
      <c r="AS9">
        <f t="shared" si="9"/>
        <v>0</v>
      </c>
      <c r="AT9">
        <f t="shared" si="9"/>
        <v>0</v>
      </c>
      <c r="AU9">
        <f t="shared" si="9"/>
        <v>0</v>
      </c>
      <c r="AV9">
        <f t="shared" si="9"/>
        <v>0</v>
      </c>
      <c r="AW9">
        <f t="shared" si="9"/>
        <v>0</v>
      </c>
      <c r="AX9">
        <f t="shared" si="9"/>
        <v>0</v>
      </c>
      <c r="AY9">
        <f t="shared" si="9"/>
        <v>0</v>
      </c>
      <c r="AZ9">
        <f t="shared" si="9"/>
        <v>0</v>
      </c>
      <c r="BA9">
        <f t="shared" si="10"/>
        <v>0</v>
      </c>
      <c r="BB9">
        <f t="shared" si="10"/>
        <v>0</v>
      </c>
      <c r="BC9">
        <f t="shared" si="10"/>
        <v>0</v>
      </c>
      <c r="BD9">
        <f t="shared" si="10"/>
        <v>0</v>
      </c>
      <c r="BE9">
        <f t="shared" si="10"/>
        <v>0</v>
      </c>
      <c r="BF9">
        <f t="shared" si="10"/>
        <v>0</v>
      </c>
      <c r="BG9">
        <f t="shared" si="10"/>
        <v>0</v>
      </c>
      <c r="BH9">
        <f t="shared" si="10"/>
        <v>0</v>
      </c>
      <c r="BI9">
        <f t="shared" si="11"/>
        <v>0</v>
      </c>
      <c r="BJ9">
        <f t="shared" si="11"/>
        <v>0</v>
      </c>
      <c r="BK9">
        <f t="shared" si="11"/>
        <v>0</v>
      </c>
    </row>
    <row r="10" spans="1:63" x14ac:dyDescent="0.15">
      <c r="A10">
        <f t="shared" si="12"/>
        <v>1040</v>
      </c>
      <c r="B10">
        <v>40</v>
      </c>
      <c r="C10">
        <f t="shared" si="5"/>
        <v>134</v>
      </c>
      <c r="D10">
        <f t="shared" si="5"/>
        <v>61</v>
      </c>
      <c r="E10">
        <f t="shared" si="5"/>
        <v>61</v>
      </c>
      <c r="F10">
        <f t="shared" si="5"/>
        <v>415</v>
      </c>
      <c r="G10">
        <f t="shared" si="5"/>
        <v>0</v>
      </c>
      <c r="H10">
        <f t="shared" si="5"/>
        <v>4377</v>
      </c>
      <c r="I10">
        <f t="shared" si="5"/>
        <v>115</v>
      </c>
      <c r="J10">
        <f t="shared" si="5"/>
        <v>112</v>
      </c>
      <c r="K10">
        <f t="shared" si="5"/>
        <v>102</v>
      </c>
      <c r="L10">
        <f t="shared" si="5"/>
        <v>102</v>
      </c>
      <c r="M10">
        <f t="shared" si="6"/>
        <v>261</v>
      </c>
      <c r="N10">
        <f t="shared" si="6"/>
        <v>121</v>
      </c>
      <c r="O10">
        <f t="shared" si="6"/>
        <v>121</v>
      </c>
      <c r="P10">
        <f t="shared" si="6"/>
        <v>15749</v>
      </c>
      <c r="Q10">
        <f t="shared" si="6"/>
        <v>303</v>
      </c>
      <c r="R10">
        <f t="shared" si="6"/>
        <v>343</v>
      </c>
      <c r="S10">
        <f t="shared" si="6"/>
        <v>372</v>
      </c>
      <c r="T10">
        <f t="shared" si="6"/>
        <v>372</v>
      </c>
      <c r="U10">
        <f t="shared" si="6"/>
        <v>419</v>
      </c>
      <c r="V10">
        <f t="shared" si="6"/>
        <v>193</v>
      </c>
      <c r="W10">
        <f t="shared" si="7"/>
        <v>193</v>
      </c>
      <c r="X10">
        <f t="shared" si="7"/>
        <v>19837</v>
      </c>
      <c r="Y10">
        <f t="shared" si="7"/>
        <v>303</v>
      </c>
      <c r="Z10">
        <f t="shared" si="7"/>
        <v>389</v>
      </c>
      <c r="AA10">
        <f t="shared" si="7"/>
        <v>471</v>
      </c>
      <c r="AB10">
        <f t="shared" si="7"/>
        <v>471</v>
      </c>
      <c r="AC10">
        <f t="shared" si="7"/>
        <v>656</v>
      </c>
      <c r="AD10">
        <f t="shared" si="7"/>
        <v>303</v>
      </c>
      <c r="AE10">
        <f t="shared" si="7"/>
        <v>303</v>
      </c>
      <c r="AF10">
        <f t="shared" si="7"/>
        <v>23599</v>
      </c>
      <c r="AG10">
        <f t="shared" si="8"/>
        <v>172</v>
      </c>
      <c r="AH10">
        <f t="shared" si="8"/>
        <v>359</v>
      </c>
      <c r="AI10">
        <f t="shared" si="8"/>
        <v>563</v>
      </c>
      <c r="AJ10">
        <f t="shared" si="8"/>
        <v>563</v>
      </c>
      <c r="AK10">
        <f t="shared" si="8"/>
        <v>0</v>
      </c>
      <c r="AL10">
        <f t="shared" si="8"/>
        <v>0</v>
      </c>
      <c r="AM10">
        <f t="shared" si="8"/>
        <v>0</v>
      </c>
      <c r="AN10">
        <f t="shared" si="8"/>
        <v>0</v>
      </c>
      <c r="AO10">
        <f t="shared" si="8"/>
        <v>0</v>
      </c>
      <c r="AP10">
        <f t="shared" si="8"/>
        <v>0</v>
      </c>
      <c r="AQ10">
        <f t="shared" si="9"/>
        <v>0</v>
      </c>
      <c r="AR10">
        <f t="shared" si="9"/>
        <v>0</v>
      </c>
      <c r="AS10">
        <f t="shared" si="9"/>
        <v>0</v>
      </c>
      <c r="AT10">
        <f t="shared" si="9"/>
        <v>0</v>
      </c>
      <c r="AU10">
        <f t="shared" si="9"/>
        <v>0</v>
      </c>
      <c r="AV10">
        <f t="shared" si="9"/>
        <v>0</v>
      </c>
      <c r="AW10">
        <f t="shared" si="9"/>
        <v>0</v>
      </c>
      <c r="AX10">
        <f t="shared" si="9"/>
        <v>0</v>
      </c>
      <c r="AY10">
        <f t="shared" si="9"/>
        <v>0</v>
      </c>
      <c r="AZ10">
        <f t="shared" si="9"/>
        <v>0</v>
      </c>
      <c r="BA10">
        <f t="shared" si="10"/>
        <v>0</v>
      </c>
      <c r="BB10">
        <f t="shared" si="10"/>
        <v>0</v>
      </c>
      <c r="BC10">
        <f t="shared" si="10"/>
        <v>0</v>
      </c>
      <c r="BD10">
        <f t="shared" si="10"/>
        <v>0</v>
      </c>
      <c r="BE10">
        <f t="shared" si="10"/>
        <v>0</v>
      </c>
      <c r="BF10">
        <f t="shared" si="10"/>
        <v>0</v>
      </c>
      <c r="BG10">
        <f t="shared" si="10"/>
        <v>0</v>
      </c>
      <c r="BH10">
        <f t="shared" si="10"/>
        <v>0</v>
      </c>
      <c r="BI10">
        <f t="shared" si="11"/>
        <v>0</v>
      </c>
      <c r="BJ10">
        <f t="shared" si="11"/>
        <v>0</v>
      </c>
      <c r="BK10">
        <f t="shared" si="11"/>
        <v>0</v>
      </c>
    </row>
    <row r="11" spans="1:63" x14ac:dyDescent="0.15">
      <c r="A11">
        <f t="shared" si="12"/>
        <v>1050</v>
      </c>
      <c r="B11">
        <v>50</v>
      </c>
      <c r="C11">
        <f t="shared" si="5"/>
        <v>156</v>
      </c>
      <c r="D11">
        <f t="shared" si="5"/>
        <v>72</v>
      </c>
      <c r="E11">
        <f t="shared" si="5"/>
        <v>72</v>
      </c>
      <c r="F11">
        <f t="shared" si="5"/>
        <v>496</v>
      </c>
      <c r="G11">
        <f t="shared" si="5"/>
        <v>0</v>
      </c>
      <c r="H11">
        <f t="shared" si="5"/>
        <v>6652</v>
      </c>
      <c r="I11">
        <f t="shared" si="5"/>
        <v>173</v>
      </c>
      <c r="J11">
        <f t="shared" si="5"/>
        <v>169</v>
      </c>
      <c r="K11">
        <f t="shared" si="5"/>
        <v>154</v>
      </c>
      <c r="L11">
        <f t="shared" si="5"/>
        <v>154</v>
      </c>
      <c r="M11">
        <f t="shared" si="6"/>
        <v>0</v>
      </c>
      <c r="N11">
        <f t="shared" si="6"/>
        <v>0</v>
      </c>
      <c r="O11">
        <f t="shared" si="6"/>
        <v>0</v>
      </c>
      <c r="P11">
        <f t="shared" si="6"/>
        <v>0</v>
      </c>
      <c r="Q11">
        <f t="shared" si="6"/>
        <v>0</v>
      </c>
      <c r="R11">
        <f t="shared" si="6"/>
        <v>0</v>
      </c>
      <c r="S11">
        <f t="shared" si="6"/>
        <v>0</v>
      </c>
      <c r="T11">
        <f t="shared" si="6"/>
        <v>0</v>
      </c>
      <c r="U11">
        <f t="shared" si="6"/>
        <v>565</v>
      </c>
      <c r="V11">
        <f t="shared" si="6"/>
        <v>260</v>
      </c>
      <c r="W11">
        <f t="shared" si="7"/>
        <v>260</v>
      </c>
      <c r="X11">
        <f t="shared" si="7"/>
        <v>27273</v>
      </c>
      <c r="Y11">
        <f t="shared" si="7"/>
        <v>462</v>
      </c>
      <c r="Z11">
        <f t="shared" si="7"/>
        <v>555</v>
      </c>
      <c r="AA11">
        <f t="shared" si="7"/>
        <v>636</v>
      </c>
      <c r="AB11">
        <f t="shared" si="7"/>
        <v>636</v>
      </c>
      <c r="AC11">
        <f t="shared" si="7"/>
        <v>805</v>
      </c>
      <c r="AD11">
        <f t="shared" si="7"/>
        <v>371</v>
      </c>
      <c r="AE11">
        <f t="shared" si="7"/>
        <v>371</v>
      </c>
      <c r="AF11">
        <f t="shared" si="7"/>
        <v>32524</v>
      </c>
      <c r="AG11">
        <f t="shared" si="8"/>
        <v>404</v>
      </c>
      <c r="AH11">
        <f t="shared" si="8"/>
        <v>580</v>
      </c>
      <c r="AI11">
        <f t="shared" si="8"/>
        <v>759</v>
      </c>
      <c r="AJ11">
        <f t="shared" si="8"/>
        <v>759</v>
      </c>
      <c r="AK11">
        <f t="shared" si="8"/>
        <v>1046</v>
      </c>
      <c r="AL11">
        <f t="shared" si="8"/>
        <v>482</v>
      </c>
      <c r="AM11">
        <f t="shared" si="8"/>
        <v>482</v>
      </c>
      <c r="AN11">
        <f t="shared" si="8"/>
        <v>35836</v>
      </c>
      <c r="AO11">
        <f t="shared" si="8"/>
        <v>241</v>
      </c>
      <c r="AP11">
        <f t="shared" si="8"/>
        <v>525</v>
      </c>
      <c r="AQ11">
        <f t="shared" si="9"/>
        <v>838</v>
      </c>
      <c r="AR11">
        <f t="shared" si="9"/>
        <v>838</v>
      </c>
      <c r="AS11">
        <f t="shared" si="9"/>
        <v>5</v>
      </c>
      <c r="AT11">
        <f t="shared" si="9"/>
        <v>0</v>
      </c>
      <c r="AU11">
        <f t="shared" si="9"/>
        <v>0</v>
      </c>
      <c r="AV11">
        <f t="shared" si="9"/>
        <v>0</v>
      </c>
      <c r="AW11">
        <f t="shared" si="9"/>
        <v>0</v>
      </c>
      <c r="AX11">
        <f t="shared" si="9"/>
        <v>0</v>
      </c>
      <c r="AY11">
        <f t="shared" si="9"/>
        <v>0</v>
      </c>
      <c r="AZ11">
        <f t="shared" si="9"/>
        <v>0</v>
      </c>
      <c r="BA11">
        <f t="shared" si="10"/>
        <v>0</v>
      </c>
      <c r="BB11">
        <f t="shared" si="10"/>
        <v>0</v>
      </c>
      <c r="BC11">
        <f t="shared" si="10"/>
        <v>0</v>
      </c>
      <c r="BD11">
        <f t="shared" si="10"/>
        <v>0</v>
      </c>
      <c r="BE11">
        <f t="shared" si="10"/>
        <v>0</v>
      </c>
      <c r="BF11">
        <f t="shared" si="10"/>
        <v>0</v>
      </c>
      <c r="BG11">
        <f t="shared" si="10"/>
        <v>0</v>
      </c>
      <c r="BH11">
        <f t="shared" si="10"/>
        <v>0</v>
      </c>
      <c r="BI11">
        <f t="shared" si="11"/>
        <v>0</v>
      </c>
      <c r="BJ11">
        <f t="shared" si="11"/>
        <v>0</v>
      </c>
      <c r="BK11">
        <f t="shared" si="11"/>
        <v>0</v>
      </c>
    </row>
    <row r="12" spans="1:63" x14ac:dyDescent="0.15">
      <c r="A12">
        <f t="shared" si="12"/>
        <v>1060</v>
      </c>
      <c r="B12">
        <v>60</v>
      </c>
      <c r="C12">
        <f t="shared" si="5"/>
        <v>187</v>
      </c>
      <c r="D12">
        <f t="shared" si="5"/>
        <v>86</v>
      </c>
      <c r="E12">
        <f t="shared" si="5"/>
        <v>86</v>
      </c>
      <c r="F12">
        <f t="shared" si="5"/>
        <v>577</v>
      </c>
      <c r="G12">
        <f t="shared" si="5"/>
        <v>0</v>
      </c>
      <c r="H12">
        <f t="shared" si="5"/>
        <v>9417</v>
      </c>
      <c r="I12">
        <f t="shared" si="5"/>
        <v>243</v>
      </c>
      <c r="J12">
        <f t="shared" si="5"/>
        <v>219</v>
      </c>
      <c r="K12">
        <f t="shared" si="5"/>
        <v>216</v>
      </c>
      <c r="L12">
        <f t="shared" si="5"/>
        <v>216</v>
      </c>
      <c r="M12">
        <f t="shared" si="6"/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  <c r="R12">
        <f t="shared" si="6"/>
        <v>0</v>
      </c>
      <c r="S12">
        <f t="shared" si="6"/>
        <v>0</v>
      </c>
      <c r="T12">
        <f t="shared" si="6"/>
        <v>0</v>
      </c>
      <c r="U12">
        <f t="shared" si="6"/>
        <v>663</v>
      </c>
      <c r="V12">
        <f t="shared" si="6"/>
        <v>306</v>
      </c>
      <c r="W12">
        <f t="shared" si="7"/>
        <v>306</v>
      </c>
      <c r="X12">
        <f t="shared" si="7"/>
        <v>33879</v>
      </c>
      <c r="Y12">
        <f t="shared" si="7"/>
        <v>629</v>
      </c>
      <c r="Z12">
        <f t="shared" si="7"/>
        <v>633</v>
      </c>
      <c r="AA12">
        <f t="shared" si="7"/>
        <v>780</v>
      </c>
      <c r="AB12">
        <f t="shared" si="7"/>
        <v>780</v>
      </c>
      <c r="AC12">
        <f t="shared" si="7"/>
        <v>1088</v>
      </c>
      <c r="AD12">
        <f t="shared" si="7"/>
        <v>502</v>
      </c>
      <c r="AE12">
        <f t="shared" si="7"/>
        <v>502</v>
      </c>
      <c r="AF12">
        <f t="shared" si="7"/>
        <v>44444</v>
      </c>
      <c r="AG12">
        <f t="shared" si="8"/>
        <v>593</v>
      </c>
      <c r="AH12">
        <f t="shared" si="8"/>
        <v>685</v>
      </c>
      <c r="AI12">
        <f t="shared" si="8"/>
        <v>1023</v>
      </c>
      <c r="AJ12">
        <f t="shared" si="8"/>
        <v>1023</v>
      </c>
      <c r="AK12">
        <f t="shared" si="8"/>
        <v>1513</v>
      </c>
      <c r="AL12">
        <f t="shared" si="8"/>
        <v>698</v>
      </c>
      <c r="AM12">
        <f t="shared" si="8"/>
        <v>698</v>
      </c>
      <c r="AN12">
        <f t="shared" si="8"/>
        <v>50759</v>
      </c>
      <c r="AO12">
        <f t="shared" si="8"/>
        <v>323</v>
      </c>
      <c r="AP12">
        <f t="shared" si="8"/>
        <v>561</v>
      </c>
      <c r="AQ12">
        <f t="shared" si="9"/>
        <v>1169</v>
      </c>
      <c r="AR12">
        <f t="shared" si="9"/>
        <v>1169</v>
      </c>
      <c r="AS12">
        <f t="shared" si="9"/>
        <v>8</v>
      </c>
      <c r="AT12">
        <f t="shared" si="9"/>
        <v>0</v>
      </c>
      <c r="AU12">
        <f t="shared" si="9"/>
        <v>0</v>
      </c>
      <c r="AV12">
        <f t="shared" si="9"/>
        <v>0</v>
      </c>
      <c r="AW12">
        <f t="shared" si="9"/>
        <v>0</v>
      </c>
      <c r="AX12">
        <f t="shared" si="9"/>
        <v>0</v>
      </c>
      <c r="AY12">
        <f t="shared" si="9"/>
        <v>0</v>
      </c>
      <c r="AZ12">
        <f t="shared" si="9"/>
        <v>0</v>
      </c>
      <c r="BA12">
        <f t="shared" si="10"/>
        <v>0</v>
      </c>
      <c r="BB12">
        <f t="shared" si="10"/>
        <v>0</v>
      </c>
      <c r="BC12">
        <f t="shared" si="10"/>
        <v>0</v>
      </c>
      <c r="BD12">
        <f t="shared" si="10"/>
        <v>0</v>
      </c>
      <c r="BE12">
        <f t="shared" si="10"/>
        <v>0</v>
      </c>
      <c r="BF12">
        <f t="shared" si="10"/>
        <v>0</v>
      </c>
      <c r="BG12">
        <f t="shared" si="10"/>
        <v>0</v>
      </c>
      <c r="BH12">
        <f t="shared" si="10"/>
        <v>0</v>
      </c>
      <c r="BI12">
        <f t="shared" si="11"/>
        <v>0</v>
      </c>
      <c r="BJ12">
        <f t="shared" si="11"/>
        <v>0</v>
      </c>
      <c r="BK12">
        <f t="shared" si="11"/>
        <v>0</v>
      </c>
    </row>
    <row r="13" spans="1:63" x14ac:dyDescent="0.15">
      <c r="A13">
        <f t="shared" si="12"/>
        <v>1070</v>
      </c>
      <c r="B13">
        <v>70</v>
      </c>
      <c r="C13">
        <f t="shared" si="5"/>
        <v>217</v>
      </c>
      <c r="D13">
        <f t="shared" si="5"/>
        <v>100</v>
      </c>
      <c r="E13">
        <f t="shared" si="5"/>
        <v>97</v>
      </c>
      <c r="F13">
        <f t="shared" si="5"/>
        <v>658</v>
      </c>
      <c r="G13">
        <f t="shared" si="5"/>
        <v>0</v>
      </c>
      <c r="H13">
        <f t="shared" si="5"/>
        <v>12657</v>
      </c>
      <c r="I13">
        <f t="shared" si="5"/>
        <v>325</v>
      </c>
      <c r="J13">
        <f t="shared" si="5"/>
        <v>230</v>
      </c>
      <c r="K13">
        <f t="shared" si="5"/>
        <v>290</v>
      </c>
      <c r="L13">
        <f t="shared" si="5"/>
        <v>290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6"/>
        <v>0</v>
      </c>
      <c r="S13">
        <f t="shared" si="6"/>
        <v>0</v>
      </c>
      <c r="T13">
        <f t="shared" si="6"/>
        <v>0</v>
      </c>
      <c r="U13">
        <f t="shared" si="6"/>
        <v>925</v>
      </c>
      <c r="V13">
        <f t="shared" si="6"/>
        <v>427</v>
      </c>
      <c r="W13">
        <f t="shared" si="7"/>
        <v>415</v>
      </c>
      <c r="X13">
        <f t="shared" si="7"/>
        <v>45539</v>
      </c>
      <c r="Y13">
        <f t="shared" si="7"/>
        <v>837</v>
      </c>
      <c r="Z13">
        <f t="shared" si="7"/>
        <v>757</v>
      </c>
      <c r="AA13">
        <f t="shared" si="7"/>
        <v>1041</v>
      </c>
      <c r="AB13">
        <f t="shared" si="7"/>
        <v>1041</v>
      </c>
      <c r="AC13">
        <f t="shared" si="7"/>
        <v>1382</v>
      </c>
      <c r="AD13">
        <f t="shared" si="7"/>
        <v>637</v>
      </c>
      <c r="AE13">
        <f t="shared" si="7"/>
        <v>619</v>
      </c>
      <c r="AF13">
        <f t="shared" si="7"/>
        <v>57357</v>
      </c>
      <c r="AG13">
        <f t="shared" si="8"/>
        <v>821</v>
      </c>
      <c r="AH13">
        <f t="shared" si="8"/>
        <v>797</v>
      </c>
      <c r="AI13">
        <f t="shared" si="8"/>
        <v>1311</v>
      </c>
      <c r="AJ13">
        <f t="shared" si="8"/>
        <v>1311</v>
      </c>
      <c r="AK13">
        <f t="shared" si="8"/>
        <v>2068</v>
      </c>
      <c r="AL13">
        <f t="shared" si="8"/>
        <v>954</v>
      </c>
      <c r="AM13">
        <f t="shared" si="8"/>
        <v>927</v>
      </c>
      <c r="AN13">
        <f t="shared" si="8"/>
        <v>68219</v>
      </c>
      <c r="AO13">
        <f t="shared" si="8"/>
        <v>418</v>
      </c>
      <c r="AP13">
        <f t="shared" si="8"/>
        <v>573</v>
      </c>
      <c r="AQ13">
        <f t="shared" si="9"/>
        <v>1556</v>
      </c>
      <c r="AR13">
        <f t="shared" si="9"/>
        <v>1556</v>
      </c>
      <c r="AS13">
        <f t="shared" si="9"/>
        <v>12</v>
      </c>
      <c r="AT13">
        <f t="shared" si="9"/>
        <v>0</v>
      </c>
      <c r="AU13">
        <f t="shared" si="9"/>
        <v>0</v>
      </c>
      <c r="AV13">
        <f t="shared" si="9"/>
        <v>0</v>
      </c>
      <c r="AW13">
        <f t="shared" si="9"/>
        <v>0</v>
      </c>
      <c r="AX13">
        <f t="shared" si="9"/>
        <v>0</v>
      </c>
      <c r="AY13">
        <f t="shared" si="9"/>
        <v>0</v>
      </c>
      <c r="AZ13">
        <f t="shared" si="9"/>
        <v>0</v>
      </c>
      <c r="BA13">
        <f t="shared" si="10"/>
        <v>0</v>
      </c>
      <c r="BB13">
        <f t="shared" si="10"/>
        <v>0</v>
      </c>
      <c r="BC13">
        <f t="shared" si="10"/>
        <v>0</v>
      </c>
      <c r="BD13">
        <f t="shared" si="10"/>
        <v>0</v>
      </c>
      <c r="BE13">
        <f t="shared" si="10"/>
        <v>0</v>
      </c>
      <c r="BF13">
        <f t="shared" si="10"/>
        <v>0</v>
      </c>
      <c r="BG13">
        <f t="shared" si="10"/>
        <v>0</v>
      </c>
      <c r="BH13">
        <f t="shared" si="10"/>
        <v>0</v>
      </c>
      <c r="BI13">
        <f t="shared" si="11"/>
        <v>0</v>
      </c>
      <c r="BJ13">
        <f t="shared" si="11"/>
        <v>0</v>
      </c>
      <c r="BK13">
        <f t="shared" si="11"/>
        <v>0</v>
      </c>
    </row>
    <row r="14" spans="1:63" x14ac:dyDescent="0.15">
      <c r="A14">
        <f t="shared" si="12"/>
        <v>1080</v>
      </c>
      <c r="B14">
        <v>80</v>
      </c>
      <c r="C14">
        <f t="shared" si="5"/>
        <v>295</v>
      </c>
      <c r="D14">
        <f t="shared" si="5"/>
        <v>136</v>
      </c>
      <c r="E14">
        <f t="shared" si="5"/>
        <v>136</v>
      </c>
      <c r="F14">
        <f t="shared" si="5"/>
        <v>738</v>
      </c>
      <c r="G14">
        <f t="shared" si="5"/>
        <v>0</v>
      </c>
      <c r="H14">
        <f t="shared" si="5"/>
        <v>16372</v>
      </c>
      <c r="I14">
        <f t="shared" si="5"/>
        <v>419</v>
      </c>
      <c r="J14">
        <f t="shared" si="5"/>
        <v>327</v>
      </c>
      <c r="K14">
        <f t="shared" si="5"/>
        <v>373</v>
      </c>
      <c r="L14">
        <f t="shared" si="5"/>
        <v>373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6"/>
        <v>0</v>
      </c>
      <c r="Q14">
        <f t="shared" si="6"/>
        <v>0</v>
      </c>
      <c r="R14">
        <f t="shared" si="6"/>
        <v>0</v>
      </c>
      <c r="S14">
        <f t="shared" si="6"/>
        <v>0</v>
      </c>
      <c r="T14">
        <f t="shared" si="6"/>
        <v>0</v>
      </c>
      <c r="U14">
        <f t="shared" si="6"/>
        <v>0</v>
      </c>
      <c r="V14">
        <f t="shared" si="6"/>
        <v>0</v>
      </c>
      <c r="W14">
        <f t="shared" si="7"/>
        <v>0</v>
      </c>
      <c r="X14">
        <f t="shared" si="7"/>
        <v>0</v>
      </c>
      <c r="Y14">
        <f t="shared" si="7"/>
        <v>0</v>
      </c>
      <c r="Z14">
        <f t="shared" si="7"/>
        <v>0</v>
      </c>
      <c r="AA14">
        <f t="shared" si="7"/>
        <v>0</v>
      </c>
      <c r="AB14">
        <f t="shared" si="7"/>
        <v>0</v>
      </c>
      <c r="AC14">
        <f t="shared" si="7"/>
        <v>1627</v>
      </c>
      <c r="AD14">
        <f t="shared" si="7"/>
        <v>750</v>
      </c>
      <c r="AE14">
        <f t="shared" si="7"/>
        <v>750</v>
      </c>
      <c r="AF14">
        <f t="shared" si="7"/>
        <v>70795</v>
      </c>
      <c r="AG14">
        <f t="shared" si="8"/>
        <v>1080</v>
      </c>
      <c r="AH14">
        <f t="shared" si="8"/>
        <v>876</v>
      </c>
      <c r="AI14">
        <f t="shared" si="8"/>
        <v>1611</v>
      </c>
      <c r="AJ14">
        <f t="shared" si="8"/>
        <v>1611</v>
      </c>
      <c r="AK14">
        <f t="shared" si="8"/>
        <v>2100</v>
      </c>
      <c r="AL14">
        <f t="shared" si="8"/>
        <v>968</v>
      </c>
      <c r="AM14">
        <f t="shared" si="8"/>
        <v>968</v>
      </c>
      <c r="AN14">
        <f t="shared" si="8"/>
        <v>80559</v>
      </c>
      <c r="AO14">
        <f t="shared" si="8"/>
        <v>925</v>
      </c>
      <c r="AP14">
        <f t="shared" si="8"/>
        <v>774</v>
      </c>
      <c r="AQ14">
        <f t="shared" si="9"/>
        <v>1831</v>
      </c>
      <c r="AR14">
        <f t="shared" si="9"/>
        <v>1831</v>
      </c>
      <c r="AS14">
        <f t="shared" si="9"/>
        <v>12</v>
      </c>
      <c r="AT14">
        <f t="shared" si="9"/>
        <v>0</v>
      </c>
      <c r="AU14">
        <f t="shared" si="9"/>
        <v>0</v>
      </c>
      <c r="AV14">
        <f t="shared" si="9"/>
        <v>0</v>
      </c>
      <c r="AW14">
        <f t="shared" si="9"/>
        <v>2169</v>
      </c>
      <c r="AX14">
        <f t="shared" si="9"/>
        <v>1000</v>
      </c>
      <c r="AY14">
        <f t="shared" si="9"/>
        <v>1000</v>
      </c>
      <c r="AZ14">
        <f t="shared" si="9"/>
        <v>98076</v>
      </c>
      <c r="BA14">
        <f t="shared" si="10"/>
        <v>1067</v>
      </c>
      <c r="BB14">
        <f t="shared" si="10"/>
        <v>899</v>
      </c>
      <c r="BC14">
        <f t="shared" si="10"/>
        <v>2229</v>
      </c>
      <c r="BD14">
        <f t="shared" si="10"/>
        <v>2229</v>
      </c>
      <c r="BE14">
        <f t="shared" si="10"/>
        <v>17</v>
      </c>
      <c r="BF14">
        <f t="shared" si="10"/>
        <v>0</v>
      </c>
      <c r="BG14">
        <f t="shared" si="10"/>
        <v>0</v>
      </c>
      <c r="BH14">
        <f t="shared" si="10"/>
        <v>0</v>
      </c>
      <c r="BI14">
        <f t="shared" si="11"/>
        <v>200</v>
      </c>
      <c r="BJ14">
        <f t="shared" si="11"/>
        <v>200</v>
      </c>
      <c r="BK14">
        <f t="shared" si="11"/>
        <v>200</v>
      </c>
    </row>
    <row r="15" spans="1:63" x14ac:dyDescent="0.15">
      <c r="A15">
        <f t="shared" si="12"/>
        <v>1090</v>
      </c>
      <c r="B15">
        <v>90</v>
      </c>
      <c r="C15">
        <f t="shared" si="5"/>
        <v>371</v>
      </c>
      <c r="D15">
        <f t="shared" si="5"/>
        <v>171</v>
      </c>
      <c r="E15">
        <f t="shared" si="5"/>
        <v>171</v>
      </c>
      <c r="F15">
        <f t="shared" si="5"/>
        <v>819</v>
      </c>
      <c r="G15">
        <f t="shared" si="5"/>
        <v>0</v>
      </c>
      <c r="H15">
        <f t="shared" si="5"/>
        <v>20577</v>
      </c>
      <c r="I15">
        <f t="shared" si="5"/>
        <v>525</v>
      </c>
      <c r="J15">
        <f t="shared" si="5"/>
        <v>394</v>
      </c>
      <c r="K15">
        <f t="shared" si="5"/>
        <v>468</v>
      </c>
      <c r="L15">
        <f t="shared" si="5"/>
        <v>468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0</v>
      </c>
      <c r="R15">
        <f t="shared" si="6"/>
        <v>0</v>
      </c>
      <c r="S15">
        <f t="shared" si="6"/>
        <v>0</v>
      </c>
      <c r="T15">
        <f t="shared" si="6"/>
        <v>0</v>
      </c>
      <c r="U15">
        <f t="shared" si="6"/>
        <v>0</v>
      </c>
      <c r="V15">
        <f t="shared" si="6"/>
        <v>0</v>
      </c>
      <c r="W15">
        <f t="shared" si="7"/>
        <v>0</v>
      </c>
      <c r="X15">
        <f t="shared" si="7"/>
        <v>0</v>
      </c>
      <c r="Y15">
        <f t="shared" si="7"/>
        <v>0</v>
      </c>
      <c r="Z15">
        <f t="shared" si="7"/>
        <v>0</v>
      </c>
      <c r="AA15">
        <f t="shared" si="7"/>
        <v>0</v>
      </c>
      <c r="AB15">
        <f t="shared" si="7"/>
        <v>0</v>
      </c>
      <c r="AC15">
        <f t="shared" si="7"/>
        <v>1858</v>
      </c>
      <c r="AD15">
        <f t="shared" si="7"/>
        <v>857</v>
      </c>
      <c r="AE15">
        <f t="shared" si="7"/>
        <v>857</v>
      </c>
      <c r="AF15">
        <f t="shared" si="7"/>
        <v>84371</v>
      </c>
      <c r="AG15">
        <f t="shared" si="8"/>
        <v>1368</v>
      </c>
      <c r="AH15">
        <f t="shared" si="8"/>
        <v>1018</v>
      </c>
      <c r="AI15">
        <f t="shared" si="8"/>
        <v>1911</v>
      </c>
      <c r="AJ15">
        <f t="shared" si="8"/>
        <v>1911</v>
      </c>
      <c r="AK15">
        <f t="shared" si="8"/>
        <v>2415</v>
      </c>
      <c r="AL15">
        <f t="shared" si="8"/>
        <v>1114</v>
      </c>
      <c r="AM15">
        <f t="shared" si="8"/>
        <v>1114</v>
      </c>
      <c r="AN15">
        <f t="shared" si="8"/>
        <v>97109</v>
      </c>
      <c r="AO15">
        <f t="shared" si="8"/>
        <v>1250</v>
      </c>
      <c r="AP15">
        <f t="shared" si="8"/>
        <v>925</v>
      </c>
      <c r="AQ15">
        <f t="shared" si="9"/>
        <v>2196</v>
      </c>
      <c r="AR15">
        <f t="shared" si="9"/>
        <v>2196</v>
      </c>
      <c r="AS15">
        <f t="shared" si="9"/>
        <v>12</v>
      </c>
      <c r="AT15">
        <f t="shared" si="9"/>
        <v>0</v>
      </c>
      <c r="AU15">
        <f t="shared" si="9"/>
        <v>0</v>
      </c>
      <c r="AV15">
        <f t="shared" si="9"/>
        <v>0</v>
      </c>
      <c r="AW15">
        <f t="shared" si="9"/>
        <v>2674</v>
      </c>
      <c r="AX15">
        <f t="shared" si="9"/>
        <v>1233</v>
      </c>
      <c r="AY15">
        <f t="shared" si="9"/>
        <v>1233</v>
      </c>
      <c r="AZ15">
        <f t="shared" si="9"/>
        <v>124299</v>
      </c>
      <c r="BA15">
        <f t="shared" si="10"/>
        <v>1382</v>
      </c>
      <c r="BB15">
        <f t="shared" si="10"/>
        <v>1019</v>
      </c>
      <c r="BC15">
        <f t="shared" si="10"/>
        <v>2810</v>
      </c>
      <c r="BD15">
        <f t="shared" si="10"/>
        <v>2810</v>
      </c>
      <c r="BE15">
        <f t="shared" si="10"/>
        <v>25</v>
      </c>
      <c r="BF15">
        <f t="shared" si="10"/>
        <v>0</v>
      </c>
      <c r="BG15">
        <f t="shared" si="10"/>
        <v>0</v>
      </c>
      <c r="BH15">
        <f t="shared" si="10"/>
        <v>0</v>
      </c>
      <c r="BI15">
        <f t="shared" si="11"/>
        <v>220</v>
      </c>
      <c r="BJ15">
        <f t="shared" si="11"/>
        <v>220</v>
      </c>
      <c r="BK15">
        <f t="shared" si="11"/>
        <v>220</v>
      </c>
    </row>
    <row r="16" spans="1:63" x14ac:dyDescent="0.15">
      <c r="A16">
        <f t="shared" si="12"/>
        <v>1100</v>
      </c>
      <c r="B16">
        <v>100</v>
      </c>
      <c r="C16">
        <f t="shared" si="5"/>
        <v>456</v>
      </c>
      <c r="D16">
        <f t="shared" si="5"/>
        <v>210</v>
      </c>
      <c r="E16">
        <f t="shared" si="5"/>
        <v>210</v>
      </c>
      <c r="F16">
        <f t="shared" si="5"/>
        <v>900</v>
      </c>
      <c r="G16">
        <f t="shared" si="5"/>
        <v>0</v>
      </c>
      <c r="H16">
        <f t="shared" si="5"/>
        <v>25257</v>
      </c>
      <c r="I16">
        <f t="shared" si="5"/>
        <v>643</v>
      </c>
      <c r="J16">
        <f t="shared" si="5"/>
        <v>482</v>
      </c>
      <c r="K16">
        <f t="shared" si="5"/>
        <v>573</v>
      </c>
      <c r="L16">
        <f t="shared" si="5"/>
        <v>573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6"/>
        <v>0</v>
      </c>
      <c r="R16">
        <f t="shared" si="6"/>
        <v>0</v>
      </c>
      <c r="S16">
        <f t="shared" si="6"/>
        <v>0</v>
      </c>
      <c r="T16">
        <f t="shared" si="6"/>
        <v>0</v>
      </c>
      <c r="U16">
        <f t="shared" si="6"/>
        <v>0</v>
      </c>
      <c r="V16">
        <f t="shared" si="6"/>
        <v>0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7"/>
        <v>0</v>
      </c>
      <c r="AA16">
        <f t="shared" si="7"/>
        <v>0</v>
      </c>
      <c r="AB16">
        <f t="shared" si="7"/>
        <v>0</v>
      </c>
      <c r="AC16">
        <f t="shared" si="7"/>
        <v>2052</v>
      </c>
      <c r="AD16">
        <f t="shared" si="7"/>
        <v>947</v>
      </c>
      <c r="AE16">
        <f t="shared" si="7"/>
        <v>947</v>
      </c>
      <c r="AF16">
        <f t="shared" si="7"/>
        <v>97437</v>
      </c>
      <c r="AG16">
        <f t="shared" si="8"/>
        <v>1669</v>
      </c>
      <c r="AH16">
        <f t="shared" si="8"/>
        <v>1244</v>
      </c>
      <c r="AI16">
        <f t="shared" si="8"/>
        <v>2201</v>
      </c>
      <c r="AJ16">
        <f t="shared" si="8"/>
        <v>2201</v>
      </c>
      <c r="AK16">
        <f t="shared" si="8"/>
        <v>2736</v>
      </c>
      <c r="AL16">
        <f t="shared" si="8"/>
        <v>1262</v>
      </c>
      <c r="AM16">
        <f t="shared" si="8"/>
        <v>1262</v>
      </c>
      <c r="AN16">
        <f t="shared" si="8"/>
        <v>114435</v>
      </c>
      <c r="AO16">
        <f t="shared" si="8"/>
        <v>1597</v>
      </c>
      <c r="AP16">
        <f t="shared" si="8"/>
        <v>1185</v>
      </c>
      <c r="AQ16">
        <f t="shared" si="9"/>
        <v>2581</v>
      </c>
      <c r="AR16">
        <f t="shared" si="9"/>
        <v>2581</v>
      </c>
      <c r="AS16">
        <f t="shared" si="9"/>
        <v>12</v>
      </c>
      <c r="AT16">
        <f t="shared" si="9"/>
        <v>0</v>
      </c>
      <c r="AU16">
        <f t="shared" si="9"/>
        <v>0</v>
      </c>
      <c r="AV16">
        <f t="shared" si="9"/>
        <v>0</v>
      </c>
      <c r="AW16">
        <f t="shared" si="9"/>
        <v>3221</v>
      </c>
      <c r="AX16">
        <f t="shared" si="9"/>
        <v>1486</v>
      </c>
      <c r="AY16">
        <f t="shared" si="9"/>
        <v>1486</v>
      </c>
      <c r="AZ16">
        <f t="shared" si="9"/>
        <v>153779</v>
      </c>
      <c r="BA16">
        <f t="shared" si="10"/>
        <v>1749</v>
      </c>
      <c r="BB16">
        <f t="shared" si="10"/>
        <v>1291</v>
      </c>
      <c r="BC16">
        <f t="shared" si="10"/>
        <v>3464</v>
      </c>
      <c r="BD16">
        <f t="shared" si="10"/>
        <v>3464</v>
      </c>
      <c r="BE16">
        <f t="shared" si="10"/>
        <v>33</v>
      </c>
      <c r="BF16">
        <f t="shared" si="10"/>
        <v>0</v>
      </c>
      <c r="BG16">
        <f t="shared" si="10"/>
        <v>0</v>
      </c>
      <c r="BH16">
        <f t="shared" si="10"/>
        <v>0</v>
      </c>
      <c r="BI16">
        <f t="shared" si="11"/>
        <v>240</v>
      </c>
      <c r="BJ16">
        <f t="shared" si="11"/>
        <v>240</v>
      </c>
      <c r="BK16">
        <f t="shared" si="11"/>
        <v>240</v>
      </c>
    </row>
    <row r="20" spans="1:63" x14ac:dyDescent="0.15">
      <c r="A20" s="2">
        <v>2</v>
      </c>
      <c r="B20" s="2" t="str">
        <f>VLOOKUP(A20,属性设计!$A$14:$B$18,2,FALSE)</f>
        <v>修罗</v>
      </c>
      <c r="C20" s="2" t="s">
        <v>194</v>
      </c>
      <c r="D20" s="2"/>
      <c r="E20" s="2"/>
      <c r="F20" s="2"/>
      <c r="G20" s="2"/>
      <c r="H20" s="1" t="s">
        <v>199</v>
      </c>
      <c r="I20" s="1"/>
      <c r="J20" s="1"/>
      <c r="K20" s="1"/>
      <c r="L20" s="1"/>
      <c r="M20" s="2" t="s">
        <v>189</v>
      </c>
      <c r="N20" s="2"/>
      <c r="O20" s="2"/>
      <c r="P20" s="2"/>
      <c r="Q20" s="2"/>
      <c r="R20" s="2"/>
      <c r="S20" s="2"/>
      <c r="T20" s="2"/>
      <c r="U20" s="1" t="s">
        <v>190</v>
      </c>
      <c r="V20" s="1"/>
      <c r="W20" s="1"/>
      <c r="X20" s="1"/>
      <c r="Y20" s="1"/>
      <c r="Z20" s="1"/>
      <c r="AA20" s="1"/>
      <c r="AB20" s="1"/>
      <c r="AC20" s="2" t="s">
        <v>186</v>
      </c>
      <c r="AD20" s="2"/>
      <c r="AE20" s="2"/>
      <c r="AF20" s="2"/>
      <c r="AG20" s="2"/>
      <c r="AH20" s="2"/>
      <c r="AI20" s="2"/>
      <c r="AJ20" s="2"/>
      <c r="AK20" s="1" t="s">
        <v>187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2" t="s">
        <v>188</v>
      </c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spans="1:63" x14ac:dyDescent="0.15">
      <c r="A21" t="s">
        <v>195</v>
      </c>
      <c r="B21" t="s">
        <v>176</v>
      </c>
      <c r="C21" t="s">
        <v>0</v>
      </c>
      <c r="D21" t="s">
        <v>1</v>
      </c>
      <c r="E21" t="s">
        <v>2</v>
      </c>
      <c r="F21" t="s">
        <v>147</v>
      </c>
      <c r="G21" t="s">
        <v>39</v>
      </c>
      <c r="H21" t="s">
        <v>177</v>
      </c>
      <c r="I21" t="s">
        <v>178</v>
      </c>
      <c r="J21" t="s">
        <v>179</v>
      </c>
      <c r="K21" t="s">
        <v>180</v>
      </c>
      <c r="L21" t="s">
        <v>181</v>
      </c>
      <c r="M21" t="s">
        <v>0</v>
      </c>
      <c r="N21" t="s">
        <v>1</v>
      </c>
      <c r="O21" t="s">
        <v>2</v>
      </c>
      <c r="P21" t="s">
        <v>177</v>
      </c>
      <c r="Q21" t="s">
        <v>178</v>
      </c>
      <c r="R21" t="s">
        <v>179</v>
      </c>
      <c r="S21" t="s">
        <v>180</v>
      </c>
      <c r="T21" t="s">
        <v>181</v>
      </c>
      <c r="U21" t="s">
        <v>0</v>
      </c>
      <c r="V21" t="s">
        <v>1</v>
      </c>
      <c r="W21" t="s">
        <v>2</v>
      </c>
      <c r="X21" t="s">
        <v>177</v>
      </c>
      <c r="Y21" t="s">
        <v>178</v>
      </c>
      <c r="Z21" t="s">
        <v>179</v>
      </c>
      <c r="AA21" t="s">
        <v>180</v>
      </c>
      <c r="AB21" t="s">
        <v>181</v>
      </c>
      <c r="AC21" t="s">
        <v>0</v>
      </c>
      <c r="AD21" t="s">
        <v>1</v>
      </c>
      <c r="AE21" t="s">
        <v>2</v>
      </c>
      <c r="AF21" t="s">
        <v>177</v>
      </c>
      <c r="AG21" t="s">
        <v>178</v>
      </c>
      <c r="AH21" t="s">
        <v>179</v>
      </c>
      <c r="AI21" t="s">
        <v>180</v>
      </c>
      <c r="AJ21" t="s">
        <v>181</v>
      </c>
      <c r="AK21" t="s">
        <v>0</v>
      </c>
      <c r="AL21" t="s">
        <v>1</v>
      </c>
      <c r="AM21" t="s">
        <v>2</v>
      </c>
      <c r="AN21" t="s">
        <v>177</v>
      </c>
      <c r="AO21" t="s">
        <v>178</v>
      </c>
      <c r="AP21" t="s">
        <v>179</v>
      </c>
      <c r="AQ21" t="s">
        <v>180</v>
      </c>
      <c r="AR21" t="s">
        <v>181</v>
      </c>
      <c r="AS21" t="s">
        <v>25</v>
      </c>
      <c r="AT21" t="s">
        <v>22</v>
      </c>
      <c r="AU21" t="s">
        <v>24</v>
      </c>
      <c r="AV21" t="s">
        <v>23</v>
      </c>
      <c r="AW21" t="s">
        <v>0</v>
      </c>
      <c r="AX21" t="s">
        <v>1</v>
      </c>
      <c r="AY21" t="s">
        <v>2</v>
      </c>
      <c r="AZ21" t="s">
        <v>177</v>
      </c>
      <c r="BA21" t="s">
        <v>178</v>
      </c>
      <c r="BB21" t="s">
        <v>179</v>
      </c>
      <c r="BC21" t="s">
        <v>180</v>
      </c>
      <c r="BD21" t="s">
        <v>181</v>
      </c>
      <c r="BE21" t="s">
        <v>25</v>
      </c>
      <c r="BF21" t="s">
        <v>22</v>
      </c>
      <c r="BG21" t="s">
        <v>24</v>
      </c>
      <c r="BH21" t="s">
        <v>23</v>
      </c>
      <c r="BI21" t="s">
        <v>260</v>
      </c>
      <c r="BJ21" t="s">
        <v>261</v>
      </c>
      <c r="BK21" t="s">
        <v>262</v>
      </c>
    </row>
    <row r="22" spans="1:63" x14ac:dyDescent="0.15">
      <c r="A22">
        <f>B22+A$20*1000</f>
        <v>2001</v>
      </c>
      <c r="B22">
        <v>1</v>
      </c>
      <c r="C22">
        <f t="shared" ref="C22:R32" si="13">IF(C$2=1,VLOOKUP($A22,属性分配1,C$3,FALSE),VLOOKUP($A22,属性分配2,C$3,FALSE))</f>
        <v>3</v>
      </c>
      <c r="D22">
        <f t="shared" si="13"/>
        <v>2</v>
      </c>
      <c r="E22">
        <f t="shared" si="13"/>
        <v>1</v>
      </c>
      <c r="F22">
        <f t="shared" si="13"/>
        <v>0</v>
      </c>
      <c r="G22">
        <f t="shared" si="13"/>
        <v>0</v>
      </c>
      <c r="H22">
        <f t="shared" si="13"/>
        <v>0</v>
      </c>
      <c r="I22">
        <f t="shared" si="13"/>
        <v>0</v>
      </c>
      <c r="J22">
        <f t="shared" si="13"/>
        <v>0</v>
      </c>
      <c r="K22">
        <f t="shared" si="13"/>
        <v>0</v>
      </c>
      <c r="L22">
        <f t="shared" si="13"/>
        <v>0</v>
      </c>
      <c r="M22">
        <f t="shared" si="13"/>
        <v>7</v>
      </c>
      <c r="N22">
        <f t="shared" si="13"/>
        <v>7</v>
      </c>
      <c r="O22">
        <f t="shared" si="13"/>
        <v>5</v>
      </c>
      <c r="P22">
        <f t="shared" si="13"/>
        <v>400</v>
      </c>
      <c r="Q22">
        <f t="shared" si="13"/>
        <v>41</v>
      </c>
      <c r="R22">
        <f t="shared" si="13"/>
        <v>0</v>
      </c>
      <c r="S22">
        <f t="shared" ref="S22:AH32" si="14">IF(S$2=1,VLOOKUP($A22,属性分配1,S$3,FALSE),VLOOKUP($A22,属性分配2,S$3,FALSE))</f>
        <v>30</v>
      </c>
      <c r="T22">
        <f t="shared" si="14"/>
        <v>26</v>
      </c>
      <c r="U22">
        <f t="shared" si="14"/>
        <v>0</v>
      </c>
      <c r="V22">
        <f t="shared" si="14"/>
        <v>0</v>
      </c>
      <c r="W22">
        <f t="shared" si="14"/>
        <v>0</v>
      </c>
      <c r="X22">
        <f t="shared" si="14"/>
        <v>0</v>
      </c>
      <c r="Y22">
        <f t="shared" si="14"/>
        <v>0</v>
      </c>
      <c r="Z22">
        <f t="shared" si="14"/>
        <v>0</v>
      </c>
      <c r="AA22">
        <f t="shared" si="14"/>
        <v>0</v>
      </c>
      <c r="AB22">
        <f t="shared" si="14"/>
        <v>0</v>
      </c>
      <c r="AC22">
        <f t="shared" si="14"/>
        <v>0</v>
      </c>
      <c r="AD22">
        <f t="shared" si="14"/>
        <v>0</v>
      </c>
      <c r="AE22">
        <f t="shared" si="14"/>
        <v>0</v>
      </c>
      <c r="AF22">
        <f t="shared" si="14"/>
        <v>0</v>
      </c>
      <c r="AG22">
        <f t="shared" si="14"/>
        <v>0</v>
      </c>
      <c r="AH22">
        <f t="shared" si="14"/>
        <v>0</v>
      </c>
      <c r="AI22">
        <f t="shared" ref="AI22:AX32" si="15">IF(AI$2=1,VLOOKUP($A22,属性分配1,AI$3,FALSE),VLOOKUP($A22,属性分配2,AI$3,FALSE))</f>
        <v>0</v>
      </c>
      <c r="AJ22">
        <f t="shared" si="15"/>
        <v>0</v>
      </c>
      <c r="AK22">
        <f t="shared" si="15"/>
        <v>0</v>
      </c>
      <c r="AL22">
        <f t="shared" si="15"/>
        <v>0</v>
      </c>
      <c r="AM22">
        <f t="shared" si="15"/>
        <v>0</v>
      </c>
      <c r="AN22">
        <f t="shared" si="15"/>
        <v>0</v>
      </c>
      <c r="AO22">
        <f t="shared" si="15"/>
        <v>0</v>
      </c>
      <c r="AP22">
        <f t="shared" si="15"/>
        <v>0</v>
      </c>
      <c r="AQ22">
        <f t="shared" si="15"/>
        <v>0</v>
      </c>
      <c r="AR22">
        <f t="shared" si="15"/>
        <v>0</v>
      </c>
      <c r="AS22">
        <f t="shared" si="15"/>
        <v>0</v>
      </c>
      <c r="AT22">
        <f t="shared" si="15"/>
        <v>0</v>
      </c>
      <c r="AU22">
        <f t="shared" si="15"/>
        <v>0</v>
      </c>
      <c r="AV22">
        <f t="shared" si="15"/>
        <v>0</v>
      </c>
      <c r="AW22">
        <f t="shared" si="15"/>
        <v>0</v>
      </c>
      <c r="AX22">
        <f t="shared" si="15"/>
        <v>0</v>
      </c>
      <c r="AY22">
        <f t="shared" ref="AY22:BH32" si="16">IF(AY$2=1,VLOOKUP($A22,属性分配1,AY$3,FALSE),VLOOKUP($A22,属性分配2,AY$3,FALSE))</f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ref="BI22:BK32" si="17">IF(BI$2=1,VLOOKUP($A22,属性分配1,BI$3,FALSE),VLOOKUP($A22,属性分配2,BI$3,FALSE))*1000</f>
        <v>0</v>
      </c>
      <c r="BJ22">
        <f t="shared" si="17"/>
        <v>0</v>
      </c>
      <c r="BK22">
        <f t="shared" si="17"/>
        <v>0</v>
      </c>
    </row>
    <row r="23" spans="1:63" x14ac:dyDescent="0.15">
      <c r="A23">
        <f t="shared" ref="A23:A32" si="18">B23+A$20*1000</f>
        <v>2010</v>
      </c>
      <c r="B23">
        <v>10</v>
      </c>
      <c r="C23">
        <f t="shared" si="13"/>
        <v>20</v>
      </c>
      <c r="D23">
        <f t="shared" si="13"/>
        <v>18</v>
      </c>
      <c r="E23">
        <f t="shared" si="13"/>
        <v>12</v>
      </c>
      <c r="F23">
        <f t="shared" si="13"/>
        <v>0</v>
      </c>
      <c r="G23">
        <f t="shared" si="13"/>
        <v>0</v>
      </c>
      <c r="H23">
        <f t="shared" si="13"/>
        <v>348</v>
      </c>
      <c r="I23">
        <f t="shared" si="13"/>
        <v>20</v>
      </c>
      <c r="J23">
        <f t="shared" si="13"/>
        <v>0</v>
      </c>
      <c r="K23">
        <f t="shared" si="13"/>
        <v>13</v>
      </c>
      <c r="L23">
        <f t="shared" si="13"/>
        <v>12</v>
      </c>
      <c r="M23">
        <f t="shared" si="13"/>
        <v>29</v>
      </c>
      <c r="N23">
        <f t="shared" si="13"/>
        <v>26</v>
      </c>
      <c r="O23">
        <f t="shared" si="13"/>
        <v>16</v>
      </c>
      <c r="P23">
        <f t="shared" si="13"/>
        <v>1829</v>
      </c>
      <c r="Q23">
        <f t="shared" si="13"/>
        <v>113</v>
      </c>
      <c r="R23">
        <f t="shared" si="13"/>
        <v>0</v>
      </c>
      <c r="S23">
        <f t="shared" si="14"/>
        <v>65</v>
      </c>
      <c r="T23">
        <f t="shared" si="14"/>
        <v>54</v>
      </c>
      <c r="U23">
        <f t="shared" si="14"/>
        <v>38</v>
      </c>
      <c r="V23">
        <f t="shared" si="14"/>
        <v>34</v>
      </c>
      <c r="W23">
        <f t="shared" si="14"/>
        <v>22</v>
      </c>
      <c r="X23">
        <f t="shared" si="14"/>
        <v>1972</v>
      </c>
      <c r="Y23">
        <f t="shared" si="14"/>
        <v>124</v>
      </c>
      <c r="Z23">
        <f t="shared" si="14"/>
        <v>0</v>
      </c>
      <c r="AA23">
        <f t="shared" si="14"/>
        <v>69</v>
      </c>
      <c r="AB23">
        <f t="shared" si="14"/>
        <v>56</v>
      </c>
      <c r="AC23">
        <f t="shared" si="14"/>
        <v>0</v>
      </c>
      <c r="AD23">
        <f t="shared" si="14"/>
        <v>0</v>
      </c>
      <c r="AE23">
        <f t="shared" si="14"/>
        <v>0</v>
      </c>
      <c r="AF23">
        <f t="shared" si="14"/>
        <v>0</v>
      </c>
      <c r="AG23">
        <f t="shared" si="14"/>
        <v>0</v>
      </c>
      <c r="AH23">
        <f t="shared" si="14"/>
        <v>0</v>
      </c>
      <c r="AI23">
        <f t="shared" si="15"/>
        <v>0</v>
      </c>
      <c r="AJ23">
        <f t="shared" si="15"/>
        <v>0</v>
      </c>
      <c r="AK23">
        <f t="shared" si="15"/>
        <v>0</v>
      </c>
      <c r="AL23">
        <f t="shared" si="15"/>
        <v>0</v>
      </c>
      <c r="AM23">
        <f t="shared" si="15"/>
        <v>0</v>
      </c>
      <c r="AN23">
        <f t="shared" si="15"/>
        <v>0</v>
      </c>
      <c r="AO23">
        <f t="shared" si="15"/>
        <v>0</v>
      </c>
      <c r="AP23">
        <f t="shared" si="15"/>
        <v>0</v>
      </c>
      <c r="AQ23">
        <f t="shared" si="15"/>
        <v>0</v>
      </c>
      <c r="AR23">
        <f t="shared" si="15"/>
        <v>0</v>
      </c>
      <c r="AS23">
        <f t="shared" si="15"/>
        <v>0</v>
      </c>
      <c r="AT23">
        <f t="shared" si="15"/>
        <v>0</v>
      </c>
      <c r="AU23">
        <f t="shared" si="15"/>
        <v>0</v>
      </c>
      <c r="AV23">
        <f t="shared" si="15"/>
        <v>0</v>
      </c>
      <c r="AW23">
        <f t="shared" si="15"/>
        <v>0</v>
      </c>
      <c r="AX23">
        <f t="shared" si="15"/>
        <v>0</v>
      </c>
      <c r="AY23">
        <f t="shared" si="16"/>
        <v>0</v>
      </c>
      <c r="AZ23">
        <f t="shared" si="16"/>
        <v>0</v>
      </c>
      <c r="BA23">
        <f t="shared" si="16"/>
        <v>0</v>
      </c>
      <c r="BB23">
        <f t="shared" si="16"/>
        <v>0</v>
      </c>
      <c r="BC23">
        <f t="shared" si="16"/>
        <v>0</v>
      </c>
      <c r="BD23">
        <f t="shared" si="16"/>
        <v>0</v>
      </c>
      <c r="BE23">
        <f t="shared" si="16"/>
        <v>0</v>
      </c>
      <c r="BF23">
        <f t="shared" si="16"/>
        <v>0</v>
      </c>
      <c r="BG23">
        <f t="shared" si="16"/>
        <v>0</v>
      </c>
      <c r="BH23">
        <f t="shared" si="16"/>
        <v>0</v>
      </c>
      <c r="BI23">
        <f t="shared" si="17"/>
        <v>0</v>
      </c>
      <c r="BJ23">
        <f t="shared" si="17"/>
        <v>0</v>
      </c>
      <c r="BK23">
        <f t="shared" si="17"/>
        <v>0</v>
      </c>
    </row>
    <row r="24" spans="1:63" x14ac:dyDescent="0.15">
      <c r="A24">
        <f t="shared" si="18"/>
        <v>2020</v>
      </c>
      <c r="B24">
        <v>20</v>
      </c>
      <c r="C24">
        <f t="shared" si="13"/>
        <v>40</v>
      </c>
      <c r="D24">
        <f t="shared" si="13"/>
        <v>36</v>
      </c>
      <c r="E24">
        <f t="shared" si="13"/>
        <v>23</v>
      </c>
      <c r="F24">
        <f t="shared" si="13"/>
        <v>0</v>
      </c>
      <c r="G24">
        <f t="shared" si="13"/>
        <v>0</v>
      </c>
      <c r="H24">
        <f t="shared" si="13"/>
        <v>1044</v>
      </c>
      <c r="I24">
        <f t="shared" si="13"/>
        <v>55</v>
      </c>
      <c r="J24">
        <f t="shared" si="13"/>
        <v>0</v>
      </c>
      <c r="K24">
        <f t="shared" si="13"/>
        <v>35</v>
      </c>
      <c r="L24">
        <f t="shared" si="13"/>
        <v>31</v>
      </c>
      <c r="M24">
        <f t="shared" si="13"/>
        <v>47</v>
      </c>
      <c r="N24">
        <f t="shared" si="13"/>
        <v>42</v>
      </c>
      <c r="O24">
        <f t="shared" si="13"/>
        <v>29</v>
      </c>
      <c r="P24">
        <f t="shared" si="13"/>
        <v>3828</v>
      </c>
      <c r="Q24">
        <f t="shared" si="13"/>
        <v>202</v>
      </c>
      <c r="R24">
        <f t="shared" si="13"/>
        <v>0</v>
      </c>
      <c r="S24">
        <f t="shared" si="14"/>
        <v>119</v>
      </c>
      <c r="T24">
        <f t="shared" si="14"/>
        <v>103</v>
      </c>
      <c r="U24">
        <f t="shared" si="14"/>
        <v>81</v>
      </c>
      <c r="V24">
        <f t="shared" si="14"/>
        <v>73</v>
      </c>
      <c r="W24">
        <f t="shared" si="14"/>
        <v>49</v>
      </c>
      <c r="X24">
        <f t="shared" si="14"/>
        <v>4883</v>
      </c>
      <c r="Y24">
        <f t="shared" si="14"/>
        <v>256</v>
      </c>
      <c r="Z24">
        <f t="shared" si="14"/>
        <v>0</v>
      </c>
      <c r="AA24">
        <f t="shared" si="14"/>
        <v>145</v>
      </c>
      <c r="AB24">
        <f t="shared" si="14"/>
        <v>123</v>
      </c>
      <c r="AC24">
        <f t="shared" si="14"/>
        <v>134</v>
      </c>
      <c r="AD24">
        <f t="shared" si="14"/>
        <v>121</v>
      </c>
      <c r="AE24">
        <f t="shared" si="14"/>
        <v>81</v>
      </c>
      <c r="AF24">
        <f t="shared" si="14"/>
        <v>5916</v>
      </c>
      <c r="AG24">
        <f t="shared" si="14"/>
        <v>309</v>
      </c>
      <c r="AH24">
        <f t="shared" si="14"/>
        <v>0</v>
      </c>
      <c r="AI24">
        <f t="shared" si="15"/>
        <v>160</v>
      </c>
      <c r="AJ24">
        <f t="shared" si="15"/>
        <v>128</v>
      </c>
      <c r="AK24">
        <f t="shared" si="15"/>
        <v>0</v>
      </c>
      <c r="AL24">
        <f t="shared" si="15"/>
        <v>0</v>
      </c>
      <c r="AM24">
        <f t="shared" si="15"/>
        <v>0</v>
      </c>
      <c r="AN24">
        <f t="shared" si="15"/>
        <v>0</v>
      </c>
      <c r="AO24">
        <f t="shared" si="15"/>
        <v>0</v>
      </c>
      <c r="AP24">
        <f t="shared" si="15"/>
        <v>0</v>
      </c>
      <c r="AQ24">
        <f t="shared" si="15"/>
        <v>0</v>
      </c>
      <c r="AR24">
        <f t="shared" si="15"/>
        <v>0</v>
      </c>
      <c r="AS24">
        <f t="shared" si="15"/>
        <v>0</v>
      </c>
      <c r="AT24">
        <f t="shared" si="15"/>
        <v>0</v>
      </c>
      <c r="AU24">
        <f t="shared" si="15"/>
        <v>0</v>
      </c>
      <c r="AV24">
        <f t="shared" si="15"/>
        <v>0</v>
      </c>
      <c r="AW24">
        <f t="shared" si="15"/>
        <v>0</v>
      </c>
      <c r="AX24">
        <f t="shared" si="15"/>
        <v>0</v>
      </c>
      <c r="AY24">
        <f t="shared" si="16"/>
        <v>0</v>
      </c>
      <c r="AZ24">
        <f t="shared" si="16"/>
        <v>0</v>
      </c>
      <c r="BA24">
        <f t="shared" si="16"/>
        <v>0</v>
      </c>
      <c r="BB24">
        <f t="shared" si="16"/>
        <v>0</v>
      </c>
      <c r="BC24">
        <f t="shared" si="16"/>
        <v>0</v>
      </c>
      <c r="BD24">
        <f t="shared" si="16"/>
        <v>0</v>
      </c>
      <c r="BE24">
        <f t="shared" si="16"/>
        <v>0</v>
      </c>
      <c r="BF24">
        <f t="shared" si="16"/>
        <v>0</v>
      </c>
      <c r="BG24">
        <f t="shared" si="16"/>
        <v>0</v>
      </c>
      <c r="BH24">
        <f t="shared" si="16"/>
        <v>0</v>
      </c>
      <c r="BI24">
        <f t="shared" si="17"/>
        <v>0</v>
      </c>
      <c r="BJ24">
        <f t="shared" si="17"/>
        <v>0</v>
      </c>
      <c r="BK24">
        <f t="shared" si="17"/>
        <v>0</v>
      </c>
    </row>
    <row r="25" spans="1:63" x14ac:dyDescent="0.15">
      <c r="A25">
        <f t="shared" si="18"/>
        <v>2030</v>
      </c>
      <c r="B25">
        <v>30</v>
      </c>
      <c r="C25">
        <f t="shared" si="13"/>
        <v>64</v>
      </c>
      <c r="D25">
        <f t="shared" si="13"/>
        <v>57</v>
      </c>
      <c r="E25">
        <f t="shared" si="13"/>
        <v>38</v>
      </c>
      <c r="F25">
        <f t="shared" si="13"/>
        <v>0</v>
      </c>
      <c r="G25">
        <f t="shared" si="13"/>
        <v>0</v>
      </c>
      <c r="H25">
        <f t="shared" si="13"/>
        <v>2148</v>
      </c>
      <c r="I25">
        <f t="shared" si="13"/>
        <v>108</v>
      </c>
      <c r="J25">
        <f t="shared" si="13"/>
        <v>0</v>
      </c>
      <c r="K25">
        <f t="shared" si="13"/>
        <v>68</v>
      </c>
      <c r="L25">
        <f t="shared" si="13"/>
        <v>62</v>
      </c>
      <c r="M25">
        <f t="shared" si="13"/>
        <v>115</v>
      </c>
      <c r="N25">
        <f t="shared" si="13"/>
        <v>104</v>
      </c>
      <c r="O25">
        <f t="shared" si="13"/>
        <v>69</v>
      </c>
      <c r="P25">
        <f t="shared" si="13"/>
        <v>7876</v>
      </c>
      <c r="Q25">
        <f t="shared" si="13"/>
        <v>390</v>
      </c>
      <c r="R25">
        <f t="shared" si="13"/>
        <v>0</v>
      </c>
      <c r="S25">
        <f t="shared" si="14"/>
        <v>230</v>
      </c>
      <c r="T25">
        <f t="shared" si="14"/>
        <v>198</v>
      </c>
      <c r="U25">
        <f t="shared" si="14"/>
        <v>186</v>
      </c>
      <c r="V25">
        <f t="shared" si="14"/>
        <v>168</v>
      </c>
      <c r="W25">
        <f t="shared" si="14"/>
        <v>111</v>
      </c>
      <c r="X25">
        <f t="shared" si="14"/>
        <v>10032</v>
      </c>
      <c r="Y25">
        <f t="shared" si="14"/>
        <v>491</v>
      </c>
      <c r="Z25">
        <f t="shared" si="14"/>
        <v>0</v>
      </c>
      <c r="AA25">
        <f t="shared" si="14"/>
        <v>277</v>
      </c>
      <c r="AB25">
        <f t="shared" si="14"/>
        <v>233</v>
      </c>
      <c r="AC25">
        <f t="shared" si="14"/>
        <v>294</v>
      </c>
      <c r="AD25">
        <f t="shared" si="14"/>
        <v>265</v>
      </c>
      <c r="AE25">
        <f t="shared" si="14"/>
        <v>176</v>
      </c>
      <c r="AF25">
        <f t="shared" si="14"/>
        <v>12172</v>
      </c>
      <c r="AG25">
        <f t="shared" si="14"/>
        <v>584</v>
      </c>
      <c r="AH25">
        <f t="shared" si="14"/>
        <v>0</v>
      </c>
      <c r="AI25">
        <f t="shared" si="15"/>
        <v>299</v>
      </c>
      <c r="AJ25">
        <f t="shared" si="15"/>
        <v>236</v>
      </c>
      <c r="AK25">
        <f t="shared" si="15"/>
        <v>0</v>
      </c>
      <c r="AL25">
        <f t="shared" si="15"/>
        <v>0</v>
      </c>
      <c r="AM25">
        <f t="shared" si="15"/>
        <v>0</v>
      </c>
      <c r="AN25">
        <f t="shared" si="15"/>
        <v>0</v>
      </c>
      <c r="AO25">
        <f t="shared" si="15"/>
        <v>0</v>
      </c>
      <c r="AP25">
        <f t="shared" si="15"/>
        <v>0</v>
      </c>
      <c r="AQ25">
        <f t="shared" si="15"/>
        <v>0</v>
      </c>
      <c r="AR25">
        <f t="shared" si="15"/>
        <v>0</v>
      </c>
      <c r="AS25">
        <f t="shared" si="15"/>
        <v>0</v>
      </c>
      <c r="AT25">
        <f t="shared" si="15"/>
        <v>0</v>
      </c>
      <c r="AU25">
        <f t="shared" si="15"/>
        <v>0</v>
      </c>
      <c r="AV25">
        <f t="shared" si="15"/>
        <v>0</v>
      </c>
      <c r="AW25">
        <f t="shared" si="15"/>
        <v>0</v>
      </c>
      <c r="AX25">
        <f t="shared" si="15"/>
        <v>0</v>
      </c>
      <c r="AY25">
        <f t="shared" si="16"/>
        <v>0</v>
      </c>
      <c r="AZ25">
        <f t="shared" si="16"/>
        <v>0</v>
      </c>
      <c r="BA25">
        <f t="shared" si="16"/>
        <v>0</v>
      </c>
      <c r="BB25">
        <f t="shared" si="16"/>
        <v>0</v>
      </c>
      <c r="BC25">
        <f t="shared" si="16"/>
        <v>0</v>
      </c>
      <c r="BD25">
        <f t="shared" si="16"/>
        <v>0</v>
      </c>
      <c r="BE25">
        <f t="shared" si="16"/>
        <v>0</v>
      </c>
      <c r="BF25">
        <f t="shared" si="16"/>
        <v>0</v>
      </c>
      <c r="BG25">
        <f t="shared" si="16"/>
        <v>0</v>
      </c>
      <c r="BH25">
        <f t="shared" si="16"/>
        <v>0</v>
      </c>
      <c r="BI25">
        <f t="shared" si="17"/>
        <v>0</v>
      </c>
      <c r="BJ25">
        <f t="shared" si="17"/>
        <v>0</v>
      </c>
      <c r="BK25">
        <f t="shared" si="17"/>
        <v>0</v>
      </c>
    </row>
    <row r="26" spans="1:63" x14ac:dyDescent="0.15">
      <c r="A26">
        <f t="shared" si="18"/>
        <v>2040</v>
      </c>
      <c r="B26">
        <v>40</v>
      </c>
      <c r="C26">
        <f t="shared" si="13"/>
        <v>97</v>
      </c>
      <c r="D26">
        <f t="shared" si="13"/>
        <v>87</v>
      </c>
      <c r="E26">
        <f t="shared" si="13"/>
        <v>58</v>
      </c>
      <c r="F26">
        <f t="shared" si="13"/>
        <v>0</v>
      </c>
      <c r="G26">
        <f t="shared" si="13"/>
        <v>0</v>
      </c>
      <c r="H26">
        <f t="shared" si="13"/>
        <v>3648</v>
      </c>
      <c r="I26">
        <f t="shared" si="13"/>
        <v>177</v>
      </c>
      <c r="J26">
        <f t="shared" si="13"/>
        <v>0</v>
      </c>
      <c r="K26">
        <f t="shared" si="13"/>
        <v>114</v>
      </c>
      <c r="L26">
        <f t="shared" si="13"/>
        <v>102</v>
      </c>
      <c r="M26">
        <f t="shared" si="13"/>
        <v>207</v>
      </c>
      <c r="N26">
        <f t="shared" si="13"/>
        <v>186</v>
      </c>
      <c r="O26">
        <f t="shared" si="13"/>
        <v>124</v>
      </c>
      <c r="P26">
        <f t="shared" si="13"/>
        <v>13376</v>
      </c>
      <c r="Q26">
        <f t="shared" si="13"/>
        <v>632</v>
      </c>
      <c r="R26">
        <f t="shared" si="13"/>
        <v>0</v>
      </c>
      <c r="S26">
        <f t="shared" si="14"/>
        <v>378</v>
      </c>
      <c r="T26">
        <f t="shared" si="14"/>
        <v>327</v>
      </c>
      <c r="U26">
        <f t="shared" si="14"/>
        <v>328</v>
      </c>
      <c r="V26">
        <f t="shared" si="14"/>
        <v>295</v>
      </c>
      <c r="W26">
        <f t="shared" si="14"/>
        <v>196</v>
      </c>
      <c r="X26">
        <f t="shared" si="14"/>
        <v>17032</v>
      </c>
      <c r="Y26">
        <f t="shared" si="14"/>
        <v>791</v>
      </c>
      <c r="Z26">
        <f t="shared" si="14"/>
        <v>0</v>
      </c>
      <c r="AA26">
        <f t="shared" si="14"/>
        <v>453</v>
      </c>
      <c r="AB26">
        <f t="shared" si="14"/>
        <v>381</v>
      </c>
      <c r="AC26">
        <f t="shared" si="14"/>
        <v>511</v>
      </c>
      <c r="AD26">
        <f t="shared" si="14"/>
        <v>460</v>
      </c>
      <c r="AE26">
        <f t="shared" si="14"/>
        <v>306</v>
      </c>
      <c r="AF26">
        <f t="shared" si="14"/>
        <v>20672</v>
      </c>
      <c r="AG26">
        <f t="shared" si="14"/>
        <v>930</v>
      </c>
      <c r="AH26">
        <f t="shared" si="14"/>
        <v>0</v>
      </c>
      <c r="AI26">
        <f t="shared" si="15"/>
        <v>483</v>
      </c>
      <c r="AJ26">
        <f t="shared" si="15"/>
        <v>380</v>
      </c>
      <c r="AK26">
        <f t="shared" si="15"/>
        <v>0</v>
      </c>
      <c r="AL26">
        <f t="shared" si="15"/>
        <v>0</v>
      </c>
      <c r="AM26">
        <f t="shared" si="15"/>
        <v>0</v>
      </c>
      <c r="AN26">
        <f t="shared" si="15"/>
        <v>0</v>
      </c>
      <c r="AO26">
        <f t="shared" si="15"/>
        <v>0</v>
      </c>
      <c r="AP26">
        <f t="shared" si="15"/>
        <v>0</v>
      </c>
      <c r="AQ26">
        <f t="shared" si="15"/>
        <v>0</v>
      </c>
      <c r="AR26">
        <f t="shared" si="15"/>
        <v>0</v>
      </c>
      <c r="AS26">
        <f t="shared" si="15"/>
        <v>0</v>
      </c>
      <c r="AT26">
        <f t="shared" si="15"/>
        <v>0</v>
      </c>
      <c r="AU26">
        <f t="shared" si="15"/>
        <v>0</v>
      </c>
      <c r="AV26">
        <f t="shared" si="15"/>
        <v>0</v>
      </c>
      <c r="AW26">
        <f t="shared" si="15"/>
        <v>0</v>
      </c>
      <c r="AX26">
        <f t="shared" si="15"/>
        <v>0</v>
      </c>
      <c r="AY26">
        <f t="shared" si="16"/>
        <v>0</v>
      </c>
      <c r="AZ26">
        <f t="shared" si="16"/>
        <v>0</v>
      </c>
      <c r="BA26">
        <f t="shared" si="16"/>
        <v>0</v>
      </c>
      <c r="BB26">
        <f t="shared" si="16"/>
        <v>0</v>
      </c>
      <c r="BC26">
        <f t="shared" si="16"/>
        <v>0</v>
      </c>
      <c r="BD26">
        <f t="shared" si="16"/>
        <v>0</v>
      </c>
      <c r="BE26">
        <f t="shared" si="16"/>
        <v>0</v>
      </c>
      <c r="BF26">
        <f t="shared" si="16"/>
        <v>0</v>
      </c>
      <c r="BG26">
        <f t="shared" si="16"/>
        <v>0</v>
      </c>
      <c r="BH26">
        <f t="shared" si="16"/>
        <v>0</v>
      </c>
      <c r="BI26">
        <f t="shared" si="17"/>
        <v>0</v>
      </c>
      <c r="BJ26">
        <f t="shared" si="17"/>
        <v>0</v>
      </c>
      <c r="BK26">
        <f t="shared" si="17"/>
        <v>0</v>
      </c>
    </row>
    <row r="27" spans="1:63" x14ac:dyDescent="0.15">
      <c r="A27">
        <f t="shared" si="18"/>
        <v>2050</v>
      </c>
      <c r="B27">
        <v>50</v>
      </c>
      <c r="C27">
        <f>IF(C$2=1,VLOOKUP($A27,属性分配1,C$3,FALSE),VLOOKUP($A27,属性分配2,C$3,FALSE))</f>
        <v>129</v>
      </c>
      <c r="D27">
        <f t="shared" si="13"/>
        <v>116</v>
      </c>
      <c r="E27">
        <f t="shared" si="13"/>
        <v>77</v>
      </c>
      <c r="F27">
        <f t="shared" si="13"/>
        <v>0</v>
      </c>
      <c r="G27">
        <f t="shared" si="13"/>
        <v>0</v>
      </c>
      <c r="H27">
        <f t="shared" si="13"/>
        <v>5544</v>
      </c>
      <c r="I27">
        <f t="shared" si="13"/>
        <v>249</v>
      </c>
      <c r="J27">
        <f t="shared" si="13"/>
        <v>0</v>
      </c>
      <c r="K27">
        <f t="shared" si="13"/>
        <v>171</v>
      </c>
      <c r="L27">
        <f t="shared" si="13"/>
        <v>154</v>
      </c>
      <c r="M27">
        <f t="shared" si="13"/>
        <v>0</v>
      </c>
      <c r="N27">
        <f t="shared" si="13"/>
        <v>0</v>
      </c>
      <c r="O27">
        <f t="shared" si="13"/>
        <v>0</v>
      </c>
      <c r="P27">
        <f t="shared" si="13"/>
        <v>0</v>
      </c>
      <c r="Q27">
        <f t="shared" si="13"/>
        <v>0</v>
      </c>
      <c r="R27">
        <f t="shared" si="13"/>
        <v>0</v>
      </c>
      <c r="S27">
        <f t="shared" si="14"/>
        <v>0</v>
      </c>
      <c r="T27">
        <f t="shared" si="14"/>
        <v>0</v>
      </c>
      <c r="U27">
        <f t="shared" si="14"/>
        <v>425</v>
      </c>
      <c r="V27">
        <f t="shared" si="14"/>
        <v>383</v>
      </c>
      <c r="W27">
        <f t="shared" si="14"/>
        <v>255</v>
      </c>
      <c r="X27">
        <f t="shared" si="14"/>
        <v>23289</v>
      </c>
      <c r="Y27">
        <f t="shared" si="14"/>
        <v>984</v>
      </c>
      <c r="Z27">
        <f t="shared" si="14"/>
        <v>0</v>
      </c>
      <c r="AA27">
        <f t="shared" si="14"/>
        <v>628</v>
      </c>
      <c r="AB27">
        <f t="shared" si="14"/>
        <v>535</v>
      </c>
      <c r="AC27">
        <f t="shared" si="14"/>
        <v>610</v>
      </c>
      <c r="AD27">
        <f t="shared" si="14"/>
        <v>549</v>
      </c>
      <c r="AE27">
        <f t="shared" si="14"/>
        <v>366</v>
      </c>
      <c r="AF27">
        <f t="shared" si="14"/>
        <v>28092</v>
      </c>
      <c r="AG27">
        <f t="shared" si="14"/>
        <v>1150</v>
      </c>
      <c r="AH27">
        <f t="shared" si="14"/>
        <v>0</v>
      </c>
      <c r="AI27">
        <f t="shared" si="15"/>
        <v>705</v>
      </c>
      <c r="AJ27">
        <f t="shared" si="15"/>
        <v>581</v>
      </c>
      <c r="AK27">
        <f t="shared" si="15"/>
        <v>795</v>
      </c>
      <c r="AL27">
        <f t="shared" si="15"/>
        <v>716</v>
      </c>
      <c r="AM27">
        <f t="shared" si="15"/>
        <v>477</v>
      </c>
      <c r="AN27">
        <f t="shared" si="15"/>
        <v>31416</v>
      </c>
      <c r="AO27">
        <f t="shared" si="15"/>
        <v>1234</v>
      </c>
      <c r="AP27">
        <f t="shared" si="15"/>
        <v>0</v>
      </c>
      <c r="AQ27">
        <f t="shared" si="15"/>
        <v>715</v>
      </c>
      <c r="AR27">
        <f t="shared" si="15"/>
        <v>560</v>
      </c>
      <c r="AS27">
        <f t="shared" si="15"/>
        <v>8</v>
      </c>
      <c r="AT27">
        <f t="shared" si="15"/>
        <v>5</v>
      </c>
      <c r="AU27">
        <f t="shared" si="15"/>
        <v>0</v>
      </c>
      <c r="AV27">
        <f t="shared" si="15"/>
        <v>0</v>
      </c>
      <c r="AW27">
        <f t="shared" si="15"/>
        <v>0</v>
      </c>
      <c r="AX27">
        <f t="shared" si="15"/>
        <v>0</v>
      </c>
      <c r="AY27">
        <f t="shared" si="16"/>
        <v>0</v>
      </c>
      <c r="AZ27">
        <f t="shared" si="16"/>
        <v>0</v>
      </c>
      <c r="BA27">
        <f t="shared" si="16"/>
        <v>0</v>
      </c>
      <c r="BB27">
        <f t="shared" si="16"/>
        <v>0</v>
      </c>
      <c r="BC27">
        <f t="shared" si="16"/>
        <v>0</v>
      </c>
      <c r="BD27">
        <f t="shared" si="16"/>
        <v>0</v>
      </c>
      <c r="BE27">
        <f t="shared" si="16"/>
        <v>0</v>
      </c>
      <c r="BF27">
        <f t="shared" si="16"/>
        <v>0</v>
      </c>
      <c r="BG27">
        <f t="shared" si="16"/>
        <v>0</v>
      </c>
      <c r="BH27">
        <f t="shared" si="16"/>
        <v>0</v>
      </c>
      <c r="BI27">
        <f t="shared" si="17"/>
        <v>0</v>
      </c>
      <c r="BJ27">
        <f t="shared" si="17"/>
        <v>0</v>
      </c>
      <c r="BK27">
        <f t="shared" si="17"/>
        <v>0</v>
      </c>
    </row>
    <row r="28" spans="1:63" x14ac:dyDescent="0.15">
      <c r="A28">
        <f t="shared" si="18"/>
        <v>2060</v>
      </c>
      <c r="B28">
        <v>60</v>
      </c>
      <c r="C28">
        <f t="shared" si="13"/>
        <v>156</v>
      </c>
      <c r="D28">
        <f t="shared" si="13"/>
        <v>141</v>
      </c>
      <c r="E28">
        <f t="shared" si="13"/>
        <v>94</v>
      </c>
      <c r="F28">
        <f t="shared" si="13"/>
        <v>0</v>
      </c>
      <c r="G28">
        <f t="shared" si="13"/>
        <v>0</v>
      </c>
      <c r="H28">
        <f t="shared" si="13"/>
        <v>7848</v>
      </c>
      <c r="I28">
        <f t="shared" si="13"/>
        <v>336</v>
      </c>
      <c r="J28">
        <f t="shared" si="13"/>
        <v>0</v>
      </c>
      <c r="K28">
        <f t="shared" si="13"/>
        <v>241</v>
      </c>
      <c r="L28">
        <f t="shared" si="13"/>
        <v>216</v>
      </c>
      <c r="M28">
        <f t="shared" si="13"/>
        <v>0</v>
      </c>
      <c r="N28">
        <f t="shared" si="13"/>
        <v>0</v>
      </c>
      <c r="O28">
        <f t="shared" si="13"/>
        <v>0</v>
      </c>
      <c r="P28">
        <f t="shared" si="13"/>
        <v>0</v>
      </c>
      <c r="Q28">
        <f t="shared" si="13"/>
        <v>0</v>
      </c>
      <c r="R28">
        <f t="shared" si="13"/>
        <v>0</v>
      </c>
      <c r="S28">
        <f t="shared" si="14"/>
        <v>0</v>
      </c>
      <c r="T28">
        <f t="shared" si="14"/>
        <v>0</v>
      </c>
      <c r="U28">
        <f t="shared" si="14"/>
        <v>498</v>
      </c>
      <c r="V28">
        <f t="shared" si="14"/>
        <v>447</v>
      </c>
      <c r="W28">
        <f t="shared" si="14"/>
        <v>298</v>
      </c>
      <c r="X28">
        <f t="shared" si="14"/>
        <v>28776</v>
      </c>
      <c r="Y28">
        <f t="shared" si="14"/>
        <v>1153</v>
      </c>
      <c r="Z28">
        <f t="shared" si="14"/>
        <v>0</v>
      </c>
      <c r="AA28">
        <f t="shared" si="14"/>
        <v>791</v>
      </c>
      <c r="AB28">
        <f t="shared" si="14"/>
        <v>682</v>
      </c>
      <c r="AC28">
        <f t="shared" si="14"/>
        <v>825</v>
      </c>
      <c r="AD28">
        <f t="shared" si="14"/>
        <v>741</v>
      </c>
      <c r="AE28">
        <f t="shared" si="14"/>
        <v>494</v>
      </c>
      <c r="AF28">
        <f t="shared" si="14"/>
        <v>38259</v>
      </c>
      <c r="AG28">
        <f t="shared" si="14"/>
        <v>1459</v>
      </c>
      <c r="AH28">
        <f t="shared" si="14"/>
        <v>0</v>
      </c>
      <c r="AI28">
        <f t="shared" si="15"/>
        <v>966</v>
      </c>
      <c r="AJ28">
        <f t="shared" si="15"/>
        <v>803</v>
      </c>
      <c r="AK28">
        <f t="shared" si="15"/>
        <v>1152</v>
      </c>
      <c r="AL28">
        <f t="shared" si="15"/>
        <v>1036</v>
      </c>
      <c r="AM28">
        <f t="shared" si="15"/>
        <v>690</v>
      </c>
      <c r="AN28">
        <f t="shared" si="15"/>
        <v>44472</v>
      </c>
      <c r="AO28">
        <f t="shared" si="15"/>
        <v>1587</v>
      </c>
      <c r="AP28">
        <f t="shared" si="15"/>
        <v>0</v>
      </c>
      <c r="AQ28">
        <f t="shared" si="15"/>
        <v>993</v>
      </c>
      <c r="AR28">
        <f t="shared" si="15"/>
        <v>776</v>
      </c>
      <c r="AS28">
        <f t="shared" si="15"/>
        <v>14</v>
      </c>
      <c r="AT28">
        <f t="shared" si="15"/>
        <v>8</v>
      </c>
      <c r="AU28">
        <f t="shared" si="15"/>
        <v>0</v>
      </c>
      <c r="AV28">
        <f t="shared" si="15"/>
        <v>0</v>
      </c>
      <c r="AW28">
        <f t="shared" si="15"/>
        <v>0</v>
      </c>
      <c r="AX28">
        <f t="shared" si="15"/>
        <v>0</v>
      </c>
      <c r="AY28">
        <f t="shared" si="16"/>
        <v>0</v>
      </c>
      <c r="AZ28">
        <f t="shared" si="16"/>
        <v>0</v>
      </c>
      <c r="BA28">
        <f t="shared" si="16"/>
        <v>0</v>
      </c>
      <c r="BB28">
        <f t="shared" si="16"/>
        <v>0</v>
      </c>
      <c r="BC28">
        <f t="shared" si="16"/>
        <v>0</v>
      </c>
      <c r="BD28">
        <f t="shared" si="16"/>
        <v>0</v>
      </c>
      <c r="BE28">
        <f t="shared" si="16"/>
        <v>0</v>
      </c>
      <c r="BF28">
        <f t="shared" si="16"/>
        <v>0</v>
      </c>
      <c r="BG28">
        <f t="shared" si="16"/>
        <v>0</v>
      </c>
      <c r="BH28">
        <f t="shared" si="16"/>
        <v>0</v>
      </c>
      <c r="BI28">
        <f t="shared" si="17"/>
        <v>0</v>
      </c>
      <c r="BJ28">
        <f t="shared" si="17"/>
        <v>0</v>
      </c>
      <c r="BK28">
        <f t="shared" si="17"/>
        <v>0</v>
      </c>
    </row>
    <row r="29" spans="1:63" x14ac:dyDescent="0.15">
      <c r="A29">
        <f t="shared" si="18"/>
        <v>2070</v>
      </c>
      <c r="B29">
        <v>70</v>
      </c>
      <c r="C29">
        <f t="shared" si="13"/>
        <v>175</v>
      </c>
      <c r="D29">
        <f t="shared" si="13"/>
        <v>158</v>
      </c>
      <c r="E29">
        <f t="shared" si="13"/>
        <v>105</v>
      </c>
      <c r="F29">
        <f t="shared" si="13"/>
        <v>0</v>
      </c>
      <c r="G29">
        <f t="shared" si="13"/>
        <v>0</v>
      </c>
      <c r="H29">
        <f t="shared" si="13"/>
        <v>10548</v>
      </c>
      <c r="I29">
        <f t="shared" si="13"/>
        <v>429</v>
      </c>
      <c r="J29">
        <f t="shared" si="13"/>
        <v>0</v>
      </c>
      <c r="K29">
        <f t="shared" si="13"/>
        <v>322</v>
      </c>
      <c r="L29">
        <f t="shared" si="13"/>
        <v>290</v>
      </c>
      <c r="M29">
        <f t="shared" si="13"/>
        <v>0</v>
      </c>
      <c r="N29">
        <f t="shared" si="13"/>
        <v>0</v>
      </c>
      <c r="O29">
        <f t="shared" si="13"/>
        <v>0</v>
      </c>
      <c r="P29">
        <f t="shared" si="13"/>
        <v>0</v>
      </c>
      <c r="Q29">
        <f t="shared" si="13"/>
        <v>0</v>
      </c>
      <c r="R29">
        <f t="shared" si="13"/>
        <v>0</v>
      </c>
      <c r="S29">
        <f t="shared" si="14"/>
        <v>0</v>
      </c>
      <c r="T29">
        <f t="shared" si="14"/>
        <v>0</v>
      </c>
      <c r="U29">
        <f t="shared" si="14"/>
        <v>704</v>
      </c>
      <c r="V29">
        <f t="shared" si="14"/>
        <v>633</v>
      </c>
      <c r="W29">
        <f t="shared" si="14"/>
        <v>422</v>
      </c>
      <c r="X29">
        <f t="shared" si="14"/>
        <v>38676</v>
      </c>
      <c r="Y29">
        <f t="shared" si="14"/>
        <v>1451</v>
      </c>
      <c r="Z29">
        <f t="shared" si="14"/>
        <v>0</v>
      </c>
      <c r="AA29">
        <f t="shared" si="14"/>
        <v>1055</v>
      </c>
      <c r="AB29">
        <f t="shared" si="14"/>
        <v>909</v>
      </c>
      <c r="AC29">
        <f t="shared" si="14"/>
        <v>1055</v>
      </c>
      <c r="AD29">
        <f t="shared" si="14"/>
        <v>949</v>
      </c>
      <c r="AE29">
        <f t="shared" si="14"/>
        <v>632</v>
      </c>
      <c r="AF29">
        <f t="shared" si="14"/>
        <v>49232</v>
      </c>
      <c r="AG29">
        <f t="shared" si="14"/>
        <v>1760</v>
      </c>
      <c r="AH29">
        <f t="shared" si="14"/>
        <v>0</v>
      </c>
      <c r="AI29">
        <f t="shared" si="15"/>
        <v>1255</v>
      </c>
      <c r="AJ29">
        <f t="shared" si="15"/>
        <v>1052</v>
      </c>
      <c r="AK29">
        <f t="shared" si="15"/>
        <v>1583</v>
      </c>
      <c r="AL29">
        <f t="shared" si="15"/>
        <v>1424</v>
      </c>
      <c r="AM29">
        <f t="shared" si="15"/>
        <v>949</v>
      </c>
      <c r="AN29">
        <f t="shared" si="15"/>
        <v>59772</v>
      </c>
      <c r="AO29">
        <f t="shared" si="15"/>
        <v>1935</v>
      </c>
      <c r="AP29">
        <f t="shared" si="15"/>
        <v>0</v>
      </c>
      <c r="AQ29">
        <f t="shared" si="15"/>
        <v>1319</v>
      </c>
      <c r="AR29">
        <f t="shared" si="15"/>
        <v>1028</v>
      </c>
      <c r="AS29">
        <f t="shared" si="15"/>
        <v>24</v>
      </c>
      <c r="AT29">
        <f t="shared" si="15"/>
        <v>12</v>
      </c>
      <c r="AU29">
        <f t="shared" si="15"/>
        <v>0</v>
      </c>
      <c r="AV29">
        <f t="shared" si="15"/>
        <v>0</v>
      </c>
      <c r="AW29">
        <f t="shared" si="15"/>
        <v>0</v>
      </c>
      <c r="AX29">
        <f t="shared" si="15"/>
        <v>0</v>
      </c>
      <c r="AY29">
        <f t="shared" si="16"/>
        <v>0</v>
      </c>
      <c r="AZ29">
        <f t="shared" si="16"/>
        <v>0</v>
      </c>
      <c r="BA29">
        <f t="shared" si="16"/>
        <v>0</v>
      </c>
      <c r="BB29">
        <f t="shared" si="16"/>
        <v>0</v>
      </c>
      <c r="BC29">
        <f t="shared" si="16"/>
        <v>0</v>
      </c>
      <c r="BD29">
        <f t="shared" si="16"/>
        <v>0</v>
      </c>
      <c r="BE29">
        <f t="shared" si="16"/>
        <v>0</v>
      </c>
      <c r="BF29">
        <f t="shared" si="16"/>
        <v>0</v>
      </c>
      <c r="BG29">
        <f t="shared" si="16"/>
        <v>0</v>
      </c>
      <c r="BH29">
        <f t="shared" si="16"/>
        <v>0</v>
      </c>
      <c r="BI29">
        <f t="shared" si="17"/>
        <v>0</v>
      </c>
      <c r="BJ29">
        <f t="shared" si="17"/>
        <v>0</v>
      </c>
      <c r="BK29">
        <f t="shared" si="17"/>
        <v>0</v>
      </c>
    </row>
    <row r="30" spans="1:63" x14ac:dyDescent="0.15">
      <c r="A30">
        <f t="shared" si="18"/>
        <v>2080</v>
      </c>
      <c r="B30">
        <v>80</v>
      </c>
      <c r="C30">
        <f t="shared" si="13"/>
        <v>227</v>
      </c>
      <c r="D30">
        <f t="shared" si="13"/>
        <v>204</v>
      </c>
      <c r="E30">
        <f t="shared" si="13"/>
        <v>136</v>
      </c>
      <c r="F30">
        <f t="shared" si="13"/>
        <v>0</v>
      </c>
      <c r="G30">
        <f t="shared" si="13"/>
        <v>0</v>
      </c>
      <c r="H30">
        <f t="shared" si="13"/>
        <v>13644</v>
      </c>
      <c r="I30">
        <f t="shared" si="13"/>
        <v>513</v>
      </c>
      <c r="J30">
        <f t="shared" si="13"/>
        <v>0</v>
      </c>
      <c r="K30">
        <f t="shared" si="13"/>
        <v>415</v>
      </c>
      <c r="L30">
        <f t="shared" si="13"/>
        <v>373</v>
      </c>
      <c r="M30">
        <f t="shared" si="13"/>
        <v>0</v>
      </c>
      <c r="N30">
        <f t="shared" si="13"/>
        <v>0</v>
      </c>
      <c r="O30">
        <f t="shared" si="13"/>
        <v>0</v>
      </c>
      <c r="P30">
        <f t="shared" si="13"/>
        <v>0</v>
      </c>
      <c r="Q30">
        <f t="shared" si="13"/>
        <v>0</v>
      </c>
      <c r="R30">
        <f t="shared" si="13"/>
        <v>0</v>
      </c>
      <c r="S30">
        <f t="shared" si="14"/>
        <v>0</v>
      </c>
      <c r="T30">
        <f t="shared" si="14"/>
        <v>0</v>
      </c>
      <c r="U30">
        <f t="shared" si="14"/>
        <v>0</v>
      </c>
      <c r="V30">
        <f t="shared" si="14"/>
        <v>0</v>
      </c>
      <c r="W30">
        <f t="shared" si="14"/>
        <v>0</v>
      </c>
      <c r="X30">
        <f t="shared" si="14"/>
        <v>0</v>
      </c>
      <c r="Y30">
        <f t="shared" si="14"/>
        <v>0</v>
      </c>
      <c r="Z30">
        <f t="shared" si="14"/>
        <v>0</v>
      </c>
      <c r="AA30">
        <f t="shared" si="14"/>
        <v>0</v>
      </c>
      <c r="AB30">
        <f t="shared" si="14"/>
        <v>0</v>
      </c>
      <c r="AC30">
        <f t="shared" si="14"/>
        <v>1251</v>
      </c>
      <c r="AD30">
        <f t="shared" si="14"/>
        <v>1126</v>
      </c>
      <c r="AE30">
        <f t="shared" si="14"/>
        <v>750</v>
      </c>
      <c r="AF30">
        <f t="shared" si="14"/>
        <v>60603</v>
      </c>
      <c r="AG30">
        <f t="shared" si="14"/>
        <v>1948</v>
      </c>
      <c r="AH30">
        <f t="shared" si="14"/>
        <v>0</v>
      </c>
      <c r="AI30">
        <f t="shared" si="15"/>
        <v>1565</v>
      </c>
      <c r="AJ30">
        <f t="shared" si="15"/>
        <v>1322</v>
      </c>
      <c r="AK30">
        <f t="shared" si="15"/>
        <v>1614</v>
      </c>
      <c r="AL30">
        <f t="shared" si="15"/>
        <v>1454</v>
      </c>
      <c r="AM30">
        <f t="shared" si="15"/>
        <v>968</v>
      </c>
      <c r="AN30">
        <f t="shared" si="15"/>
        <v>69640</v>
      </c>
      <c r="AO30">
        <f t="shared" si="15"/>
        <v>2103</v>
      </c>
      <c r="AP30">
        <f t="shared" si="15"/>
        <v>0</v>
      </c>
      <c r="AQ30">
        <f t="shared" si="15"/>
        <v>1685</v>
      </c>
      <c r="AR30">
        <f t="shared" si="15"/>
        <v>1382</v>
      </c>
      <c r="AS30">
        <f t="shared" si="15"/>
        <v>24</v>
      </c>
      <c r="AT30">
        <f t="shared" si="15"/>
        <v>12</v>
      </c>
      <c r="AU30">
        <f t="shared" si="15"/>
        <v>0</v>
      </c>
      <c r="AV30">
        <f t="shared" si="15"/>
        <v>0</v>
      </c>
      <c r="AW30">
        <f t="shared" si="15"/>
        <v>1668</v>
      </c>
      <c r="AX30">
        <f t="shared" si="15"/>
        <v>1501</v>
      </c>
      <c r="AY30">
        <f t="shared" si="16"/>
        <v>1000</v>
      </c>
      <c r="AZ30">
        <f t="shared" si="16"/>
        <v>84896</v>
      </c>
      <c r="BA30">
        <f t="shared" si="16"/>
        <v>2538</v>
      </c>
      <c r="BB30">
        <f t="shared" si="16"/>
        <v>0</v>
      </c>
      <c r="BC30">
        <f t="shared" si="16"/>
        <v>2034</v>
      </c>
      <c r="BD30">
        <f t="shared" si="16"/>
        <v>1660</v>
      </c>
      <c r="BE30">
        <f t="shared" si="16"/>
        <v>38</v>
      </c>
      <c r="BF30">
        <f t="shared" si="16"/>
        <v>17</v>
      </c>
      <c r="BG30">
        <f t="shared" si="16"/>
        <v>0</v>
      </c>
      <c r="BH30">
        <f t="shared" si="16"/>
        <v>0</v>
      </c>
      <c r="BI30">
        <f t="shared" si="17"/>
        <v>200</v>
      </c>
      <c r="BJ30">
        <f t="shared" si="17"/>
        <v>200</v>
      </c>
      <c r="BK30">
        <f t="shared" si="17"/>
        <v>200</v>
      </c>
    </row>
    <row r="31" spans="1:63" x14ac:dyDescent="0.15">
      <c r="A31">
        <f t="shared" si="18"/>
        <v>2090</v>
      </c>
      <c r="B31">
        <v>90</v>
      </c>
      <c r="C31">
        <f t="shared" si="13"/>
        <v>285</v>
      </c>
      <c r="D31">
        <f t="shared" si="13"/>
        <v>257</v>
      </c>
      <c r="E31">
        <f t="shared" si="13"/>
        <v>171</v>
      </c>
      <c r="F31">
        <f t="shared" si="13"/>
        <v>0</v>
      </c>
      <c r="G31">
        <f t="shared" si="13"/>
        <v>0</v>
      </c>
      <c r="H31">
        <f t="shared" si="13"/>
        <v>17148</v>
      </c>
      <c r="I31">
        <f t="shared" si="13"/>
        <v>630</v>
      </c>
      <c r="J31">
        <f t="shared" si="13"/>
        <v>0</v>
      </c>
      <c r="K31">
        <f t="shared" si="13"/>
        <v>520</v>
      </c>
      <c r="L31">
        <f t="shared" si="13"/>
        <v>468</v>
      </c>
      <c r="M31">
        <f t="shared" si="13"/>
        <v>0</v>
      </c>
      <c r="N31">
        <f t="shared" si="13"/>
        <v>0</v>
      </c>
      <c r="O31">
        <f t="shared" si="13"/>
        <v>0</v>
      </c>
      <c r="P31">
        <f t="shared" si="13"/>
        <v>0</v>
      </c>
      <c r="Q31">
        <f t="shared" si="13"/>
        <v>0</v>
      </c>
      <c r="R31">
        <f t="shared" si="13"/>
        <v>0</v>
      </c>
      <c r="S31">
        <f t="shared" si="14"/>
        <v>0</v>
      </c>
      <c r="T31">
        <f t="shared" si="14"/>
        <v>0</v>
      </c>
      <c r="U31">
        <f t="shared" si="14"/>
        <v>0</v>
      </c>
      <c r="V31">
        <f t="shared" si="14"/>
        <v>0</v>
      </c>
      <c r="W31">
        <f t="shared" si="14"/>
        <v>0</v>
      </c>
      <c r="X31">
        <f t="shared" si="14"/>
        <v>0</v>
      </c>
      <c r="Y31">
        <f t="shared" si="14"/>
        <v>0</v>
      </c>
      <c r="Z31">
        <f t="shared" si="14"/>
        <v>0</v>
      </c>
      <c r="AA31">
        <f t="shared" si="14"/>
        <v>0</v>
      </c>
      <c r="AB31">
        <f t="shared" si="14"/>
        <v>0</v>
      </c>
      <c r="AC31">
        <f t="shared" si="14"/>
        <v>1429</v>
      </c>
      <c r="AD31">
        <f t="shared" si="14"/>
        <v>1286</v>
      </c>
      <c r="AE31">
        <f t="shared" si="14"/>
        <v>857</v>
      </c>
      <c r="AF31">
        <f t="shared" si="14"/>
        <v>72031</v>
      </c>
      <c r="AG31">
        <f t="shared" si="14"/>
        <v>2275</v>
      </c>
      <c r="AH31">
        <f t="shared" si="14"/>
        <v>0</v>
      </c>
      <c r="AI31">
        <f t="shared" si="15"/>
        <v>1884</v>
      </c>
      <c r="AJ31">
        <f t="shared" si="15"/>
        <v>1602</v>
      </c>
      <c r="AK31">
        <f t="shared" si="15"/>
        <v>1858</v>
      </c>
      <c r="AL31">
        <f t="shared" si="15"/>
        <v>1672</v>
      </c>
      <c r="AM31">
        <f t="shared" si="15"/>
        <v>1114</v>
      </c>
      <c r="AN31">
        <f t="shared" si="15"/>
        <v>83604</v>
      </c>
      <c r="AO31">
        <f t="shared" si="15"/>
        <v>2490</v>
      </c>
      <c r="AP31">
        <f t="shared" si="15"/>
        <v>0</v>
      </c>
      <c r="AQ31">
        <f t="shared" si="15"/>
        <v>2065</v>
      </c>
      <c r="AR31">
        <f t="shared" si="15"/>
        <v>1713</v>
      </c>
      <c r="AS31">
        <f t="shared" si="15"/>
        <v>24</v>
      </c>
      <c r="AT31">
        <f t="shared" si="15"/>
        <v>12</v>
      </c>
      <c r="AU31">
        <f t="shared" si="15"/>
        <v>0</v>
      </c>
      <c r="AV31">
        <f t="shared" si="15"/>
        <v>0</v>
      </c>
      <c r="AW31">
        <f t="shared" si="15"/>
        <v>2096</v>
      </c>
      <c r="AX31">
        <f t="shared" si="15"/>
        <v>1886</v>
      </c>
      <c r="AY31">
        <f t="shared" si="16"/>
        <v>1257</v>
      </c>
      <c r="AZ31">
        <f t="shared" si="16"/>
        <v>106712</v>
      </c>
      <c r="BA31">
        <f t="shared" si="16"/>
        <v>3058</v>
      </c>
      <c r="BB31">
        <f t="shared" si="16"/>
        <v>0</v>
      </c>
      <c r="BC31">
        <f t="shared" si="16"/>
        <v>2540</v>
      </c>
      <c r="BD31">
        <f t="shared" si="16"/>
        <v>2071</v>
      </c>
      <c r="BE31">
        <f t="shared" si="16"/>
        <v>56</v>
      </c>
      <c r="BF31">
        <f t="shared" si="16"/>
        <v>25</v>
      </c>
      <c r="BG31">
        <f t="shared" si="16"/>
        <v>0</v>
      </c>
      <c r="BH31">
        <f t="shared" si="16"/>
        <v>0</v>
      </c>
      <c r="BI31">
        <f t="shared" si="17"/>
        <v>200</v>
      </c>
      <c r="BJ31">
        <f t="shared" si="17"/>
        <v>200</v>
      </c>
      <c r="BK31">
        <f t="shared" si="17"/>
        <v>200</v>
      </c>
    </row>
    <row r="32" spans="1:63" x14ac:dyDescent="0.15">
      <c r="A32">
        <f t="shared" si="18"/>
        <v>2100</v>
      </c>
      <c r="B32">
        <v>100</v>
      </c>
      <c r="C32">
        <f t="shared" si="13"/>
        <v>350</v>
      </c>
      <c r="D32">
        <f t="shared" si="13"/>
        <v>315</v>
      </c>
      <c r="E32">
        <f t="shared" si="13"/>
        <v>210</v>
      </c>
      <c r="F32">
        <f t="shared" si="13"/>
        <v>0</v>
      </c>
      <c r="G32">
        <f t="shared" si="13"/>
        <v>0</v>
      </c>
      <c r="H32">
        <f t="shared" si="13"/>
        <v>21048</v>
      </c>
      <c r="I32">
        <f t="shared" si="13"/>
        <v>772</v>
      </c>
      <c r="J32">
        <f t="shared" si="13"/>
        <v>0</v>
      </c>
      <c r="K32">
        <f t="shared" si="13"/>
        <v>637</v>
      </c>
      <c r="L32">
        <f t="shared" si="13"/>
        <v>573</v>
      </c>
      <c r="M32">
        <f t="shared" si="13"/>
        <v>0</v>
      </c>
      <c r="N32">
        <f t="shared" si="13"/>
        <v>0</v>
      </c>
      <c r="O32">
        <f t="shared" si="13"/>
        <v>0</v>
      </c>
      <c r="P32">
        <f t="shared" si="13"/>
        <v>0</v>
      </c>
      <c r="Q32">
        <f t="shared" si="13"/>
        <v>0</v>
      </c>
      <c r="R32">
        <f t="shared" si="13"/>
        <v>0</v>
      </c>
      <c r="S32">
        <f t="shared" si="14"/>
        <v>0</v>
      </c>
      <c r="T32">
        <f t="shared" si="14"/>
        <v>0</v>
      </c>
      <c r="U32">
        <f t="shared" si="14"/>
        <v>0</v>
      </c>
      <c r="V32">
        <f t="shared" si="14"/>
        <v>0</v>
      </c>
      <c r="W32">
        <f t="shared" si="14"/>
        <v>0</v>
      </c>
      <c r="X32">
        <f t="shared" si="14"/>
        <v>0</v>
      </c>
      <c r="Y32">
        <f t="shared" si="14"/>
        <v>0</v>
      </c>
      <c r="Z32">
        <f t="shared" si="14"/>
        <v>0</v>
      </c>
      <c r="AA32">
        <f t="shared" si="14"/>
        <v>0</v>
      </c>
      <c r="AB32">
        <f t="shared" si="14"/>
        <v>0</v>
      </c>
      <c r="AC32">
        <f t="shared" si="14"/>
        <v>1579</v>
      </c>
      <c r="AD32">
        <f t="shared" si="14"/>
        <v>1421</v>
      </c>
      <c r="AE32">
        <f t="shared" si="14"/>
        <v>947</v>
      </c>
      <c r="AF32">
        <f t="shared" si="14"/>
        <v>82968</v>
      </c>
      <c r="AG32">
        <f t="shared" si="14"/>
        <v>2656</v>
      </c>
      <c r="AH32">
        <f t="shared" si="14"/>
        <v>0</v>
      </c>
      <c r="AI32">
        <f t="shared" si="15"/>
        <v>2198</v>
      </c>
      <c r="AJ32">
        <f t="shared" si="15"/>
        <v>1883</v>
      </c>
      <c r="AK32">
        <f t="shared" si="15"/>
        <v>2105</v>
      </c>
      <c r="AL32">
        <f t="shared" si="15"/>
        <v>1894</v>
      </c>
      <c r="AM32">
        <f t="shared" si="15"/>
        <v>1262</v>
      </c>
      <c r="AN32">
        <f t="shared" si="15"/>
        <v>98232</v>
      </c>
      <c r="AO32">
        <f t="shared" si="15"/>
        <v>2975</v>
      </c>
      <c r="AP32">
        <f t="shared" si="15"/>
        <v>0</v>
      </c>
      <c r="AQ32">
        <f t="shared" si="15"/>
        <v>2467</v>
      </c>
      <c r="AR32">
        <f t="shared" si="15"/>
        <v>2065</v>
      </c>
      <c r="AS32">
        <f t="shared" si="15"/>
        <v>24</v>
      </c>
      <c r="AT32">
        <f t="shared" si="15"/>
        <v>12</v>
      </c>
      <c r="AU32">
        <f t="shared" si="15"/>
        <v>0</v>
      </c>
      <c r="AV32">
        <f t="shared" si="15"/>
        <v>0</v>
      </c>
      <c r="AW32">
        <f t="shared" si="15"/>
        <v>2573</v>
      </c>
      <c r="AX32">
        <f t="shared" si="15"/>
        <v>2315</v>
      </c>
      <c r="AY32">
        <f t="shared" si="16"/>
        <v>1543</v>
      </c>
      <c r="AZ32">
        <f t="shared" si="16"/>
        <v>130972</v>
      </c>
      <c r="BA32">
        <f t="shared" si="16"/>
        <v>3736</v>
      </c>
      <c r="BB32">
        <f t="shared" si="16"/>
        <v>0</v>
      </c>
      <c r="BC32">
        <f t="shared" si="16"/>
        <v>3104</v>
      </c>
      <c r="BD32">
        <f t="shared" si="16"/>
        <v>2530</v>
      </c>
      <c r="BE32">
        <f t="shared" si="16"/>
        <v>78</v>
      </c>
      <c r="BF32">
        <f t="shared" si="16"/>
        <v>33</v>
      </c>
      <c r="BG32">
        <f t="shared" si="16"/>
        <v>0</v>
      </c>
      <c r="BH32">
        <f t="shared" si="16"/>
        <v>0</v>
      </c>
      <c r="BI32">
        <f t="shared" si="17"/>
        <v>200</v>
      </c>
      <c r="BJ32">
        <f t="shared" si="17"/>
        <v>200</v>
      </c>
      <c r="BK32">
        <f t="shared" si="17"/>
        <v>200</v>
      </c>
    </row>
    <row r="36" spans="1:63" x14ac:dyDescent="0.15">
      <c r="A36" s="2">
        <v>3</v>
      </c>
      <c r="B36" s="2" t="str">
        <f>VLOOKUP(A36,属性设计!$A$14:$B$18,2,FALSE)</f>
        <v>夜叉</v>
      </c>
      <c r="C36" s="2" t="s">
        <v>194</v>
      </c>
      <c r="D36" s="2"/>
      <c r="E36" s="2"/>
      <c r="F36" s="2"/>
      <c r="G36" s="2"/>
      <c r="H36" s="1" t="s">
        <v>199</v>
      </c>
      <c r="I36" s="1"/>
      <c r="J36" s="1"/>
      <c r="K36" s="1"/>
      <c r="L36" s="1"/>
      <c r="M36" s="2" t="s">
        <v>189</v>
      </c>
      <c r="N36" s="2"/>
      <c r="O36" s="2"/>
      <c r="P36" s="2"/>
      <c r="Q36" s="2"/>
      <c r="R36" s="2"/>
      <c r="S36" s="2"/>
      <c r="T36" s="2"/>
      <c r="U36" s="1" t="s">
        <v>190</v>
      </c>
      <c r="V36" s="1"/>
      <c r="W36" s="1"/>
      <c r="X36" s="1"/>
      <c r="Y36" s="1"/>
      <c r="Z36" s="1"/>
      <c r="AA36" s="1"/>
      <c r="AB36" s="1"/>
      <c r="AC36" s="2" t="s">
        <v>186</v>
      </c>
      <c r="AD36" s="2"/>
      <c r="AE36" s="2"/>
      <c r="AF36" s="2"/>
      <c r="AG36" s="2"/>
      <c r="AH36" s="2"/>
      <c r="AI36" s="2"/>
      <c r="AJ36" s="2"/>
      <c r="AK36" s="1" t="s">
        <v>187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2" t="s">
        <v>188</v>
      </c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</row>
    <row r="37" spans="1:63" x14ac:dyDescent="0.15">
      <c r="A37" t="s">
        <v>195</v>
      </c>
      <c r="B37" t="s">
        <v>176</v>
      </c>
      <c r="C37" t="s">
        <v>0</v>
      </c>
      <c r="D37" t="s">
        <v>1</v>
      </c>
      <c r="E37" t="s">
        <v>2</v>
      </c>
      <c r="F37" t="s">
        <v>147</v>
      </c>
      <c r="G37" t="s">
        <v>39</v>
      </c>
      <c r="H37" t="s">
        <v>177</v>
      </c>
      <c r="I37" t="s">
        <v>178</v>
      </c>
      <c r="J37" t="s">
        <v>179</v>
      </c>
      <c r="K37" t="s">
        <v>180</v>
      </c>
      <c r="L37" t="s">
        <v>181</v>
      </c>
      <c r="M37" t="s">
        <v>0</v>
      </c>
      <c r="N37" t="s">
        <v>1</v>
      </c>
      <c r="O37" t="s">
        <v>2</v>
      </c>
      <c r="P37" t="s">
        <v>177</v>
      </c>
      <c r="Q37" t="s">
        <v>178</v>
      </c>
      <c r="R37" t="s">
        <v>179</v>
      </c>
      <c r="S37" t="s">
        <v>180</v>
      </c>
      <c r="T37" t="s">
        <v>181</v>
      </c>
      <c r="U37" t="s">
        <v>0</v>
      </c>
      <c r="V37" t="s">
        <v>1</v>
      </c>
      <c r="W37" t="s">
        <v>2</v>
      </c>
      <c r="X37" t="s">
        <v>177</v>
      </c>
      <c r="Y37" t="s">
        <v>178</v>
      </c>
      <c r="Z37" t="s">
        <v>179</v>
      </c>
      <c r="AA37" t="s">
        <v>180</v>
      </c>
      <c r="AB37" t="s">
        <v>181</v>
      </c>
      <c r="AC37" t="s">
        <v>0</v>
      </c>
      <c r="AD37" t="s">
        <v>1</v>
      </c>
      <c r="AE37" t="s">
        <v>2</v>
      </c>
      <c r="AF37" t="s">
        <v>177</v>
      </c>
      <c r="AG37" t="s">
        <v>178</v>
      </c>
      <c r="AH37" t="s">
        <v>179</v>
      </c>
      <c r="AI37" t="s">
        <v>180</v>
      </c>
      <c r="AJ37" t="s">
        <v>181</v>
      </c>
      <c r="AK37" t="s">
        <v>0</v>
      </c>
      <c r="AL37" t="s">
        <v>1</v>
      </c>
      <c r="AM37" t="s">
        <v>2</v>
      </c>
      <c r="AN37" t="s">
        <v>177</v>
      </c>
      <c r="AO37" t="s">
        <v>178</v>
      </c>
      <c r="AP37" t="s">
        <v>179</v>
      </c>
      <c r="AQ37" t="s">
        <v>180</v>
      </c>
      <c r="AR37" t="s">
        <v>181</v>
      </c>
      <c r="AS37" t="s">
        <v>25</v>
      </c>
      <c r="AT37" t="s">
        <v>22</v>
      </c>
      <c r="AU37" t="s">
        <v>24</v>
      </c>
      <c r="AV37" t="s">
        <v>23</v>
      </c>
      <c r="AW37" t="s">
        <v>0</v>
      </c>
      <c r="AX37" t="s">
        <v>1</v>
      </c>
      <c r="AY37" t="s">
        <v>2</v>
      </c>
      <c r="AZ37" t="s">
        <v>177</v>
      </c>
      <c r="BA37" t="s">
        <v>178</v>
      </c>
      <c r="BB37" t="s">
        <v>179</v>
      </c>
      <c r="BC37" t="s">
        <v>180</v>
      </c>
      <c r="BD37" t="s">
        <v>181</v>
      </c>
      <c r="BE37" t="s">
        <v>25</v>
      </c>
      <c r="BF37" t="s">
        <v>22</v>
      </c>
      <c r="BG37" t="s">
        <v>24</v>
      </c>
      <c r="BH37" t="s">
        <v>23</v>
      </c>
      <c r="BI37" t="s">
        <v>260</v>
      </c>
      <c r="BJ37" t="s">
        <v>261</v>
      </c>
      <c r="BK37" t="s">
        <v>262</v>
      </c>
    </row>
    <row r="38" spans="1:63" x14ac:dyDescent="0.15">
      <c r="A38">
        <f>B38+A$36*1000</f>
        <v>3001</v>
      </c>
      <c r="B38">
        <v>1</v>
      </c>
      <c r="C38">
        <f t="shared" ref="C38:R48" si="19">IF(C$2=1,VLOOKUP($A38,属性分配1,C$3,FALSE),VLOOKUP($A38,属性分配2,C$3,FALSE))</f>
        <v>2</v>
      </c>
      <c r="D38">
        <f t="shared" si="19"/>
        <v>3</v>
      </c>
      <c r="E38">
        <f t="shared" si="19"/>
        <v>2</v>
      </c>
      <c r="F38">
        <f t="shared" si="19"/>
        <v>0</v>
      </c>
      <c r="G38">
        <f t="shared" si="19"/>
        <v>0</v>
      </c>
      <c r="H38">
        <f t="shared" si="19"/>
        <v>0</v>
      </c>
      <c r="I38">
        <f t="shared" si="19"/>
        <v>0</v>
      </c>
      <c r="J38">
        <f t="shared" si="19"/>
        <v>0</v>
      </c>
      <c r="K38">
        <f t="shared" si="19"/>
        <v>0</v>
      </c>
      <c r="L38">
        <f t="shared" si="19"/>
        <v>0</v>
      </c>
      <c r="M38">
        <f t="shared" si="19"/>
        <v>6</v>
      </c>
      <c r="N38">
        <f t="shared" si="19"/>
        <v>7</v>
      </c>
      <c r="O38">
        <f t="shared" si="19"/>
        <v>5</v>
      </c>
      <c r="P38">
        <f t="shared" si="19"/>
        <v>434</v>
      </c>
      <c r="Q38">
        <f t="shared" si="19"/>
        <v>32</v>
      </c>
      <c r="R38">
        <f t="shared" si="19"/>
        <v>32</v>
      </c>
      <c r="S38">
        <f t="shared" ref="S38:AH48" si="20">IF(S$2=1,VLOOKUP($A38,属性分配1,S$3,FALSE),VLOOKUP($A38,属性分配2,S$3,FALSE))</f>
        <v>29</v>
      </c>
      <c r="T38">
        <f t="shared" si="20"/>
        <v>29</v>
      </c>
      <c r="U38">
        <f t="shared" si="20"/>
        <v>0</v>
      </c>
      <c r="V38">
        <f t="shared" si="20"/>
        <v>0</v>
      </c>
      <c r="W38">
        <f t="shared" si="20"/>
        <v>0</v>
      </c>
      <c r="X38">
        <f t="shared" si="20"/>
        <v>0</v>
      </c>
      <c r="Y38">
        <f t="shared" si="20"/>
        <v>0</v>
      </c>
      <c r="Z38">
        <f t="shared" si="20"/>
        <v>0</v>
      </c>
      <c r="AA38">
        <f t="shared" si="20"/>
        <v>0</v>
      </c>
      <c r="AB38">
        <f t="shared" si="20"/>
        <v>0</v>
      </c>
      <c r="AC38">
        <f t="shared" si="20"/>
        <v>0</v>
      </c>
      <c r="AD38">
        <f t="shared" si="20"/>
        <v>0</v>
      </c>
      <c r="AE38">
        <f t="shared" si="20"/>
        <v>0</v>
      </c>
      <c r="AF38">
        <f t="shared" si="20"/>
        <v>0</v>
      </c>
      <c r="AG38">
        <f t="shared" si="20"/>
        <v>0</v>
      </c>
      <c r="AH38">
        <f t="shared" si="20"/>
        <v>0</v>
      </c>
      <c r="AI38">
        <f t="shared" ref="AI38:AX48" si="21">IF(AI$2=1,VLOOKUP($A38,属性分配1,AI$3,FALSE),VLOOKUP($A38,属性分配2,AI$3,FALSE))</f>
        <v>0</v>
      </c>
      <c r="AJ38">
        <f t="shared" si="21"/>
        <v>0</v>
      </c>
      <c r="AK38">
        <f t="shared" si="21"/>
        <v>0</v>
      </c>
      <c r="AL38">
        <f t="shared" si="21"/>
        <v>0</v>
      </c>
      <c r="AM38">
        <f t="shared" si="21"/>
        <v>0</v>
      </c>
      <c r="AN38">
        <f t="shared" si="21"/>
        <v>0</v>
      </c>
      <c r="AO38">
        <f t="shared" si="21"/>
        <v>0</v>
      </c>
      <c r="AP38">
        <f t="shared" si="21"/>
        <v>0</v>
      </c>
      <c r="AQ38">
        <f t="shared" si="21"/>
        <v>0</v>
      </c>
      <c r="AR38">
        <f t="shared" si="21"/>
        <v>0</v>
      </c>
      <c r="AS38">
        <f t="shared" si="21"/>
        <v>0</v>
      </c>
      <c r="AT38">
        <f t="shared" si="21"/>
        <v>0</v>
      </c>
      <c r="AU38">
        <f t="shared" si="21"/>
        <v>0</v>
      </c>
      <c r="AV38">
        <f t="shared" si="21"/>
        <v>0</v>
      </c>
      <c r="AW38">
        <f t="shared" si="21"/>
        <v>0</v>
      </c>
      <c r="AX38">
        <f t="shared" si="21"/>
        <v>0</v>
      </c>
      <c r="AY38">
        <f t="shared" ref="AY38:BH48" si="22">IF(AY$2=1,VLOOKUP($A38,属性分配1,AY$3,FALSE),VLOOKUP($A38,属性分配2,AY$3,FALSE))</f>
        <v>0</v>
      </c>
      <c r="AZ38">
        <f t="shared" si="22"/>
        <v>0</v>
      </c>
      <c r="BA38">
        <f t="shared" si="22"/>
        <v>0</v>
      </c>
      <c r="BB38">
        <f t="shared" si="22"/>
        <v>0</v>
      </c>
      <c r="BC38">
        <f t="shared" si="22"/>
        <v>0</v>
      </c>
      <c r="BD38">
        <f t="shared" si="22"/>
        <v>0</v>
      </c>
      <c r="BE38">
        <f t="shared" si="22"/>
        <v>0</v>
      </c>
      <c r="BF38">
        <f t="shared" si="22"/>
        <v>0</v>
      </c>
      <c r="BG38">
        <f t="shared" si="22"/>
        <v>0</v>
      </c>
      <c r="BH38">
        <f t="shared" si="22"/>
        <v>0</v>
      </c>
      <c r="BI38">
        <f t="shared" ref="BI38:BK48" si="23">IF(BI$2=1,VLOOKUP($A38,属性分配1,BI$3,FALSE),VLOOKUP($A38,属性分配2,BI$3,FALSE))*1000</f>
        <v>0</v>
      </c>
      <c r="BJ38">
        <f t="shared" si="23"/>
        <v>0</v>
      </c>
      <c r="BK38">
        <f t="shared" si="23"/>
        <v>0</v>
      </c>
    </row>
    <row r="39" spans="1:63" x14ac:dyDescent="0.15">
      <c r="A39">
        <f t="shared" ref="A39:A48" si="24">B39+A$36*1000</f>
        <v>3010</v>
      </c>
      <c r="B39">
        <v>10</v>
      </c>
      <c r="C39">
        <f t="shared" si="19"/>
        <v>15</v>
      </c>
      <c r="D39">
        <f t="shared" si="19"/>
        <v>19</v>
      </c>
      <c r="E39">
        <f t="shared" si="19"/>
        <v>13</v>
      </c>
      <c r="F39">
        <f t="shared" si="19"/>
        <v>0</v>
      </c>
      <c r="G39">
        <f t="shared" si="19"/>
        <v>0</v>
      </c>
      <c r="H39">
        <f t="shared" si="19"/>
        <v>369</v>
      </c>
      <c r="I39">
        <f t="shared" si="19"/>
        <v>13</v>
      </c>
      <c r="J39">
        <f t="shared" si="19"/>
        <v>13</v>
      </c>
      <c r="K39">
        <f t="shared" si="19"/>
        <v>13</v>
      </c>
      <c r="L39">
        <f t="shared" si="19"/>
        <v>13</v>
      </c>
      <c r="M39">
        <f t="shared" si="19"/>
        <v>21</v>
      </c>
      <c r="N39">
        <f t="shared" si="19"/>
        <v>27</v>
      </c>
      <c r="O39">
        <f t="shared" si="19"/>
        <v>19</v>
      </c>
      <c r="P39">
        <f t="shared" si="19"/>
        <v>2084</v>
      </c>
      <c r="Q39">
        <f t="shared" si="19"/>
        <v>67</v>
      </c>
      <c r="R39">
        <f t="shared" si="19"/>
        <v>68</v>
      </c>
      <c r="S39">
        <f t="shared" si="20"/>
        <v>60</v>
      </c>
      <c r="T39">
        <f t="shared" si="20"/>
        <v>60</v>
      </c>
      <c r="U39">
        <f t="shared" si="20"/>
        <v>31</v>
      </c>
      <c r="V39">
        <f t="shared" si="20"/>
        <v>39</v>
      </c>
      <c r="W39">
        <f t="shared" si="20"/>
        <v>27</v>
      </c>
      <c r="X39">
        <f t="shared" si="20"/>
        <v>2406</v>
      </c>
      <c r="Y39">
        <f t="shared" si="20"/>
        <v>73</v>
      </c>
      <c r="Z39">
        <f t="shared" si="20"/>
        <v>76</v>
      </c>
      <c r="AA39">
        <f t="shared" si="20"/>
        <v>63</v>
      </c>
      <c r="AB39">
        <f t="shared" si="20"/>
        <v>63</v>
      </c>
      <c r="AC39">
        <f t="shared" si="20"/>
        <v>0</v>
      </c>
      <c r="AD39">
        <f t="shared" si="20"/>
        <v>0</v>
      </c>
      <c r="AE39">
        <f t="shared" si="20"/>
        <v>0</v>
      </c>
      <c r="AF39">
        <f t="shared" si="20"/>
        <v>0</v>
      </c>
      <c r="AG39">
        <f t="shared" si="20"/>
        <v>0</v>
      </c>
      <c r="AH39">
        <f t="shared" si="20"/>
        <v>0</v>
      </c>
      <c r="AI39">
        <f t="shared" si="21"/>
        <v>0</v>
      </c>
      <c r="AJ39">
        <f t="shared" si="21"/>
        <v>0</v>
      </c>
      <c r="AK39">
        <f t="shared" si="21"/>
        <v>0</v>
      </c>
      <c r="AL39">
        <f t="shared" si="21"/>
        <v>0</v>
      </c>
      <c r="AM39">
        <f t="shared" si="21"/>
        <v>0</v>
      </c>
      <c r="AN39">
        <f t="shared" si="21"/>
        <v>0</v>
      </c>
      <c r="AO39">
        <f t="shared" si="21"/>
        <v>0</v>
      </c>
      <c r="AP39">
        <f t="shared" si="21"/>
        <v>0</v>
      </c>
      <c r="AQ39">
        <f t="shared" si="21"/>
        <v>0</v>
      </c>
      <c r="AR39">
        <f t="shared" si="21"/>
        <v>0</v>
      </c>
      <c r="AS39">
        <f t="shared" si="21"/>
        <v>0</v>
      </c>
      <c r="AT39">
        <f t="shared" si="21"/>
        <v>0</v>
      </c>
      <c r="AU39">
        <f t="shared" si="21"/>
        <v>0</v>
      </c>
      <c r="AV39">
        <f t="shared" si="21"/>
        <v>0</v>
      </c>
      <c r="AW39">
        <f t="shared" si="21"/>
        <v>0</v>
      </c>
      <c r="AX39">
        <f t="shared" si="21"/>
        <v>0</v>
      </c>
      <c r="AY39">
        <f t="shared" si="22"/>
        <v>0</v>
      </c>
      <c r="AZ39">
        <f t="shared" si="22"/>
        <v>0</v>
      </c>
      <c r="BA39">
        <f t="shared" si="22"/>
        <v>0</v>
      </c>
      <c r="BB39">
        <f t="shared" si="22"/>
        <v>0</v>
      </c>
      <c r="BC39">
        <f t="shared" si="22"/>
        <v>0</v>
      </c>
      <c r="BD39">
        <f t="shared" si="22"/>
        <v>0</v>
      </c>
      <c r="BE39">
        <f t="shared" si="22"/>
        <v>0</v>
      </c>
      <c r="BF39">
        <f t="shared" si="22"/>
        <v>0</v>
      </c>
      <c r="BG39">
        <f t="shared" si="22"/>
        <v>0</v>
      </c>
      <c r="BH39">
        <f t="shared" si="22"/>
        <v>0</v>
      </c>
      <c r="BI39">
        <f t="shared" si="23"/>
        <v>0</v>
      </c>
      <c r="BJ39">
        <f t="shared" si="23"/>
        <v>0</v>
      </c>
      <c r="BK39">
        <f t="shared" si="23"/>
        <v>0</v>
      </c>
    </row>
    <row r="40" spans="1:63" x14ac:dyDescent="0.15">
      <c r="A40">
        <f t="shared" si="24"/>
        <v>3020</v>
      </c>
      <c r="B40">
        <v>20</v>
      </c>
      <c r="C40">
        <f t="shared" si="19"/>
        <v>30</v>
      </c>
      <c r="D40">
        <f t="shared" si="19"/>
        <v>38</v>
      </c>
      <c r="E40">
        <f t="shared" si="19"/>
        <v>26</v>
      </c>
      <c r="F40">
        <f t="shared" si="19"/>
        <v>0</v>
      </c>
      <c r="G40">
        <f t="shared" si="19"/>
        <v>0</v>
      </c>
      <c r="H40">
        <f t="shared" si="19"/>
        <v>1089</v>
      </c>
      <c r="I40">
        <f t="shared" si="19"/>
        <v>35</v>
      </c>
      <c r="J40">
        <f t="shared" si="19"/>
        <v>35</v>
      </c>
      <c r="K40">
        <f t="shared" si="19"/>
        <v>35</v>
      </c>
      <c r="L40">
        <f t="shared" si="19"/>
        <v>35</v>
      </c>
      <c r="M40">
        <f t="shared" si="19"/>
        <v>39</v>
      </c>
      <c r="N40">
        <f t="shared" si="19"/>
        <v>49</v>
      </c>
      <c r="O40">
        <f t="shared" si="19"/>
        <v>35</v>
      </c>
      <c r="P40">
        <f t="shared" si="19"/>
        <v>4215</v>
      </c>
      <c r="Q40">
        <f t="shared" si="19"/>
        <v>123</v>
      </c>
      <c r="R40">
        <f t="shared" si="19"/>
        <v>125</v>
      </c>
      <c r="S40">
        <f t="shared" si="20"/>
        <v>115</v>
      </c>
      <c r="T40">
        <f t="shared" si="20"/>
        <v>115</v>
      </c>
      <c r="U40">
        <f t="shared" si="20"/>
        <v>67</v>
      </c>
      <c r="V40">
        <f t="shared" si="20"/>
        <v>83</v>
      </c>
      <c r="W40">
        <f t="shared" si="20"/>
        <v>59</v>
      </c>
      <c r="X40">
        <f t="shared" si="20"/>
        <v>5509</v>
      </c>
      <c r="Y40">
        <f t="shared" si="20"/>
        <v>150</v>
      </c>
      <c r="Z40">
        <f t="shared" si="20"/>
        <v>154</v>
      </c>
      <c r="AA40">
        <f t="shared" si="20"/>
        <v>137</v>
      </c>
      <c r="AB40">
        <f t="shared" si="20"/>
        <v>137</v>
      </c>
      <c r="AC40">
        <f t="shared" si="20"/>
        <v>109</v>
      </c>
      <c r="AD40">
        <f t="shared" si="20"/>
        <v>136</v>
      </c>
      <c r="AE40">
        <f t="shared" si="20"/>
        <v>96</v>
      </c>
      <c r="AF40">
        <f t="shared" si="20"/>
        <v>7030</v>
      </c>
      <c r="AG40">
        <f t="shared" si="20"/>
        <v>169</v>
      </c>
      <c r="AH40">
        <f t="shared" si="20"/>
        <v>177</v>
      </c>
      <c r="AI40">
        <f t="shared" si="21"/>
        <v>143</v>
      </c>
      <c r="AJ40">
        <f t="shared" si="21"/>
        <v>143</v>
      </c>
      <c r="AK40">
        <f t="shared" si="21"/>
        <v>0</v>
      </c>
      <c r="AL40">
        <f t="shared" si="21"/>
        <v>0</v>
      </c>
      <c r="AM40">
        <f t="shared" si="21"/>
        <v>0</v>
      </c>
      <c r="AN40">
        <f t="shared" si="21"/>
        <v>0</v>
      </c>
      <c r="AO40">
        <f t="shared" si="21"/>
        <v>0</v>
      </c>
      <c r="AP40">
        <f t="shared" si="21"/>
        <v>0</v>
      </c>
      <c r="AQ40">
        <f t="shared" si="21"/>
        <v>0</v>
      </c>
      <c r="AR40">
        <f t="shared" si="21"/>
        <v>0</v>
      </c>
      <c r="AS40">
        <f t="shared" si="21"/>
        <v>0</v>
      </c>
      <c r="AT40">
        <f t="shared" si="21"/>
        <v>0</v>
      </c>
      <c r="AU40">
        <f t="shared" si="21"/>
        <v>0</v>
      </c>
      <c r="AV40">
        <f t="shared" si="21"/>
        <v>0</v>
      </c>
      <c r="AW40">
        <f t="shared" si="21"/>
        <v>0</v>
      </c>
      <c r="AX40">
        <f t="shared" si="21"/>
        <v>0</v>
      </c>
      <c r="AY40">
        <f t="shared" si="22"/>
        <v>0</v>
      </c>
      <c r="AZ40">
        <f t="shared" si="22"/>
        <v>0</v>
      </c>
      <c r="BA40">
        <f t="shared" si="22"/>
        <v>0</v>
      </c>
      <c r="BB40">
        <f t="shared" si="22"/>
        <v>0</v>
      </c>
      <c r="BC40">
        <f t="shared" si="22"/>
        <v>0</v>
      </c>
      <c r="BD40">
        <f t="shared" si="22"/>
        <v>0</v>
      </c>
      <c r="BE40">
        <f t="shared" si="22"/>
        <v>0</v>
      </c>
      <c r="BF40">
        <f t="shared" si="22"/>
        <v>0</v>
      </c>
      <c r="BG40">
        <f t="shared" si="22"/>
        <v>0</v>
      </c>
      <c r="BH40">
        <f t="shared" si="22"/>
        <v>0</v>
      </c>
      <c r="BI40">
        <f t="shared" si="23"/>
        <v>0</v>
      </c>
      <c r="BJ40">
        <f t="shared" si="23"/>
        <v>0</v>
      </c>
      <c r="BK40">
        <f t="shared" si="23"/>
        <v>0</v>
      </c>
    </row>
    <row r="41" spans="1:63" x14ac:dyDescent="0.15">
      <c r="A41">
        <f t="shared" si="24"/>
        <v>3030</v>
      </c>
      <c r="B41">
        <v>30</v>
      </c>
      <c r="C41">
        <f t="shared" si="19"/>
        <v>51</v>
      </c>
      <c r="D41">
        <f t="shared" si="19"/>
        <v>64</v>
      </c>
      <c r="E41">
        <f t="shared" si="19"/>
        <v>45</v>
      </c>
      <c r="F41">
        <f t="shared" si="19"/>
        <v>0</v>
      </c>
      <c r="G41">
        <f t="shared" si="19"/>
        <v>0</v>
      </c>
      <c r="H41">
        <f t="shared" si="19"/>
        <v>2029</v>
      </c>
      <c r="I41">
        <f t="shared" si="19"/>
        <v>69</v>
      </c>
      <c r="J41">
        <f t="shared" si="19"/>
        <v>69</v>
      </c>
      <c r="K41">
        <f t="shared" si="19"/>
        <v>68</v>
      </c>
      <c r="L41">
        <f t="shared" si="19"/>
        <v>68</v>
      </c>
      <c r="M41">
        <f t="shared" si="19"/>
        <v>92</v>
      </c>
      <c r="N41">
        <f t="shared" si="19"/>
        <v>115</v>
      </c>
      <c r="O41">
        <f t="shared" si="19"/>
        <v>80</v>
      </c>
      <c r="P41">
        <f t="shared" si="19"/>
        <v>7704</v>
      </c>
      <c r="Q41">
        <f t="shared" si="19"/>
        <v>235</v>
      </c>
      <c r="R41">
        <f t="shared" si="19"/>
        <v>239</v>
      </c>
      <c r="S41">
        <f t="shared" si="20"/>
        <v>221</v>
      </c>
      <c r="T41">
        <f t="shared" si="20"/>
        <v>221</v>
      </c>
      <c r="U41">
        <f t="shared" si="20"/>
        <v>149</v>
      </c>
      <c r="V41">
        <f t="shared" si="20"/>
        <v>186</v>
      </c>
      <c r="W41">
        <f t="shared" si="20"/>
        <v>130</v>
      </c>
      <c r="X41">
        <f t="shared" si="20"/>
        <v>9988</v>
      </c>
      <c r="Y41">
        <f t="shared" si="20"/>
        <v>284</v>
      </c>
      <c r="Z41">
        <f t="shared" si="20"/>
        <v>294</v>
      </c>
      <c r="AA41">
        <f t="shared" si="20"/>
        <v>259</v>
      </c>
      <c r="AB41">
        <f t="shared" si="20"/>
        <v>259</v>
      </c>
      <c r="AC41">
        <f t="shared" si="20"/>
        <v>235</v>
      </c>
      <c r="AD41">
        <f t="shared" si="20"/>
        <v>294</v>
      </c>
      <c r="AE41">
        <f t="shared" si="20"/>
        <v>205</v>
      </c>
      <c r="AF41">
        <f t="shared" si="20"/>
        <v>12549</v>
      </c>
      <c r="AG41">
        <f t="shared" si="20"/>
        <v>313</v>
      </c>
      <c r="AH41">
        <f t="shared" si="20"/>
        <v>331</v>
      </c>
      <c r="AI41">
        <f t="shared" si="21"/>
        <v>263</v>
      </c>
      <c r="AJ41">
        <f t="shared" si="21"/>
        <v>263</v>
      </c>
      <c r="AK41">
        <f t="shared" si="21"/>
        <v>0</v>
      </c>
      <c r="AL41">
        <f t="shared" si="21"/>
        <v>0</v>
      </c>
      <c r="AM41">
        <f t="shared" si="21"/>
        <v>0</v>
      </c>
      <c r="AN41">
        <f t="shared" si="21"/>
        <v>0</v>
      </c>
      <c r="AO41">
        <f t="shared" si="21"/>
        <v>0</v>
      </c>
      <c r="AP41">
        <f t="shared" si="21"/>
        <v>0</v>
      </c>
      <c r="AQ41">
        <f t="shared" si="21"/>
        <v>0</v>
      </c>
      <c r="AR41">
        <f t="shared" si="21"/>
        <v>0</v>
      </c>
      <c r="AS41">
        <f t="shared" si="21"/>
        <v>0</v>
      </c>
      <c r="AT41">
        <f t="shared" si="21"/>
        <v>0</v>
      </c>
      <c r="AU41">
        <f t="shared" si="21"/>
        <v>0</v>
      </c>
      <c r="AV41">
        <f t="shared" si="21"/>
        <v>0</v>
      </c>
      <c r="AW41">
        <f t="shared" si="21"/>
        <v>0</v>
      </c>
      <c r="AX41">
        <f t="shared" si="21"/>
        <v>0</v>
      </c>
      <c r="AY41">
        <f t="shared" si="22"/>
        <v>0</v>
      </c>
      <c r="AZ41">
        <f t="shared" si="22"/>
        <v>0</v>
      </c>
      <c r="BA41">
        <f t="shared" si="22"/>
        <v>0</v>
      </c>
      <c r="BB41">
        <f t="shared" si="22"/>
        <v>0</v>
      </c>
      <c r="BC41">
        <f t="shared" si="22"/>
        <v>0</v>
      </c>
      <c r="BD41">
        <f t="shared" si="22"/>
        <v>0</v>
      </c>
      <c r="BE41">
        <f t="shared" si="22"/>
        <v>0</v>
      </c>
      <c r="BF41">
        <f t="shared" si="22"/>
        <v>0</v>
      </c>
      <c r="BG41">
        <f t="shared" si="22"/>
        <v>0</v>
      </c>
      <c r="BH41">
        <f t="shared" si="22"/>
        <v>0</v>
      </c>
      <c r="BI41">
        <f t="shared" si="23"/>
        <v>0</v>
      </c>
      <c r="BJ41">
        <f t="shared" si="23"/>
        <v>0</v>
      </c>
      <c r="BK41">
        <f t="shared" si="23"/>
        <v>0</v>
      </c>
    </row>
    <row r="42" spans="1:63" x14ac:dyDescent="0.15">
      <c r="A42">
        <f t="shared" si="24"/>
        <v>3040</v>
      </c>
      <c r="B42">
        <v>40</v>
      </c>
      <c r="C42">
        <f t="shared" si="19"/>
        <v>77</v>
      </c>
      <c r="D42">
        <f t="shared" si="19"/>
        <v>97</v>
      </c>
      <c r="E42">
        <f t="shared" si="19"/>
        <v>68</v>
      </c>
      <c r="F42">
        <f t="shared" si="19"/>
        <v>0</v>
      </c>
      <c r="G42">
        <f t="shared" si="19"/>
        <v>0</v>
      </c>
      <c r="H42">
        <f t="shared" si="19"/>
        <v>3447</v>
      </c>
      <c r="I42">
        <f t="shared" si="19"/>
        <v>115</v>
      </c>
      <c r="J42">
        <f t="shared" si="19"/>
        <v>115</v>
      </c>
      <c r="K42">
        <f t="shared" si="19"/>
        <v>114</v>
      </c>
      <c r="L42">
        <f t="shared" si="19"/>
        <v>114</v>
      </c>
      <c r="M42">
        <f t="shared" si="19"/>
        <v>166</v>
      </c>
      <c r="N42">
        <f t="shared" si="19"/>
        <v>207</v>
      </c>
      <c r="O42">
        <f t="shared" si="19"/>
        <v>144</v>
      </c>
      <c r="P42">
        <f t="shared" si="19"/>
        <v>13083</v>
      </c>
      <c r="Q42">
        <f t="shared" si="19"/>
        <v>387</v>
      </c>
      <c r="R42">
        <f t="shared" si="19"/>
        <v>395</v>
      </c>
      <c r="S42">
        <f t="shared" si="20"/>
        <v>363</v>
      </c>
      <c r="T42">
        <f t="shared" si="20"/>
        <v>363</v>
      </c>
      <c r="U42">
        <f t="shared" si="20"/>
        <v>263</v>
      </c>
      <c r="V42">
        <f t="shared" si="20"/>
        <v>328</v>
      </c>
      <c r="W42">
        <f t="shared" si="20"/>
        <v>229</v>
      </c>
      <c r="X42">
        <f t="shared" si="20"/>
        <v>16958</v>
      </c>
      <c r="Y42">
        <f t="shared" si="20"/>
        <v>466</v>
      </c>
      <c r="Z42">
        <f t="shared" si="20"/>
        <v>482</v>
      </c>
      <c r="AA42">
        <f t="shared" si="20"/>
        <v>423</v>
      </c>
      <c r="AB42">
        <f t="shared" si="20"/>
        <v>423</v>
      </c>
      <c r="AC42">
        <f t="shared" si="20"/>
        <v>409</v>
      </c>
      <c r="AD42">
        <f t="shared" si="20"/>
        <v>511</v>
      </c>
      <c r="AE42">
        <f t="shared" si="20"/>
        <v>357</v>
      </c>
      <c r="AF42">
        <f t="shared" si="20"/>
        <v>21306</v>
      </c>
      <c r="AG42">
        <f t="shared" si="20"/>
        <v>507</v>
      </c>
      <c r="AH42">
        <f t="shared" si="20"/>
        <v>537</v>
      </c>
      <c r="AI42">
        <f t="shared" si="21"/>
        <v>422</v>
      </c>
      <c r="AJ42">
        <f t="shared" si="21"/>
        <v>422</v>
      </c>
      <c r="AK42">
        <f t="shared" si="21"/>
        <v>0</v>
      </c>
      <c r="AL42">
        <f t="shared" si="21"/>
        <v>0</v>
      </c>
      <c r="AM42">
        <f t="shared" si="21"/>
        <v>0</v>
      </c>
      <c r="AN42">
        <f t="shared" si="21"/>
        <v>0</v>
      </c>
      <c r="AO42">
        <f t="shared" si="21"/>
        <v>0</v>
      </c>
      <c r="AP42">
        <f t="shared" si="21"/>
        <v>0</v>
      </c>
      <c r="AQ42">
        <f t="shared" si="21"/>
        <v>0</v>
      </c>
      <c r="AR42">
        <f t="shared" si="21"/>
        <v>0</v>
      </c>
      <c r="AS42">
        <f t="shared" si="21"/>
        <v>0</v>
      </c>
      <c r="AT42">
        <f t="shared" si="21"/>
        <v>0</v>
      </c>
      <c r="AU42">
        <f t="shared" si="21"/>
        <v>0</v>
      </c>
      <c r="AV42">
        <f t="shared" si="21"/>
        <v>0</v>
      </c>
      <c r="AW42">
        <f t="shared" si="21"/>
        <v>0</v>
      </c>
      <c r="AX42">
        <f t="shared" si="21"/>
        <v>0</v>
      </c>
      <c r="AY42">
        <f t="shared" si="22"/>
        <v>0</v>
      </c>
      <c r="AZ42">
        <f t="shared" si="22"/>
        <v>0</v>
      </c>
      <c r="BA42">
        <f t="shared" si="22"/>
        <v>0</v>
      </c>
      <c r="BB42">
        <f t="shared" si="22"/>
        <v>0</v>
      </c>
      <c r="BC42">
        <f t="shared" si="22"/>
        <v>0</v>
      </c>
      <c r="BD42">
        <f t="shared" si="22"/>
        <v>0</v>
      </c>
      <c r="BE42">
        <f t="shared" si="22"/>
        <v>0</v>
      </c>
      <c r="BF42">
        <f t="shared" si="22"/>
        <v>0</v>
      </c>
      <c r="BG42">
        <f t="shared" si="22"/>
        <v>0</v>
      </c>
      <c r="BH42">
        <f t="shared" si="22"/>
        <v>0</v>
      </c>
      <c r="BI42">
        <f t="shared" si="23"/>
        <v>0</v>
      </c>
      <c r="BJ42">
        <f t="shared" si="23"/>
        <v>0</v>
      </c>
      <c r="BK42">
        <f t="shared" si="23"/>
        <v>0</v>
      </c>
    </row>
    <row r="43" spans="1:63" x14ac:dyDescent="0.15">
      <c r="A43">
        <f t="shared" si="24"/>
        <v>3050</v>
      </c>
      <c r="B43">
        <v>50</v>
      </c>
      <c r="C43">
        <f t="shared" si="19"/>
        <v>103</v>
      </c>
      <c r="D43">
        <f t="shared" si="19"/>
        <v>129</v>
      </c>
      <c r="E43">
        <f t="shared" si="19"/>
        <v>90</v>
      </c>
      <c r="F43">
        <f t="shared" si="19"/>
        <v>0</v>
      </c>
      <c r="G43">
        <f t="shared" si="19"/>
        <v>0</v>
      </c>
      <c r="H43">
        <f t="shared" si="19"/>
        <v>4989</v>
      </c>
      <c r="I43">
        <f t="shared" si="19"/>
        <v>173</v>
      </c>
      <c r="J43">
        <f t="shared" si="19"/>
        <v>173</v>
      </c>
      <c r="K43">
        <f t="shared" si="19"/>
        <v>171</v>
      </c>
      <c r="L43">
        <f t="shared" si="19"/>
        <v>171</v>
      </c>
      <c r="M43">
        <f t="shared" si="19"/>
        <v>0</v>
      </c>
      <c r="N43">
        <f t="shared" si="19"/>
        <v>0</v>
      </c>
      <c r="O43">
        <f t="shared" si="19"/>
        <v>0</v>
      </c>
      <c r="P43">
        <f t="shared" si="19"/>
        <v>0</v>
      </c>
      <c r="Q43">
        <f t="shared" si="19"/>
        <v>0</v>
      </c>
      <c r="R43">
        <f t="shared" si="19"/>
        <v>0</v>
      </c>
      <c r="S43">
        <f t="shared" si="20"/>
        <v>0</v>
      </c>
      <c r="T43">
        <f t="shared" si="20"/>
        <v>0</v>
      </c>
      <c r="U43">
        <f t="shared" si="20"/>
        <v>340</v>
      </c>
      <c r="V43">
        <f t="shared" si="20"/>
        <v>425</v>
      </c>
      <c r="W43">
        <f t="shared" si="20"/>
        <v>298</v>
      </c>
      <c r="X43">
        <f t="shared" si="20"/>
        <v>21628</v>
      </c>
      <c r="Y43">
        <f t="shared" si="20"/>
        <v>645</v>
      </c>
      <c r="Z43">
        <f t="shared" si="20"/>
        <v>662</v>
      </c>
      <c r="AA43">
        <f t="shared" si="20"/>
        <v>595</v>
      </c>
      <c r="AB43">
        <f t="shared" si="20"/>
        <v>595</v>
      </c>
      <c r="AC43">
        <f t="shared" si="20"/>
        <v>488</v>
      </c>
      <c r="AD43">
        <f t="shared" si="20"/>
        <v>610</v>
      </c>
      <c r="AE43">
        <f t="shared" si="20"/>
        <v>427</v>
      </c>
      <c r="AF43">
        <f t="shared" si="20"/>
        <v>26469</v>
      </c>
      <c r="AG43">
        <f t="shared" si="20"/>
        <v>730</v>
      </c>
      <c r="AH43">
        <f t="shared" si="20"/>
        <v>760</v>
      </c>
      <c r="AI43">
        <f t="shared" si="21"/>
        <v>646</v>
      </c>
      <c r="AJ43">
        <f t="shared" si="21"/>
        <v>646</v>
      </c>
      <c r="AK43">
        <f t="shared" si="21"/>
        <v>636</v>
      </c>
      <c r="AL43">
        <f t="shared" si="21"/>
        <v>795</v>
      </c>
      <c r="AM43">
        <f t="shared" si="21"/>
        <v>557</v>
      </c>
      <c r="AN43">
        <f t="shared" si="21"/>
        <v>30127</v>
      </c>
      <c r="AO43">
        <f t="shared" si="21"/>
        <v>751</v>
      </c>
      <c r="AP43">
        <f t="shared" si="21"/>
        <v>797</v>
      </c>
      <c r="AQ43">
        <f t="shared" si="21"/>
        <v>623</v>
      </c>
      <c r="AR43">
        <f t="shared" si="21"/>
        <v>623</v>
      </c>
      <c r="AS43">
        <f t="shared" si="21"/>
        <v>0</v>
      </c>
      <c r="AT43">
        <f t="shared" si="21"/>
        <v>0</v>
      </c>
      <c r="AU43">
        <f t="shared" si="21"/>
        <v>9</v>
      </c>
      <c r="AV43">
        <f t="shared" si="21"/>
        <v>9</v>
      </c>
      <c r="AW43">
        <f t="shared" si="21"/>
        <v>0</v>
      </c>
      <c r="AX43">
        <f t="shared" si="21"/>
        <v>0</v>
      </c>
      <c r="AY43">
        <f t="shared" si="22"/>
        <v>0</v>
      </c>
      <c r="AZ43">
        <f t="shared" si="22"/>
        <v>0</v>
      </c>
      <c r="BA43">
        <f t="shared" si="22"/>
        <v>0</v>
      </c>
      <c r="BB43">
        <f t="shared" si="22"/>
        <v>0</v>
      </c>
      <c r="BC43">
        <f t="shared" si="22"/>
        <v>0</v>
      </c>
      <c r="BD43">
        <f t="shared" si="22"/>
        <v>0</v>
      </c>
      <c r="BE43">
        <f t="shared" si="22"/>
        <v>0</v>
      </c>
      <c r="BF43">
        <f t="shared" si="22"/>
        <v>0</v>
      </c>
      <c r="BG43">
        <f t="shared" si="22"/>
        <v>0</v>
      </c>
      <c r="BH43">
        <f t="shared" si="22"/>
        <v>0</v>
      </c>
      <c r="BI43">
        <f t="shared" si="23"/>
        <v>0</v>
      </c>
      <c r="BJ43">
        <f t="shared" si="23"/>
        <v>0</v>
      </c>
      <c r="BK43">
        <f t="shared" si="23"/>
        <v>0</v>
      </c>
    </row>
    <row r="44" spans="1:63" x14ac:dyDescent="0.15">
      <c r="A44">
        <f t="shared" si="24"/>
        <v>3060</v>
      </c>
      <c r="B44">
        <v>60</v>
      </c>
      <c r="C44">
        <f t="shared" si="19"/>
        <v>125</v>
      </c>
      <c r="D44">
        <f t="shared" si="19"/>
        <v>156</v>
      </c>
      <c r="E44">
        <f t="shared" si="19"/>
        <v>109</v>
      </c>
      <c r="F44">
        <f t="shared" si="19"/>
        <v>0</v>
      </c>
      <c r="G44">
        <f t="shared" si="19"/>
        <v>0</v>
      </c>
      <c r="H44">
        <f t="shared" si="19"/>
        <v>7063</v>
      </c>
      <c r="I44">
        <f t="shared" si="19"/>
        <v>243</v>
      </c>
      <c r="J44">
        <f t="shared" si="19"/>
        <v>243</v>
      </c>
      <c r="K44">
        <f t="shared" si="19"/>
        <v>241</v>
      </c>
      <c r="L44">
        <f t="shared" si="19"/>
        <v>241</v>
      </c>
      <c r="M44">
        <f t="shared" si="19"/>
        <v>0</v>
      </c>
      <c r="N44">
        <f t="shared" si="19"/>
        <v>0</v>
      </c>
      <c r="O44">
        <f t="shared" si="19"/>
        <v>0</v>
      </c>
      <c r="P44">
        <f t="shared" si="19"/>
        <v>0</v>
      </c>
      <c r="Q44">
        <f t="shared" si="19"/>
        <v>0</v>
      </c>
      <c r="R44">
        <f t="shared" si="19"/>
        <v>0</v>
      </c>
      <c r="S44">
        <f t="shared" si="20"/>
        <v>0</v>
      </c>
      <c r="T44">
        <f t="shared" si="20"/>
        <v>0</v>
      </c>
      <c r="U44">
        <f t="shared" si="20"/>
        <v>398</v>
      </c>
      <c r="V44">
        <f t="shared" si="20"/>
        <v>498</v>
      </c>
      <c r="W44">
        <f t="shared" si="20"/>
        <v>348</v>
      </c>
      <c r="X44">
        <f t="shared" si="20"/>
        <v>26554</v>
      </c>
      <c r="Y44">
        <f t="shared" si="20"/>
        <v>809</v>
      </c>
      <c r="Z44">
        <f t="shared" si="20"/>
        <v>825</v>
      </c>
      <c r="AA44">
        <f t="shared" si="20"/>
        <v>758</v>
      </c>
      <c r="AB44">
        <f t="shared" si="20"/>
        <v>758</v>
      </c>
      <c r="AC44">
        <f t="shared" si="20"/>
        <v>659</v>
      </c>
      <c r="AD44">
        <f t="shared" si="20"/>
        <v>825</v>
      </c>
      <c r="AE44">
        <f t="shared" si="20"/>
        <v>577</v>
      </c>
      <c r="AF44">
        <f t="shared" si="20"/>
        <v>35916</v>
      </c>
      <c r="AG44">
        <f t="shared" si="20"/>
        <v>998</v>
      </c>
      <c r="AH44">
        <f t="shared" si="20"/>
        <v>1035</v>
      </c>
      <c r="AI44">
        <f t="shared" si="21"/>
        <v>891</v>
      </c>
      <c r="AJ44">
        <f t="shared" si="21"/>
        <v>891</v>
      </c>
      <c r="AK44">
        <f t="shared" si="21"/>
        <v>921</v>
      </c>
      <c r="AL44">
        <f t="shared" si="21"/>
        <v>1152</v>
      </c>
      <c r="AM44">
        <f t="shared" si="21"/>
        <v>806</v>
      </c>
      <c r="AN44">
        <f t="shared" si="21"/>
        <v>42649</v>
      </c>
      <c r="AO44">
        <f t="shared" si="21"/>
        <v>1043</v>
      </c>
      <c r="AP44">
        <f t="shared" si="21"/>
        <v>1108</v>
      </c>
      <c r="AQ44">
        <f t="shared" si="21"/>
        <v>862</v>
      </c>
      <c r="AR44">
        <f t="shared" si="21"/>
        <v>862</v>
      </c>
      <c r="AS44">
        <f t="shared" si="21"/>
        <v>0</v>
      </c>
      <c r="AT44">
        <f t="shared" si="21"/>
        <v>0</v>
      </c>
      <c r="AU44">
        <f t="shared" si="21"/>
        <v>12</v>
      </c>
      <c r="AV44">
        <f t="shared" si="21"/>
        <v>12</v>
      </c>
      <c r="AW44">
        <f t="shared" si="21"/>
        <v>0</v>
      </c>
      <c r="AX44">
        <f t="shared" si="21"/>
        <v>0</v>
      </c>
      <c r="AY44">
        <f t="shared" si="22"/>
        <v>0</v>
      </c>
      <c r="AZ44">
        <f t="shared" si="22"/>
        <v>0</v>
      </c>
      <c r="BA44">
        <f t="shared" si="22"/>
        <v>0</v>
      </c>
      <c r="BB44">
        <f t="shared" si="22"/>
        <v>0</v>
      </c>
      <c r="BC44">
        <f t="shared" si="22"/>
        <v>0</v>
      </c>
      <c r="BD44">
        <f t="shared" si="22"/>
        <v>0</v>
      </c>
      <c r="BE44">
        <f t="shared" si="22"/>
        <v>0</v>
      </c>
      <c r="BF44">
        <f t="shared" si="22"/>
        <v>0</v>
      </c>
      <c r="BG44">
        <f t="shared" si="22"/>
        <v>0</v>
      </c>
      <c r="BH44">
        <f t="shared" si="22"/>
        <v>0</v>
      </c>
      <c r="BI44">
        <f t="shared" si="23"/>
        <v>0</v>
      </c>
      <c r="BJ44">
        <f t="shared" si="23"/>
        <v>0</v>
      </c>
      <c r="BK44">
        <f t="shared" si="23"/>
        <v>0</v>
      </c>
    </row>
    <row r="45" spans="1:63" x14ac:dyDescent="0.15">
      <c r="A45">
        <f t="shared" si="24"/>
        <v>3070</v>
      </c>
      <c r="B45">
        <v>70</v>
      </c>
      <c r="C45">
        <f t="shared" si="19"/>
        <v>140</v>
      </c>
      <c r="D45">
        <f t="shared" si="19"/>
        <v>175</v>
      </c>
      <c r="E45">
        <f t="shared" si="19"/>
        <v>123</v>
      </c>
      <c r="F45">
        <f t="shared" si="19"/>
        <v>0</v>
      </c>
      <c r="G45">
        <f t="shared" si="19"/>
        <v>0</v>
      </c>
      <c r="H45">
        <f t="shared" si="19"/>
        <v>9493</v>
      </c>
      <c r="I45">
        <f t="shared" si="19"/>
        <v>325</v>
      </c>
      <c r="J45">
        <f t="shared" si="19"/>
        <v>325</v>
      </c>
      <c r="K45">
        <f t="shared" si="19"/>
        <v>322</v>
      </c>
      <c r="L45">
        <f t="shared" si="19"/>
        <v>322</v>
      </c>
      <c r="M45">
        <f t="shared" si="19"/>
        <v>0</v>
      </c>
      <c r="N45">
        <f t="shared" si="19"/>
        <v>0</v>
      </c>
      <c r="O45">
        <f t="shared" si="19"/>
        <v>0</v>
      </c>
      <c r="P45">
        <f t="shared" si="19"/>
        <v>0</v>
      </c>
      <c r="Q45">
        <f t="shared" si="19"/>
        <v>0</v>
      </c>
      <c r="R45">
        <f t="shared" si="19"/>
        <v>0</v>
      </c>
      <c r="S45">
        <f t="shared" si="20"/>
        <v>0</v>
      </c>
      <c r="T45">
        <f t="shared" si="20"/>
        <v>0</v>
      </c>
      <c r="U45">
        <f t="shared" si="20"/>
        <v>563</v>
      </c>
      <c r="V45">
        <f t="shared" si="20"/>
        <v>704</v>
      </c>
      <c r="W45">
        <f t="shared" si="20"/>
        <v>492</v>
      </c>
      <c r="X45">
        <f t="shared" si="20"/>
        <v>35689</v>
      </c>
      <c r="Y45">
        <f t="shared" si="20"/>
        <v>1079</v>
      </c>
      <c r="Z45">
        <f t="shared" si="20"/>
        <v>1101</v>
      </c>
      <c r="AA45">
        <f t="shared" si="20"/>
        <v>1011</v>
      </c>
      <c r="AB45">
        <f t="shared" si="20"/>
        <v>1011</v>
      </c>
      <c r="AC45">
        <f t="shared" si="20"/>
        <v>844</v>
      </c>
      <c r="AD45">
        <f t="shared" si="20"/>
        <v>1055</v>
      </c>
      <c r="AE45">
        <f t="shared" si="20"/>
        <v>738</v>
      </c>
      <c r="AF45">
        <f t="shared" si="20"/>
        <v>46031</v>
      </c>
      <c r="AG45">
        <f t="shared" si="20"/>
        <v>1294</v>
      </c>
      <c r="AH45">
        <f t="shared" si="20"/>
        <v>1337</v>
      </c>
      <c r="AI45">
        <f t="shared" si="21"/>
        <v>1169</v>
      </c>
      <c r="AJ45">
        <f t="shared" si="21"/>
        <v>1169</v>
      </c>
      <c r="AK45">
        <f t="shared" si="21"/>
        <v>1266</v>
      </c>
      <c r="AL45">
        <f t="shared" si="21"/>
        <v>1583</v>
      </c>
      <c r="AM45">
        <f t="shared" si="21"/>
        <v>1107</v>
      </c>
      <c r="AN45">
        <f t="shared" si="21"/>
        <v>57319</v>
      </c>
      <c r="AO45">
        <f t="shared" si="21"/>
        <v>1385</v>
      </c>
      <c r="AP45">
        <f t="shared" si="21"/>
        <v>1473</v>
      </c>
      <c r="AQ45">
        <f t="shared" si="21"/>
        <v>1143</v>
      </c>
      <c r="AR45">
        <f t="shared" si="21"/>
        <v>1143</v>
      </c>
      <c r="AS45">
        <f t="shared" si="21"/>
        <v>0</v>
      </c>
      <c r="AT45">
        <f t="shared" si="21"/>
        <v>0</v>
      </c>
      <c r="AU45">
        <f t="shared" si="21"/>
        <v>17</v>
      </c>
      <c r="AV45">
        <f t="shared" si="21"/>
        <v>17</v>
      </c>
      <c r="AW45">
        <f t="shared" si="21"/>
        <v>0</v>
      </c>
      <c r="AX45">
        <f t="shared" si="21"/>
        <v>0</v>
      </c>
      <c r="AY45">
        <f t="shared" si="22"/>
        <v>0</v>
      </c>
      <c r="AZ45">
        <f t="shared" si="22"/>
        <v>0</v>
      </c>
      <c r="BA45">
        <f t="shared" si="22"/>
        <v>0</v>
      </c>
      <c r="BB45">
        <f t="shared" si="22"/>
        <v>0</v>
      </c>
      <c r="BC45">
        <f t="shared" si="22"/>
        <v>0</v>
      </c>
      <c r="BD45">
        <f t="shared" si="22"/>
        <v>0</v>
      </c>
      <c r="BE45">
        <f t="shared" si="22"/>
        <v>0</v>
      </c>
      <c r="BF45">
        <f t="shared" si="22"/>
        <v>0</v>
      </c>
      <c r="BG45">
        <f t="shared" si="22"/>
        <v>0</v>
      </c>
      <c r="BH45">
        <f t="shared" si="22"/>
        <v>0</v>
      </c>
      <c r="BI45">
        <f t="shared" si="23"/>
        <v>0</v>
      </c>
      <c r="BJ45">
        <f t="shared" si="23"/>
        <v>0</v>
      </c>
      <c r="BK45">
        <f t="shared" si="23"/>
        <v>0</v>
      </c>
    </row>
    <row r="46" spans="1:63" x14ac:dyDescent="0.15">
      <c r="A46">
        <f t="shared" si="24"/>
        <v>3080</v>
      </c>
      <c r="B46">
        <v>80</v>
      </c>
      <c r="C46">
        <f t="shared" si="19"/>
        <v>181</v>
      </c>
      <c r="D46">
        <f t="shared" si="19"/>
        <v>227</v>
      </c>
      <c r="E46">
        <f t="shared" si="19"/>
        <v>159</v>
      </c>
      <c r="F46">
        <f t="shared" si="19"/>
        <v>0</v>
      </c>
      <c r="G46">
        <f t="shared" si="19"/>
        <v>0</v>
      </c>
      <c r="H46">
        <f t="shared" si="19"/>
        <v>12279</v>
      </c>
      <c r="I46">
        <f t="shared" si="19"/>
        <v>419</v>
      </c>
      <c r="J46">
        <f t="shared" si="19"/>
        <v>419</v>
      </c>
      <c r="K46">
        <f t="shared" si="19"/>
        <v>415</v>
      </c>
      <c r="L46">
        <f t="shared" si="19"/>
        <v>415</v>
      </c>
      <c r="M46">
        <f t="shared" si="19"/>
        <v>0</v>
      </c>
      <c r="N46">
        <f t="shared" si="19"/>
        <v>0</v>
      </c>
      <c r="O46">
        <f t="shared" si="19"/>
        <v>0</v>
      </c>
      <c r="P46">
        <f t="shared" si="19"/>
        <v>0</v>
      </c>
      <c r="Q46">
        <f t="shared" si="19"/>
        <v>0</v>
      </c>
      <c r="R46">
        <f t="shared" si="19"/>
        <v>0</v>
      </c>
      <c r="S46">
        <f t="shared" si="20"/>
        <v>0</v>
      </c>
      <c r="T46">
        <f t="shared" si="20"/>
        <v>0</v>
      </c>
      <c r="U46">
        <f t="shared" si="20"/>
        <v>0</v>
      </c>
      <c r="V46">
        <f t="shared" si="20"/>
        <v>0</v>
      </c>
      <c r="W46">
        <f t="shared" si="20"/>
        <v>0</v>
      </c>
      <c r="X46">
        <f t="shared" si="20"/>
        <v>0</v>
      </c>
      <c r="Y46">
        <f t="shared" si="20"/>
        <v>0</v>
      </c>
      <c r="Z46">
        <f t="shared" si="20"/>
        <v>0</v>
      </c>
      <c r="AA46">
        <f t="shared" si="20"/>
        <v>0</v>
      </c>
      <c r="AB46">
        <f t="shared" si="20"/>
        <v>0</v>
      </c>
      <c r="AC46">
        <f t="shared" si="20"/>
        <v>1001</v>
      </c>
      <c r="AD46">
        <f t="shared" si="20"/>
        <v>1251</v>
      </c>
      <c r="AE46">
        <f t="shared" si="20"/>
        <v>875</v>
      </c>
      <c r="AF46">
        <f t="shared" si="20"/>
        <v>56470</v>
      </c>
      <c r="AG46">
        <f t="shared" si="20"/>
        <v>1610</v>
      </c>
      <c r="AH46">
        <f t="shared" si="20"/>
        <v>1658</v>
      </c>
      <c r="AI46">
        <f t="shared" si="21"/>
        <v>1469</v>
      </c>
      <c r="AJ46">
        <f t="shared" si="21"/>
        <v>1469</v>
      </c>
      <c r="AK46">
        <f t="shared" si="21"/>
        <v>1292</v>
      </c>
      <c r="AL46">
        <f t="shared" si="21"/>
        <v>1614</v>
      </c>
      <c r="AM46">
        <f t="shared" si="21"/>
        <v>1130</v>
      </c>
      <c r="AN46">
        <f t="shared" si="21"/>
        <v>65656</v>
      </c>
      <c r="AO46">
        <f t="shared" si="21"/>
        <v>1747</v>
      </c>
      <c r="AP46">
        <f t="shared" si="21"/>
        <v>1821</v>
      </c>
      <c r="AQ46">
        <f t="shared" si="21"/>
        <v>1537</v>
      </c>
      <c r="AR46">
        <f t="shared" si="21"/>
        <v>1537</v>
      </c>
      <c r="AS46">
        <f t="shared" si="21"/>
        <v>0</v>
      </c>
      <c r="AT46">
        <f t="shared" si="21"/>
        <v>0</v>
      </c>
      <c r="AU46">
        <f t="shared" si="21"/>
        <v>17</v>
      </c>
      <c r="AV46">
        <f t="shared" si="21"/>
        <v>17</v>
      </c>
      <c r="AW46">
        <f t="shared" si="21"/>
        <v>1334</v>
      </c>
      <c r="AX46">
        <f t="shared" si="21"/>
        <v>1668</v>
      </c>
      <c r="AY46">
        <f t="shared" si="22"/>
        <v>1167</v>
      </c>
      <c r="AZ46">
        <f t="shared" si="22"/>
        <v>80217</v>
      </c>
      <c r="BA46">
        <f t="shared" si="22"/>
        <v>2111</v>
      </c>
      <c r="BB46">
        <f t="shared" si="22"/>
        <v>2205</v>
      </c>
      <c r="BC46">
        <f t="shared" si="22"/>
        <v>1844</v>
      </c>
      <c r="BD46">
        <f t="shared" si="22"/>
        <v>1844</v>
      </c>
      <c r="BE46">
        <f t="shared" si="22"/>
        <v>0</v>
      </c>
      <c r="BF46">
        <f t="shared" si="22"/>
        <v>0</v>
      </c>
      <c r="BG46">
        <f t="shared" si="22"/>
        <v>24</v>
      </c>
      <c r="BH46">
        <f t="shared" si="22"/>
        <v>24</v>
      </c>
      <c r="BI46">
        <f t="shared" si="23"/>
        <v>200</v>
      </c>
      <c r="BJ46">
        <f t="shared" si="23"/>
        <v>200</v>
      </c>
      <c r="BK46">
        <f t="shared" si="23"/>
        <v>200</v>
      </c>
    </row>
    <row r="47" spans="1:63" x14ac:dyDescent="0.15">
      <c r="A47">
        <f t="shared" si="24"/>
        <v>3090</v>
      </c>
      <c r="B47">
        <v>90</v>
      </c>
      <c r="C47">
        <f t="shared" si="19"/>
        <v>228</v>
      </c>
      <c r="D47">
        <f t="shared" si="19"/>
        <v>285</v>
      </c>
      <c r="E47">
        <f t="shared" si="19"/>
        <v>200</v>
      </c>
      <c r="F47">
        <f t="shared" si="19"/>
        <v>0</v>
      </c>
      <c r="G47">
        <f t="shared" si="19"/>
        <v>0</v>
      </c>
      <c r="H47">
        <f t="shared" si="19"/>
        <v>15433</v>
      </c>
      <c r="I47">
        <f t="shared" si="19"/>
        <v>525</v>
      </c>
      <c r="J47">
        <f t="shared" si="19"/>
        <v>525</v>
      </c>
      <c r="K47">
        <f t="shared" si="19"/>
        <v>520</v>
      </c>
      <c r="L47">
        <f t="shared" si="19"/>
        <v>520</v>
      </c>
      <c r="M47">
        <f t="shared" si="19"/>
        <v>0</v>
      </c>
      <c r="N47">
        <f t="shared" si="19"/>
        <v>0</v>
      </c>
      <c r="O47">
        <f t="shared" si="19"/>
        <v>0</v>
      </c>
      <c r="P47">
        <f t="shared" si="19"/>
        <v>0</v>
      </c>
      <c r="Q47">
        <f t="shared" si="19"/>
        <v>0</v>
      </c>
      <c r="R47">
        <f t="shared" si="19"/>
        <v>0</v>
      </c>
      <c r="S47">
        <f t="shared" si="20"/>
        <v>0</v>
      </c>
      <c r="T47">
        <f t="shared" si="20"/>
        <v>0</v>
      </c>
      <c r="U47">
        <f t="shared" si="20"/>
        <v>0</v>
      </c>
      <c r="V47">
        <f t="shared" si="20"/>
        <v>0</v>
      </c>
      <c r="W47">
        <f t="shared" si="20"/>
        <v>0</v>
      </c>
      <c r="X47">
        <f t="shared" si="20"/>
        <v>0</v>
      </c>
      <c r="Y47">
        <f t="shared" si="20"/>
        <v>0</v>
      </c>
      <c r="Z47">
        <f t="shared" si="20"/>
        <v>0</v>
      </c>
      <c r="AA47">
        <f t="shared" si="20"/>
        <v>0</v>
      </c>
      <c r="AB47">
        <f t="shared" si="20"/>
        <v>0</v>
      </c>
      <c r="AC47">
        <f t="shared" si="20"/>
        <v>1143</v>
      </c>
      <c r="AD47">
        <f t="shared" si="20"/>
        <v>1429</v>
      </c>
      <c r="AE47">
        <f t="shared" si="20"/>
        <v>1000</v>
      </c>
      <c r="AF47">
        <f t="shared" si="20"/>
        <v>66887</v>
      </c>
      <c r="AG47">
        <f t="shared" si="20"/>
        <v>1933</v>
      </c>
      <c r="AH47">
        <f t="shared" si="20"/>
        <v>1985</v>
      </c>
      <c r="AI47">
        <f t="shared" si="21"/>
        <v>1781</v>
      </c>
      <c r="AJ47">
        <f t="shared" si="21"/>
        <v>1781</v>
      </c>
      <c r="AK47">
        <f t="shared" si="21"/>
        <v>1486</v>
      </c>
      <c r="AL47">
        <f t="shared" si="21"/>
        <v>1858</v>
      </c>
      <c r="AM47">
        <f t="shared" si="21"/>
        <v>1300</v>
      </c>
      <c r="AN47">
        <f t="shared" si="21"/>
        <v>78464</v>
      </c>
      <c r="AO47">
        <f t="shared" si="21"/>
        <v>2134</v>
      </c>
      <c r="AP47">
        <f t="shared" si="21"/>
        <v>2214</v>
      </c>
      <c r="AQ47">
        <f t="shared" si="21"/>
        <v>1905</v>
      </c>
      <c r="AR47">
        <f t="shared" si="21"/>
        <v>1905</v>
      </c>
      <c r="AS47">
        <f t="shared" si="21"/>
        <v>0</v>
      </c>
      <c r="AT47">
        <f t="shared" si="21"/>
        <v>0</v>
      </c>
      <c r="AU47">
        <f t="shared" si="21"/>
        <v>17</v>
      </c>
      <c r="AV47">
        <f t="shared" si="21"/>
        <v>17</v>
      </c>
      <c r="AW47">
        <f t="shared" si="21"/>
        <v>1677</v>
      </c>
      <c r="AX47">
        <f t="shared" si="21"/>
        <v>2096</v>
      </c>
      <c r="AY47">
        <f t="shared" si="22"/>
        <v>1466</v>
      </c>
      <c r="AZ47">
        <f t="shared" si="22"/>
        <v>100799</v>
      </c>
      <c r="BA47">
        <f t="shared" si="22"/>
        <v>2636</v>
      </c>
      <c r="BB47">
        <f t="shared" si="22"/>
        <v>2755</v>
      </c>
      <c r="BC47">
        <f t="shared" si="22"/>
        <v>2302</v>
      </c>
      <c r="BD47">
        <f t="shared" si="22"/>
        <v>2302</v>
      </c>
      <c r="BE47">
        <f t="shared" si="22"/>
        <v>0</v>
      </c>
      <c r="BF47">
        <f t="shared" si="22"/>
        <v>0</v>
      </c>
      <c r="BG47">
        <f t="shared" si="22"/>
        <v>33</v>
      </c>
      <c r="BH47">
        <f t="shared" si="22"/>
        <v>33</v>
      </c>
      <c r="BI47">
        <f t="shared" si="23"/>
        <v>200</v>
      </c>
      <c r="BJ47">
        <f t="shared" si="23"/>
        <v>200</v>
      </c>
      <c r="BK47">
        <f t="shared" si="23"/>
        <v>200</v>
      </c>
    </row>
    <row r="48" spans="1:63" x14ac:dyDescent="0.15">
      <c r="A48">
        <f t="shared" si="24"/>
        <v>3100</v>
      </c>
      <c r="B48">
        <v>100</v>
      </c>
      <c r="C48">
        <f t="shared" si="19"/>
        <v>280</v>
      </c>
      <c r="D48">
        <f t="shared" si="19"/>
        <v>350</v>
      </c>
      <c r="E48">
        <f t="shared" si="19"/>
        <v>245</v>
      </c>
      <c r="F48">
        <f t="shared" si="19"/>
        <v>0</v>
      </c>
      <c r="G48">
        <f t="shared" si="19"/>
        <v>0</v>
      </c>
      <c r="H48">
        <f t="shared" si="19"/>
        <v>18943</v>
      </c>
      <c r="I48">
        <f t="shared" si="19"/>
        <v>643</v>
      </c>
      <c r="J48">
        <f t="shared" si="19"/>
        <v>643</v>
      </c>
      <c r="K48">
        <f t="shared" si="19"/>
        <v>637</v>
      </c>
      <c r="L48">
        <f t="shared" si="19"/>
        <v>637</v>
      </c>
      <c r="M48">
        <f t="shared" si="19"/>
        <v>0</v>
      </c>
      <c r="N48">
        <f t="shared" si="19"/>
        <v>0</v>
      </c>
      <c r="O48">
        <f t="shared" si="19"/>
        <v>0</v>
      </c>
      <c r="P48">
        <f t="shared" si="19"/>
        <v>0</v>
      </c>
      <c r="Q48">
        <f t="shared" si="19"/>
        <v>0</v>
      </c>
      <c r="R48">
        <f t="shared" si="19"/>
        <v>0</v>
      </c>
      <c r="S48">
        <f t="shared" si="20"/>
        <v>0</v>
      </c>
      <c r="T48">
        <f t="shared" si="20"/>
        <v>0</v>
      </c>
      <c r="U48">
        <f t="shared" si="20"/>
        <v>0</v>
      </c>
      <c r="V48">
        <f t="shared" si="20"/>
        <v>0</v>
      </c>
      <c r="W48">
        <f t="shared" si="20"/>
        <v>0</v>
      </c>
      <c r="X48">
        <f t="shared" si="20"/>
        <v>0</v>
      </c>
      <c r="Y48">
        <f t="shared" si="20"/>
        <v>0</v>
      </c>
      <c r="Z48">
        <f t="shared" si="20"/>
        <v>0</v>
      </c>
      <c r="AA48">
        <f t="shared" si="20"/>
        <v>0</v>
      </c>
      <c r="AB48">
        <f t="shared" si="20"/>
        <v>0</v>
      </c>
      <c r="AC48">
        <f t="shared" si="20"/>
        <v>1263</v>
      </c>
      <c r="AD48">
        <f t="shared" si="20"/>
        <v>1579</v>
      </c>
      <c r="AE48">
        <f t="shared" si="20"/>
        <v>1105</v>
      </c>
      <c r="AF48">
        <f t="shared" si="20"/>
        <v>76795</v>
      </c>
      <c r="AG48">
        <f t="shared" si="20"/>
        <v>2252</v>
      </c>
      <c r="AH48">
        <f t="shared" si="20"/>
        <v>2306</v>
      </c>
      <c r="AI48">
        <f t="shared" si="21"/>
        <v>2092</v>
      </c>
      <c r="AJ48">
        <f t="shared" si="21"/>
        <v>2092</v>
      </c>
      <c r="AK48">
        <f t="shared" si="21"/>
        <v>1684</v>
      </c>
      <c r="AL48">
        <f t="shared" si="21"/>
        <v>2105</v>
      </c>
      <c r="AM48">
        <f t="shared" si="21"/>
        <v>1473</v>
      </c>
      <c r="AN48">
        <f t="shared" si="21"/>
        <v>91846</v>
      </c>
      <c r="AO48">
        <f t="shared" si="21"/>
        <v>2543</v>
      </c>
      <c r="AP48">
        <f t="shared" si="21"/>
        <v>2629</v>
      </c>
      <c r="AQ48">
        <f t="shared" si="21"/>
        <v>2295</v>
      </c>
      <c r="AR48">
        <f t="shared" si="21"/>
        <v>2295</v>
      </c>
      <c r="AS48">
        <f t="shared" si="21"/>
        <v>0</v>
      </c>
      <c r="AT48">
        <f t="shared" si="21"/>
        <v>0</v>
      </c>
      <c r="AU48">
        <f t="shared" si="21"/>
        <v>17</v>
      </c>
      <c r="AV48">
        <f t="shared" si="21"/>
        <v>17</v>
      </c>
      <c r="AW48">
        <f t="shared" si="21"/>
        <v>2058</v>
      </c>
      <c r="AX48">
        <f t="shared" si="21"/>
        <v>2573</v>
      </c>
      <c r="AY48">
        <f t="shared" si="22"/>
        <v>1800</v>
      </c>
      <c r="AZ48">
        <f t="shared" si="22"/>
        <v>123729</v>
      </c>
      <c r="BA48">
        <f t="shared" si="22"/>
        <v>3222</v>
      </c>
      <c r="BB48">
        <f t="shared" si="22"/>
        <v>3368</v>
      </c>
      <c r="BC48">
        <f t="shared" si="22"/>
        <v>2811</v>
      </c>
      <c r="BD48">
        <f t="shared" si="22"/>
        <v>2811</v>
      </c>
      <c r="BE48">
        <f t="shared" si="22"/>
        <v>0</v>
      </c>
      <c r="BF48">
        <f t="shared" si="22"/>
        <v>0</v>
      </c>
      <c r="BG48">
        <f t="shared" si="22"/>
        <v>44</v>
      </c>
      <c r="BH48">
        <f t="shared" si="22"/>
        <v>44</v>
      </c>
      <c r="BI48">
        <f t="shared" si="23"/>
        <v>200</v>
      </c>
      <c r="BJ48">
        <f t="shared" si="23"/>
        <v>200</v>
      </c>
      <c r="BK48">
        <f t="shared" si="23"/>
        <v>200</v>
      </c>
    </row>
    <row r="52" spans="1:63" x14ac:dyDescent="0.15">
      <c r="A52" s="2">
        <v>4</v>
      </c>
      <c r="B52" s="2" t="str">
        <f>VLOOKUP(A52,属性设计!$A$14:$B$18,2,FALSE)</f>
        <v>判官</v>
      </c>
      <c r="C52" s="2" t="s">
        <v>194</v>
      </c>
      <c r="D52" s="2"/>
      <c r="E52" s="2"/>
      <c r="F52" s="2"/>
      <c r="G52" s="2"/>
      <c r="H52" s="1" t="s">
        <v>199</v>
      </c>
      <c r="I52" s="1"/>
      <c r="J52" s="1"/>
      <c r="K52" s="1"/>
      <c r="L52" s="1"/>
      <c r="M52" s="2" t="s">
        <v>189</v>
      </c>
      <c r="N52" s="2"/>
      <c r="O52" s="2"/>
      <c r="P52" s="2"/>
      <c r="Q52" s="2"/>
      <c r="R52" s="2"/>
      <c r="S52" s="2"/>
      <c r="T52" s="2"/>
      <c r="U52" s="1" t="s">
        <v>190</v>
      </c>
      <c r="V52" s="1"/>
      <c r="W52" s="1"/>
      <c r="X52" s="1"/>
      <c r="Y52" s="1"/>
      <c r="Z52" s="1"/>
      <c r="AA52" s="1"/>
      <c r="AB52" s="1"/>
      <c r="AC52" s="2" t="s">
        <v>186</v>
      </c>
      <c r="AD52" s="2"/>
      <c r="AE52" s="2"/>
      <c r="AF52" s="2"/>
      <c r="AG52" s="2"/>
      <c r="AH52" s="2"/>
      <c r="AI52" s="2"/>
      <c r="AJ52" s="2"/>
      <c r="AK52" s="1" t="s">
        <v>187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2" t="s">
        <v>188</v>
      </c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</row>
    <row r="53" spans="1:63" x14ac:dyDescent="0.15">
      <c r="A53" t="s">
        <v>195</v>
      </c>
      <c r="B53" t="s">
        <v>176</v>
      </c>
      <c r="C53" t="s">
        <v>0</v>
      </c>
      <c r="D53" t="s">
        <v>1</v>
      </c>
      <c r="E53" t="s">
        <v>2</v>
      </c>
      <c r="F53" t="s">
        <v>147</v>
      </c>
      <c r="G53" t="s">
        <v>39</v>
      </c>
      <c r="H53" t="s">
        <v>177</v>
      </c>
      <c r="I53" t="s">
        <v>178</v>
      </c>
      <c r="J53" t="s">
        <v>179</v>
      </c>
      <c r="K53" t="s">
        <v>180</v>
      </c>
      <c r="L53" t="s">
        <v>181</v>
      </c>
      <c r="M53" t="s">
        <v>0</v>
      </c>
      <c r="N53" t="s">
        <v>1</v>
      </c>
      <c r="O53" t="s">
        <v>2</v>
      </c>
      <c r="P53" t="s">
        <v>177</v>
      </c>
      <c r="Q53" t="s">
        <v>178</v>
      </c>
      <c r="R53" t="s">
        <v>179</v>
      </c>
      <c r="S53" t="s">
        <v>180</v>
      </c>
      <c r="T53" t="s">
        <v>181</v>
      </c>
      <c r="U53" t="s">
        <v>0</v>
      </c>
      <c r="V53" t="s">
        <v>1</v>
      </c>
      <c r="W53" t="s">
        <v>2</v>
      </c>
      <c r="X53" t="s">
        <v>177</v>
      </c>
      <c r="Y53" t="s">
        <v>178</v>
      </c>
      <c r="Z53" t="s">
        <v>179</v>
      </c>
      <c r="AA53" t="s">
        <v>180</v>
      </c>
      <c r="AB53" t="s">
        <v>181</v>
      </c>
      <c r="AC53" t="s">
        <v>0</v>
      </c>
      <c r="AD53" t="s">
        <v>1</v>
      </c>
      <c r="AE53" t="s">
        <v>2</v>
      </c>
      <c r="AF53" t="s">
        <v>177</v>
      </c>
      <c r="AG53" t="s">
        <v>178</v>
      </c>
      <c r="AH53" t="s">
        <v>179</v>
      </c>
      <c r="AI53" t="s">
        <v>180</v>
      </c>
      <c r="AJ53" t="s">
        <v>181</v>
      </c>
      <c r="AK53" t="s">
        <v>0</v>
      </c>
      <c r="AL53" t="s">
        <v>1</v>
      </c>
      <c r="AM53" t="s">
        <v>2</v>
      </c>
      <c r="AN53" t="s">
        <v>177</v>
      </c>
      <c r="AO53" t="s">
        <v>178</v>
      </c>
      <c r="AP53" t="s">
        <v>179</v>
      </c>
      <c r="AQ53" t="s">
        <v>180</v>
      </c>
      <c r="AR53" t="s">
        <v>181</v>
      </c>
      <c r="AS53" t="s">
        <v>25</v>
      </c>
      <c r="AT53" t="s">
        <v>22</v>
      </c>
      <c r="AU53" t="s">
        <v>24</v>
      </c>
      <c r="AV53" t="s">
        <v>23</v>
      </c>
      <c r="AW53" t="s">
        <v>0</v>
      </c>
      <c r="AX53" t="s">
        <v>1</v>
      </c>
      <c r="AY53" t="s">
        <v>2</v>
      </c>
      <c r="AZ53" t="s">
        <v>177</v>
      </c>
      <c r="BA53" t="s">
        <v>178</v>
      </c>
      <c r="BB53" t="s">
        <v>179</v>
      </c>
      <c r="BC53" t="s">
        <v>180</v>
      </c>
      <c r="BD53" t="s">
        <v>181</v>
      </c>
      <c r="BE53" t="s">
        <v>25</v>
      </c>
      <c r="BF53" t="s">
        <v>22</v>
      </c>
      <c r="BG53" t="s">
        <v>24</v>
      </c>
      <c r="BH53" t="s">
        <v>23</v>
      </c>
      <c r="BI53" t="s">
        <v>260</v>
      </c>
      <c r="BJ53" t="s">
        <v>261</v>
      </c>
      <c r="BK53" t="s">
        <v>262</v>
      </c>
    </row>
    <row r="54" spans="1:63" x14ac:dyDescent="0.15">
      <c r="A54">
        <f>B54+A$52*1000</f>
        <v>4001</v>
      </c>
      <c r="B54">
        <v>1</v>
      </c>
      <c r="C54">
        <f t="shared" ref="C54:R64" si="25">IF(C$2=1,VLOOKUP($A54,属性分配1,C$3,FALSE),VLOOKUP($A54,属性分配2,C$3,FALSE))</f>
        <v>1</v>
      </c>
      <c r="D54">
        <f t="shared" si="25"/>
        <v>1</v>
      </c>
      <c r="E54">
        <f t="shared" si="25"/>
        <v>3</v>
      </c>
      <c r="F54">
        <f t="shared" si="25"/>
        <v>150</v>
      </c>
      <c r="G54">
        <f t="shared" si="25"/>
        <v>0</v>
      </c>
      <c r="H54">
        <f t="shared" si="25"/>
        <v>0</v>
      </c>
      <c r="I54">
        <f t="shared" si="25"/>
        <v>0</v>
      </c>
      <c r="J54">
        <f t="shared" si="25"/>
        <v>0</v>
      </c>
      <c r="K54">
        <f t="shared" si="25"/>
        <v>0</v>
      </c>
      <c r="L54">
        <f t="shared" si="25"/>
        <v>0</v>
      </c>
      <c r="M54">
        <f t="shared" si="25"/>
        <v>5</v>
      </c>
      <c r="N54">
        <f t="shared" si="25"/>
        <v>5</v>
      </c>
      <c r="O54">
        <f t="shared" si="25"/>
        <v>10</v>
      </c>
      <c r="P54">
        <f t="shared" si="25"/>
        <v>330</v>
      </c>
      <c r="Q54">
        <f t="shared" si="25"/>
        <v>0</v>
      </c>
      <c r="R54">
        <f t="shared" si="25"/>
        <v>42</v>
      </c>
      <c r="S54">
        <f t="shared" ref="S54:AH64" si="26">IF(S$2=1,VLOOKUP($A54,属性分配1,S$3,FALSE),VLOOKUP($A54,属性分配2,S$3,FALSE))</f>
        <v>17</v>
      </c>
      <c r="T54">
        <f t="shared" si="26"/>
        <v>17</v>
      </c>
      <c r="U54">
        <f t="shared" si="26"/>
        <v>0</v>
      </c>
      <c r="V54">
        <f t="shared" si="26"/>
        <v>0</v>
      </c>
      <c r="W54">
        <f t="shared" si="26"/>
        <v>0</v>
      </c>
      <c r="X54">
        <f t="shared" si="26"/>
        <v>0</v>
      </c>
      <c r="Y54">
        <f t="shared" si="26"/>
        <v>0</v>
      </c>
      <c r="Z54">
        <f t="shared" si="26"/>
        <v>0</v>
      </c>
      <c r="AA54">
        <f t="shared" si="26"/>
        <v>0</v>
      </c>
      <c r="AB54">
        <f t="shared" si="26"/>
        <v>0</v>
      </c>
      <c r="AC54">
        <f t="shared" si="26"/>
        <v>0</v>
      </c>
      <c r="AD54">
        <f t="shared" si="26"/>
        <v>0</v>
      </c>
      <c r="AE54">
        <f t="shared" si="26"/>
        <v>0</v>
      </c>
      <c r="AF54">
        <f t="shared" si="26"/>
        <v>0</v>
      </c>
      <c r="AG54">
        <f t="shared" si="26"/>
        <v>0</v>
      </c>
      <c r="AH54">
        <f t="shared" si="26"/>
        <v>0</v>
      </c>
      <c r="AI54">
        <f t="shared" ref="AI54:AX64" si="27">IF(AI$2=1,VLOOKUP($A54,属性分配1,AI$3,FALSE),VLOOKUP($A54,属性分配2,AI$3,FALSE))</f>
        <v>0</v>
      </c>
      <c r="AJ54">
        <f t="shared" si="27"/>
        <v>0</v>
      </c>
      <c r="AK54">
        <f t="shared" si="27"/>
        <v>0</v>
      </c>
      <c r="AL54">
        <f t="shared" si="27"/>
        <v>0</v>
      </c>
      <c r="AM54">
        <f t="shared" si="27"/>
        <v>0</v>
      </c>
      <c r="AN54">
        <f t="shared" si="27"/>
        <v>0</v>
      </c>
      <c r="AO54">
        <f t="shared" si="27"/>
        <v>0</v>
      </c>
      <c r="AP54">
        <f t="shared" si="27"/>
        <v>0</v>
      </c>
      <c r="AQ54">
        <f t="shared" si="27"/>
        <v>0</v>
      </c>
      <c r="AR54">
        <f t="shared" si="27"/>
        <v>0</v>
      </c>
      <c r="AS54">
        <f t="shared" si="27"/>
        <v>0</v>
      </c>
      <c r="AT54">
        <f t="shared" si="27"/>
        <v>0</v>
      </c>
      <c r="AU54">
        <f t="shared" si="27"/>
        <v>0</v>
      </c>
      <c r="AV54">
        <f t="shared" si="27"/>
        <v>0</v>
      </c>
      <c r="AW54">
        <f t="shared" si="27"/>
        <v>0</v>
      </c>
      <c r="AX54">
        <f t="shared" si="27"/>
        <v>0</v>
      </c>
      <c r="AY54">
        <f t="shared" ref="AY54:BH64" si="28">IF(AY$2=1,VLOOKUP($A54,属性分配1,AY$3,FALSE),VLOOKUP($A54,属性分配2,AY$3,FALSE))</f>
        <v>0</v>
      </c>
      <c r="AZ54">
        <f t="shared" si="28"/>
        <v>0</v>
      </c>
      <c r="BA54">
        <f t="shared" si="28"/>
        <v>0</v>
      </c>
      <c r="BB54">
        <f t="shared" si="28"/>
        <v>0</v>
      </c>
      <c r="BC54">
        <f t="shared" si="28"/>
        <v>0</v>
      </c>
      <c r="BD54">
        <f t="shared" si="28"/>
        <v>0</v>
      </c>
      <c r="BE54">
        <f t="shared" si="28"/>
        <v>0</v>
      </c>
      <c r="BF54">
        <f t="shared" si="28"/>
        <v>0</v>
      </c>
      <c r="BG54">
        <f t="shared" si="28"/>
        <v>0</v>
      </c>
      <c r="BH54">
        <f t="shared" si="28"/>
        <v>0</v>
      </c>
      <c r="BI54">
        <f t="shared" ref="BI54:BK64" si="29">IF(BI$2=1,VLOOKUP($A54,属性分配1,BI$3,FALSE),VLOOKUP($A54,属性分配2,BI$3,FALSE))*1000</f>
        <v>0</v>
      </c>
      <c r="BJ54">
        <f t="shared" si="29"/>
        <v>0</v>
      </c>
      <c r="BK54">
        <f t="shared" si="29"/>
        <v>0</v>
      </c>
    </row>
    <row r="55" spans="1:63" x14ac:dyDescent="0.15">
      <c r="A55">
        <f t="shared" ref="A55:A64" si="30">B55+A$52*1000</f>
        <v>4010</v>
      </c>
      <c r="B55">
        <v>10</v>
      </c>
      <c r="C55">
        <f t="shared" si="25"/>
        <v>12</v>
      </c>
      <c r="D55">
        <f t="shared" si="25"/>
        <v>12</v>
      </c>
      <c r="E55">
        <f t="shared" si="25"/>
        <v>27</v>
      </c>
      <c r="F55">
        <f t="shared" si="25"/>
        <v>245</v>
      </c>
      <c r="G55">
        <f t="shared" si="25"/>
        <v>0</v>
      </c>
      <c r="H55">
        <f t="shared" si="25"/>
        <v>261</v>
      </c>
      <c r="I55">
        <f t="shared" si="25"/>
        <v>0</v>
      </c>
      <c r="J55">
        <f t="shared" si="25"/>
        <v>17</v>
      </c>
      <c r="K55">
        <f t="shared" si="25"/>
        <v>8</v>
      </c>
      <c r="L55">
        <f t="shared" si="25"/>
        <v>8</v>
      </c>
      <c r="M55">
        <f t="shared" si="25"/>
        <v>16</v>
      </c>
      <c r="N55">
        <f t="shared" si="25"/>
        <v>16</v>
      </c>
      <c r="O55">
        <f t="shared" si="25"/>
        <v>36</v>
      </c>
      <c r="P55">
        <f t="shared" si="25"/>
        <v>1520</v>
      </c>
      <c r="Q55">
        <f t="shared" si="25"/>
        <v>0</v>
      </c>
      <c r="R55">
        <f t="shared" si="25"/>
        <v>94</v>
      </c>
      <c r="S55">
        <f t="shared" si="26"/>
        <v>37</v>
      </c>
      <c r="T55">
        <f t="shared" si="26"/>
        <v>37</v>
      </c>
      <c r="U55">
        <f t="shared" si="26"/>
        <v>22</v>
      </c>
      <c r="V55">
        <f t="shared" si="26"/>
        <v>22</v>
      </c>
      <c r="W55">
        <f t="shared" si="26"/>
        <v>48</v>
      </c>
      <c r="X55">
        <f t="shared" si="26"/>
        <v>1669</v>
      </c>
      <c r="Y55">
        <f t="shared" si="26"/>
        <v>0</v>
      </c>
      <c r="Z55">
        <f t="shared" si="26"/>
        <v>102</v>
      </c>
      <c r="AA55">
        <f t="shared" si="26"/>
        <v>38</v>
      </c>
      <c r="AB55">
        <f t="shared" si="26"/>
        <v>38</v>
      </c>
      <c r="AC55">
        <f t="shared" si="26"/>
        <v>0</v>
      </c>
      <c r="AD55">
        <f t="shared" si="26"/>
        <v>0</v>
      </c>
      <c r="AE55">
        <f t="shared" si="26"/>
        <v>0</v>
      </c>
      <c r="AF55">
        <f t="shared" si="26"/>
        <v>0</v>
      </c>
      <c r="AG55">
        <f t="shared" si="26"/>
        <v>0</v>
      </c>
      <c r="AH55">
        <f t="shared" si="26"/>
        <v>0</v>
      </c>
      <c r="AI55">
        <f t="shared" si="27"/>
        <v>0</v>
      </c>
      <c r="AJ55">
        <f t="shared" si="27"/>
        <v>0</v>
      </c>
      <c r="AK55">
        <f t="shared" si="27"/>
        <v>0</v>
      </c>
      <c r="AL55">
        <f t="shared" si="27"/>
        <v>0</v>
      </c>
      <c r="AM55">
        <f t="shared" si="27"/>
        <v>0</v>
      </c>
      <c r="AN55">
        <f t="shared" si="27"/>
        <v>0</v>
      </c>
      <c r="AO55">
        <f t="shared" si="27"/>
        <v>0</v>
      </c>
      <c r="AP55">
        <f t="shared" si="27"/>
        <v>0</v>
      </c>
      <c r="AQ55">
        <f t="shared" si="27"/>
        <v>0</v>
      </c>
      <c r="AR55">
        <f t="shared" si="27"/>
        <v>0</v>
      </c>
      <c r="AS55">
        <f t="shared" si="27"/>
        <v>0</v>
      </c>
      <c r="AT55">
        <f t="shared" si="27"/>
        <v>0</v>
      </c>
      <c r="AU55">
        <f t="shared" si="27"/>
        <v>0</v>
      </c>
      <c r="AV55">
        <f t="shared" si="27"/>
        <v>0</v>
      </c>
      <c r="AW55">
        <f t="shared" si="27"/>
        <v>0</v>
      </c>
      <c r="AX55">
        <f t="shared" si="27"/>
        <v>0</v>
      </c>
      <c r="AY55">
        <f t="shared" si="28"/>
        <v>0</v>
      </c>
      <c r="AZ55">
        <f t="shared" si="28"/>
        <v>0</v>
      </c>
      <c r="BA55">
        <f t="shared" si="28"/>
        <v>0</v>
      </c>
      <c r="BB55">
        <f t="shared" si="28"/>
        <v>0</v>
      </c>
      <c r="BC55">
        <f t="shared" si="28"/>
        <v>0</v>
      </c>
      <c r="BD55">
        <f t="shared" si="28"/>
        <v>0</v>
      </c>
      <c r="BE55">
        <f t="shared" si="28"/>
        <v>0</v>
      </c>
      <c r="BF55">
        <f t="shared" si="28"/>
        <v>0</v>
      </c>
      <c r="BG55">
        <f t="shared" si="28"/>
        <v>0</v>
      </c>
      <c r="BH55">
        <f t="shared" si="28"/>
        <v>0</v>
      </c>
      <c r="BI55">
        <f t="shared" si="29"/>
        <v>0</v>
      </c>
      <c r="BJ55">
        <f t="shared" si="29"/>
        <v>0</v>
      </c>
      <c r="BK55">
        <f t="shared" si="29"/>
        <v>0</v>
      </c>
    </row>
    <row r="56" spans="1:63" x14ac:dyDescent="0.15">
      <c r="A56">
        <f t="shared" si="30"/>
        <v>4020</v>
      </c>
      <c r="B56">
        <v>20</v>
      </c>
      <c r="C56">
        <f t="shared" si="25"/>
        <v>23</v>
      </c>
      <c r="D56">
        <f t="shared" si="25"/>
        <v>23</v>
      </c>
      <c r="E56">
        <f t="shared" si="25"/>
        <v>52</v>
      </c>
      <c r="F56">
        <f t="shared" si="25"/>
        <v>352</v>
      </c>
      <c r="G56">
        <f t="shared" si="25"/>
        <v>0</v>
      </c>
      <c r="H56">
        <f t="shared" si="25"/>
        <v>783</v>
      </c>
      <c r="I56">
        <f t="shared" si="25"/>
        <v>0</v>
      </c>
      <c r="J56">
        <f t="shared" si="25"/>
        <v>46</v>
      </c>
      <c r="K56">
        <f t="shared" si="25"/>
        <v>21</v>
      </c>
      <c r="L56">
        <f t="shared" si="25"/>
        <v>21</v>
      </c>
      <c r="M56">
        <f t="shared" si="25"/>
        <v>29</v>
      </c>
      <c r="N56">
        <f t="shared" si="25"/>
        <v>29</v>
      </c>
      <c r="O56">
        <f t="shared" si="25"/>
        <v>61</v>
      </c>
      <c r="P56">
        <f t="shared" si="25"/>
        <v>3003</v>
      </c>
      <c r="Q56">
        <f t="shared" si="25"/>
        <v>0</v>
      </c>
      <c r="R56">
        <f t="shared" si="25"/>
        <v>164</v>
      </c>
      <c r="S56">
        <f t="shared" si="26"/>
        <v>69</v>
      </c>
      <c r="T56">
        <f t="shared" si="26"/>
        <v>69</v>
      </c>
      <c r="U56">
        <f t="shared" si="26"/>
        <v>49</v>
      </c>
      <c r="V56">
        <f t="shared" si="26"/>
        <v>49</v>
      </c>
      <c r="W56">
        <f t="shared" si="26"/>
        <v>106</v>
      </c>
      <c r="X56">
        <f t="shared" si="26"/>
        <v>3924</v>
      </c>
      <c r="Y56">
        <f t="shared" si="26"/>
        <v>0</v>
      </c>
      <c r="Z56">
        <f t="shared" si="26"/>
        <v>205</v>
      </c>
      <c r="AA56">
        <f t="shared" si="26"/>
        <v>82</v>
      </c>
      <c r="AB56">
        <f t="shared" si="26"/>
        <v>82</v>
      </c>
      <c r="AC56">
        <f t="shared" si="26"/>
        <v>81</v>
      </c>
      <c r="AD56">
        <f t="shared" si="26"/>
        <v>81</v>
      </c>
      <c r="AE56">
        <f t="shared" si="26"/>
        <v>175</v>
      </c>
      <c r="AF56">
        <f t="shared" si="26"/>
        <v>4967</v>
      </c>
      <c r="AG56">
        <f t="shared" si="26"/>
        <v>0</v>
      </c>
      <c r="AH56">
        <f t="shared" si="26"/>
        <v>241</v>
      </c>
      <c r="AI56">
        <f t="shared" si="27"/>
        <v>86</v>
      </c>
      <c r="AJ56">
        <f t="shared" si="27"/>
        <v>86</v>
      </c>
      <c r="AK56">
        <f t="shared" si="27"/>
        <v>0</v>
      </c>
      <c r="AL56">
        <f t="shared" si="27"/>
        <v>0</v>
      </c>
      <c r="AM56">
        <f t="shared" si="27"/>
        <v>0</v>
      </c>
      <c r="AN56">
        <f t="shared" si="27"/>
        <v>0</v>
      </c>
      <c r="AO56">
        <f t="shared" si="27"/>
        <v>0</v>
      </c>
      <c r="AP56">
        <f t="shared" si="27"/>
        <v>0</v>
      </c>
      <c r="AQ56">
        <f t="shared" si="27"/>
        <v>0</v>
      </c>
      <c r="AR56">
        <f t="shared" si="27"/>
        <v>0</v>
      </c>
      <c r="AS56">
        <f t="shared" si="27"/>
        <v>0</v>
      </c>
      <c r="AT56">
        <f t="shared" si="27"/>
        <v>0</v>
      </c>
      <c r="AU56">
        <f t="shared" si="27"/>
        <v>0</v>
      </c>
      <c r="AV56">
        <f t="shared" si="27"/>
        <v>0</v>
      </c>
      <c r="AW56">
        <f t="shared" si="27"/>
        <v>0</v>
      </c>
      <c r="AX56">
        <f t="shared" si="27"/>
        <v>0</v>
      </c>
      <c r="AY56">
        <f t="shared" si="28"/>
        <v>0</v>
      </c>
      <c r="AZ56">
        <f t="shared" si="28"/>
        <v>0</v>
      </c>
      <c r="BA56">
        <f t="shared" si="28"/>
        <v>0</v>
      </c>
      <c r="BB56">
        <f t="shared" si="28"/>
        <v>0</v>
      </c>
      <c r="BC56">
        <f t="shared" si="28"/>
        <v>0</v>
      </c>
      <c r="BD56">
        <f t="shared" si="28"/>
        <v>0</v>
      </c>
      <c r="BE56">
        <f t="shared" si="28"/>
        <v>0</v>
      </c>
      <c r="BF56">
        <f t="shared" si="28"/>
        <v>0</v>
      </c>
      <c r="BG56">
        <f t="shared" si="28"/>
        <v>0</v>
      </c>
      <c r="BH56">
        <f t="shared" si="28"/>
        <v>0</v>
      </c>
      <c r="BI56">
        <f t="shared" si="29"/>
        <v>0</v>
      </c>
      <c r="BJ56">
        <f t="shared" si="29"/>
        <v>0</v>
      </c>
      <c r="BK56">
        <f t="shared" si="29"/>
        <v>0</v>
      </c>
    </row>
    <row r="57" spans="1:63" x14ac:dyDescent="0.15">
      <c r="A57">
        <f t="shared" si="30"/>
        <v>4030</v>
      </c>
      <c r="B57">
        <v>30</v>
      </c>
      <c r="C57">
        <f t="shared" si="25"/>
        <v>38</v>
      </c>
      <c r="D57">
        <f t="shared" si="25"/>
        <v>38</v>
      </c>
      <c r="E57">
        <f t="shared" si="25"/>
        <v>83</v>
      </c>
      <c r="F57">
        <f t="shared" si="25"/>
        <v>458</v>
      </c>
      <c r="G57">
        <f t="shared" si="25"/>
        <v>0</v>
      </c>
      <c r="H57">
        <f t="shared" si="25"/>
        <v>1611</v>
      </c>
      <c r="I57">
        <f t="shared" si="25"/>
        <v>0</v>
      </c>
      <c r="J57">
        <f t="shared" si="25"/>
        <v>90</v>
      </c>
      <c r="K57">
        <f t="shared" si="25"/>
        <v>41</v>
      </c>
      <c r="L57">
        <f t="shared" si="25"/>
        <v>41</v>
      </c>
      <c r="M57">
        <f t="shared" si="25"/>
        <v>69</v>
      </c>
      <c r="N57">
        <f t="shared" si="25"/>
        <v>69</v>
      </c>
      <c r="O57">
        <f t="shared" si="25"/>
        <v>149</v>
      </c>
      <c r="P57">
        <f t="shared" si="25"/>
        <v>6179</v>
      </c>
      <c r="Q57">
        <f t="shared" si="25"/>
        <v>0</v>
      </c>
      <c r="R57">
        <f t="shared" si="25"/>
        <v>317</v>
      </c>
      <c r="S57">
        <f t="shared" si="26"/>
        <v>132</v>
      </c>
      <c r="T57">
        <f t="shared" si="26"/>
        <v>132</v>
      </c>
      <c r="U57">
        <f t="shared" si="26"/>
        <v>111</v>
      </c>
      <c r="V57">
        <f t="shared" si="26"/>
        <v>111</v>
      </c>
      <c r="W57">
        <f t="shared" si="26"/>
        <v>242</v>
      </c>
      <c r="X57">
        <f t="shared" si="26"/>
        <v>8063</v>
      </c>
      <c r="Y57">
        <f t="shared" si="26"/>
        <v>0</v>
      </c>
      <c r="Z57">
        <f t="shared" si="26"/>
        <v>394</v>
      </c>
      <c r="AA57">
        <f t="shared" si="26"/>
        <v>156</v>
      </c>
      <c r="AB57">
        <f t="shared" si="26"/>
        <v>156</v>
      </c>
      <c r="AC57">
        <f t="shared" si="26"/>
        <v>176</v>
      </c>
      <c r="AD57">
        <f t="shared" si="26"/>
        <v>176</v>
      </c>
      <c r="AE57">
        <f t="shared" si="26"/>
        <v>382</v>
      </c>
      <c r="AF57">
        <f t="shared" si="26"/>
        <v>10219</v>
      </c>
      <c r="AG57">
        <f t="shared" si="26"/>
        <v>0</v>
      </c>
      <c r="AH57">
        <f t="shared" si="26"/>
        <v>454</v>
      </c>
      <c r="AI57">
        <f t="shared" si="27"/>
        <v>158</v>
      </c>
      <c r="AJ57">
        <f t="shared" si="27"/>
        <v>158</v>
      </c>
      <c r="AK57">
        <f t="shared" si="27"/>
        <v>0</v>
      </c>
      <c r="AL57">
        <f t="shared" si="27"/>
        <v>0</v>
      </c>
      <c r="AM57">
        <f t="shared" si="27"/>
        <v>0</v>
      </c>
      <c r="AN57">
        <f t="shared" si="27"/>
        <v>0</v>
      </c>
      <c r="AO57">
        <f t="shared" si="27"/>
        <v>0</v>
      </c>
      <c r="AP57">
        <f t="shared" si="27"/>
        <v>0</v>
      </c>
      <c r="AQ57">
        <f t="shared" si="27"/>
        <v>0</v>
      </c>
      <c r="AR57">
        <f t="shared" si="27"/>
        <v>0</v>
      </c>
      <c r="AS57">
        <f t="shared" si="27"/>
        <v>0</v>
      </c>
      <c r="AT57">
        <f t="shared" si="27"/>
        <v>0</v>
      </c>
      <c r="AU57">
        <f t="shared" si="27"/>
        <v>0</v>
      </c>
      <c r="AV57">
        <f t="shared" si="27"/>
        <v>0</v>
      </c>
      <c r="AW57">
        <f t="shared" si="27"/>
        <v>0</v>
      </c>
      <c r="AX57">
        <f t="shared" si="27"/>
        <v>0</v>
      </c>
      <c r="AY57">
        <f t="shared" si="28"/>
        <v>0</v>
      </c>
      <c r="AZ57">
        <f t="shared" si="28"/>
        <v>0</v>
      </c>
      <c r="BA57">
        <f t="shared" si="28"/>
        <v>0</v>
      </c>
      <c r="BB57">
        <f t="shared" si="28"/>
        <v>0</v>
      </c>
      <c r="BC57">
        <f t="shared" si="28"/>
        <v>0</v>
      </c>
      <c r="BD57">
        <f t="shared" si="28"/>
        <v>0</v>
      </c>
      <c r="BE57">
        <f t="shared" si="28"/>
        <v>0</v>
      </c>
      <c r="BF57">
        <f t="shared" si="28"/>
        <v>0</v>
      </c>
      <c r="BG57">
        <f t="shared" si="28"/>
        <v>0</v>
      </c>
      <c r="BH57">
        <f t="shared" si="28"/>
        <v>0</v>
      </c>
      <c r="BI57">
        <f t="shared" si="29"/>
        <v>0</v>
      </c>
      <c r="BJ57">
        <f t="shared" si="29"/>
        <v>0</v>
      </c>
      <c r="BK57">
        <f t="shared" si="29"/>
        <v>0</v>
      </c>
    </row>
    <row r="58" spans="1:63" x14ac:dyDescent="0.15">
      <c r="A58">
        <f t="shared" si="30"/>
        <v>4040</v>
      </c>
      <c r="B58">
        <v>40</v>
      </c>
      <c r="C58">
        <f t="shared" si="25"/>
        <v>58</v>
      </c>
      <c r="D58">
        <f t="shared" si="25"/>
        <v>58</v>
      </c>
      <c r="E58">
        <f t="shared" si="25"/>
        <v>126</v>
      </c>
      <c r="F58">
        <f t="shared" si="25"/>
        <v>564</v>
      </c>
      <c r="G58">
        <f t="shared" si="25"/>
        <v>0</v>
      </c>
      <c r="H58">
        <f t="shared" si="25"/>
        <v>2736</v>
      </c>
      <c r="I58">
        <f t="shared" si="25"/>
        <v>0</v>
      </c>
      <c r="J58">
        <f t="shared" si="25"/>
        <v>150</v>
      </c>
      <c r="K58">
        <f t="shared" si="25"/>
        <v>68</v>
      </c>
      <c r="L58">
        <f t="shared" si="25"/>
        <v>68</v>
      </c>
      <c r="M58">
        <f t="shared" si="25"/>
        <v>124</v>
      </c>
      <c r="N58">
        <f t="shared" si="25"/>
        <v>124</v>
      </c>
      <c r="O58">
        <f t="shared" si="25"/>
        <v>269</v>
      </c>
      <c r="P58">
        <f t="shared" si="25"/>
        <v>10492</v>
      </c>
      <c r="Q58">
        <f t="shared" si="25"/>
        <v>0</v>
      </c>
      <c r="R58">
        <f t="shared" si="25"/>
        <v>523</v>
      </c>
      <c r="S58">
        <f t="shared" si="26"/>
        <v>218</v>
      </c>
      <c r="T58">
        <f t="shared" si="26"/>
        <v>218</v>
      </c>
      <c r="U58">
        <f t="shared" si="26"/>
        <v>196</v>
      </c>
      <c r="V58">
        <f t="shared" si="26"/>
        <v>196</v>
      </c>
      <c r="W58">
        <f t="shared" si="26"/>
        <v>427</v>
      </c>
      <c r="X58">
        <f t="shared" si="26"/>
        <v>13680</v>
      </c>
      <c r="Y58">
        <f t="shared" si="26"/>
        <v>0</v>
      </c>
      <c r="Z58">
        <f t="shared" si="26"/>
        <v>646</v>
      </c>
      <c r="AA58">
        <f t="shared" si="26"/>
        <v>254</v>
      </c>
      <c r="AB58">
        <f t="shared" si="26"/>
        <v>254</v>
      </c>
      <c r="AC58">
        <f t="shared" si="26"/>
        <v>306</v>
      </c>
      <c r="AD58">
        <f t="shared" si="26"/>
        <v>306</v>
      </c>
      <c r="AE58">
        <f t="shared" si="26"/>
        <v>664</v>
      </c>
      <c r="AF58">
        <f t="shared" si="26"/>
        <v>17344</v>
      </c>
      <c r="AG58">
        <f t="shared" si="26"/>
        <v>0</v>
      </c>
      <c r="AH58">
        <f t="shared" si="26"/>
        <v>739</v>
      </c>
      <c r="AI58">
        <f t="shared" si="27"/>
        <v>254</v>
      </c>
      <c r="AJ58">
        <f t="shared" si="27"/>
        <v>254</v>
      </c>
      <c r="AK58">
        <f t="shared" si="27"/>
        <v>0</v>
      </c>
      <c r="AL58">
        <f t="shared" si="27"/>
        <v>0</v>
      </c>
      <c r="AM58">
        <f t="shared" si="27"/>
        <v>0</v>
      </c>
      <c r="AN58">
        <f t="shared" si="27"/>
        <v>0</v>
      </c>
      <c r="AO58">
        <f t="shared" si="27"/>
        <v>0</v>
      </c>
      <c r="AP58">
        <f t="shared" si="27"/>
        <v>0</v>
      </c>
      <c r="AQ58">
        <f t="shared" si="27"/>
        <v>0</v>
      </c>
      <c r="AR58">
        <f t="shared" si="27"/>
        <v>0</v>
      </c>
      <c r="AS58">
        <f t="shared" si="27"/>
        <v>0</v>
      </c>
      <c r="AT58">
        <f t="shared" si="27"/>
        <v>0</v>
      </c>
      <c r="AU58">
        <f t="shared" si="27"/>
        <v>0</v>
      </c>
      <c r="AV58">
        <f t="shared" si="27"/>
        <v>0</v>
      </c>
      <c r="AW58">
        <f t="shared" si="27"/>
        <v>0</v>
      </c>
      <c r="AX58">
        <f t="shared" si="27"/>
        <v>0</v>
      </c>
      <c r="AY58">
        <f t="shared" si="28"/>
        <v>0</v>
      </c>
      <c r="AZ58">
        <f t="shared" si="28"/>
        <v>0</v>
      </c>
      <c r="BA58">
        <f t="shared" si="28"/>
        <v>0</v>
      </c>
      <c r="BB58">
        <f t="shared" si="28"/>
        <v>0</v>
      </c>
      <c r="BC58">
        <f t="shared" si="28"/>
        <v>0</v>
      </c>
      <c r="BD58">
        <f t="shared" si="28"/>
        <v>0</v>
      </c>
      <c r="BE58">
        <f t="shared" si="28"/>
        <v>0</v>
      </c>
      <c r="BF58">
        <f t="shared" si="28"/>
        <v>0</v>
      </c>
      <c r="BG58">
        <f t="shared" si="28"/>
        <v>0</v>
      </c>
      <c r="BH58">
        <f t="shared" si="28"/>
        <v>0</v>
      </c>
      <c r="BI58">
        <f t="shared" si="29"/>
        <v>0</v>
      </c>
      <c r="BJ58">
        <f t="shared" si="29"/>
        <v>0</v>
      </c>
      <c r="BK58">
        <f t="shared" si="29"/>
        <v>0</v>
      </c>
    </row>
    <row r="59" spans="1:63" x14ac:dyDescent="0.15">
      <c r="A59">
        <f t="shared" si="30"/>
        <v>4050</v>
      </c>
      <c r="B59">
        <v>50</v>
      </c>
      <c r="C59">
        <f t="shared" si="25"/>
        <v>77</v>
      </c>
      <c r="D59">
        <f t="shared" si="25"/>
        <v>77</v>
      </c>
      <c r="E59">
        <f t="shared" si="25"/>
        <v>168</v>
      </c>
      <c r="F59">
        <f t="shared" si="25"/>
        <v>670</v>
      </c>
      <c r="G59">
        <f t="shared" si="25"/>
        <v>0</v>
      </c>
      <c r="H59">
        <f t="shared" si="25"/>
        <v>4158</v>
      </c>
      <c r="I59">
        <f t="shared" si="25"/>
        <v>0</v>
      </c>
      <c r="J59">
        <f t="shared" si="25"/>
        <v>214</v>
      </c>
      <c r="K59">
        <f t="shared" si="25"/>
        <v>103</v>
      </c>
      <c r="L59">
        <f t="shared" si="25"/>
        <v>103</v>
      </c>
      <c r="M59">
        <f t="shared" si="25"/>
        <v>0</v>
      </c>
      <c r="N59">
        <f t="shared" si="25"/>
        <v>0</v>
      </c>
      <c r="O59">
        <f t="shared" si="25"/>
        <v>0</v>
      </c>
      <c r="P59">
        <f t="shared" si="25"/>
        <v>0</v>
      </c>
      <c r="Q59">
        <f t="shared" si="25"/>
        <v>0</v>
      </c>
      <c r="R59">
        <f t="shared" si="25"/>
        <v>0</v>
      </c>
      <c r="S59">
        <f t="shared" si="26"/>
        <v>0</v>
      </c>
      <c r="T59">
        <f t="shared" si="26"/>
        <v>0</v>
      </c>
      <c r="U59">
        <f t="shared" si="26"/>
        <v>255</v>
      </c>
      <c r="V59">
        <f t="shared" si="26"/>
        <v>255</v>
      </c>
      <c r="W59">
        <f t="shared" si="26"/>
        <v>553</v>
      </c>
      <c r="X59">
        <f t="shared" si="26"/>
        <v>18469</v>
      </c>
      <c r="Y59">
        <f t="shared" si="26"/>
        <v>0</v>
      </c>
      <c r="Z59">
        <f t="shared" si="26"/>
        <v>822</v>
      </c>
      <c r="AA59">
        <f t="shared" si="26"/>
        <v>357</v>
      </c>
      <c r="AB59">
        <f t="shared" si="26"/>
        <v>357</v>
      </c>
      <c r="AC59">
        <f t="shared" si="26"/>
        <v>366</v>
      </c>
      <c r="AD59">
        <f t="shared" si="26"/>
        <v>366</v>
      </c>
      <c r="AE59">
        <f t="shared" si="26"/>
        <v>793</v>
      </c>
      <c r="AF59">
        <f t="shared" si="26"/>
        <v>22849</v>
      </c>
      <c r="AG59">
        <f t="shared" si="26"/>
        <v>0</v>
      </c>
      <c r="AH59">
        <f t="shared" si="26"/>
        <v>946</v>
      </c>
      <c r="AI59">
        <f t="shared" si="27"/>
        <v>387</v>
      </c>
      <c r="AJ59">
        <f t="shared" si="27"/>
        <v>387</v>
      </c>
      <c r="AK59">
        <f t="shared" si="27"/>
        <v>477</v>
      </c>
      <c r="AL59">
        <f t="shared" si="27"/>
        <v>477</v>
      </c>
      <c r="AM59">
        <f t="shared" si="27"/>
        <v>1034</v>
      </c>
      <c r="AN59">
        <f t="shared" si="27"/>
        <v>26342</v>
      </c>
      <c r="AO59">
        <f t="shared" si="27"/>
        <v>0</v>
      </c>
      <c r="AP59">
        <f t="shared" si="27"/>
        <v>996</v>
      </c>
      <c r="AQ59">
        <f t="shared" si="27"/>
        <v>373</v>
      </c>
      <c r="AR59">
        <f t="shared" si="27"/>
        <v>373</v>
      </c>
      <c r="AS59">
        <f t="shared" si="27"/>
        <v>0</v>
      </c>
      <c r="AT59">
        <f t="shared" si="27"/>
        <v>0</v>
      </c>
      <c r="AU59">
        <f t="shared" si="27"/>
        <v>0</v>
      </c>
      <c r="AV59">
        <f t="shared" si="27"/>
        <v>0</v>
      </c>
      <c r="AW59">
        <f t="shared" si="27"/>
        <v>0</v>
      </c>
      <c r="AX59">
        <f t="shared" si="27"/>
        <v>0</v>
      </c>
      <c r="AY59">
        <f t="shared" si="28"/>
        <v>0</v>
      </c>
      <c r="AZ59">
        <f t="shared" si="28"/>
        <v>0</v>
      </c>
      <c r="BA59">
        <f t="shared" si="28"/>
        <v>0</v>
      </c>
      <c r="BB59">
        <f t="shared" si="28"/>
        <v>0</v>
      </c>
      <c r="BC59">
        <f t="shared" si="28"/>
        <v>0</v>
      </c>
      <c r="BD59">
        <f t="shared" si="28"/>
        <v>0</v>
      </c>
      <c r="BE59">
        <f t="shared" si="28"/>
        <v>0</v>
      </c>
      <c r="BF59">
        <f t="shared" si="28"/>
        <v>0</v>
      </c>
      <c r="BG59">
        <f t="shared" si="28"/>
        <v>0</v>
      </c>
      <c r="BH59">
        <f t="shared" si="28"/>
        <v>0</v>
      </c>
      <c r="BI59">
        <f t="shared" si="29"/>
        <v>0</v>
      </c>
      <c r="BJ59">
        <f t="shared" si="29"/>
        <v>0</v>
      </c>
      <c r="BK59">
        <f t="shared" si="29"/>
        <v>0</v>
      </c>
    </row>
    <row r="60" spans="1:63" x14ac:dyDescent="0.15">
      <c r="A60">
        <f t="shared" si="30"/>
        <v>4060</v>
      </c>
      <c r="B60">
        <v>60</v>
      </c>
      <c r="C60">
        <f t="shared" si="25"/>
        <v>94</v>
      </c>
      <c r="D60">
        <f t="shared" si="25"/>
        <v>94</v>
      </c>
      <c r="E60">
        <f t="shared" si="25"/>
        <v>204</v>
      </c>
      <c r="F60">
        <f t="shared" si="25"/>
        <v>776</v>
      </c>
      <c r="G60">
        <f t="shared" si="25"/>
        <v>0</v>
      </c>
      <c r="H60">
        <f t="shared" si="25"/>
        <v>5886</v>
      </c>
      <c r="I60">
        <f t="shared" si="25"/>
        <v>0</v>
      </c>
      <c r="J60">
        <f t="shared" si="25"/>
        <v>316</v>
      </c>
      <c r="K60">
        <f t="shared" si="25"/>
        <v>144</v>
      </c>
      <c r="L60">
        <f t="shared" si="25"/>
        <v>144</v>
      </c>
      <c r="M60">
        <f t="shared" si="25"/>
        <v>0</v>
      </c>
      <c r="N60">
        <f t="shared" si="25"/>
        <v>0</v>
      </c>
      <c r="O60">
        <f t="shared" si="25"/>
        <v>0</v>
      </c>
      <c r="P60">
        <f t="shared" si="25"/>
        <v>0</v>
      </c>
      <c r="Q60">
        <f t="shared" si="25"/>
        <v>0</v>
      </c>
      <c r="R60">
        <f t="shared" si="25"/>
        <v>0</v>
      </c>
      <c r="S60">
        <f t="shared" si="26"/>
        <v>0</v>
      </c>
      <c r="T60">
        <f t="shared" si="26"/>
        <v>0</v>
      </c>
      <c r="U60">
        <f t="shared" si="26"/>
        <v>298</v>
      </c>
      <c r="V60">
        <f t="shared" si="26"/>
        <v>298</v>
      </c>
      <c r="W60">
        <f t="shared" si="26"/>
        <v>646</v>
      </c>
      <c r="X60">
        <f t="shared" si="26"/>
        <v>22567</v>
      </c>
      <c r="Y60">
        <f t="shared" si="26"/>
        <v>0</v>
      </c>
      <c r="Z60">
        <f t="shared" si="26"/>
        <v>1095</v>
      </c>
      <c r="AA60">
        <f t="shared" si="26"/>
        <v>455</v>
      </c>
      <c r="AB60">
        <f t="shared" si="26"/>
        <v>455</v>
      </c>
      <c r="AC60">
        <f t="shared" si="26"/>
        <v>494</v>
      </c>
      <c r="AD60">
        <f t="shared" si="26"/>
        <v>494</v>
      </c>
      <c r="AE60">
        <f t="shared" si="26"/>
        <v>1071</v>
      </c>
      <c r="AF60">
        <f t="shared" si="26"/>
        <v>30910</v>
      </c>
      <c r="AG60">
        <f t="shared" si="26"/>
        <v>0</v>
      </c>
      <c r="AH60">
        <f t="shared" si="26"/>
        <v>1395</v>
      </c>
      <c r="AI60">
        <f t="shared" si="27"/>
        <v>535</v>
      </c>
      <c r="AJ60">
        <f t="shared" si="27"/>
        <v>535</v>
      </c>
      <c r="AK60">
        <f t="shared" si="27"/>
        <v>690</v>
      </c>
      <c r="AL60">
        <f t="shared" si="27"/>
        <v>690</v>
      </c>
      <c r="AM60">
        <f t="shared" si="27"/>
        <v>1496</v>
      </c>
      <c r="AN60">
        <f t="shared" si="27"/>
        <v>37294</v>
      </c>
      <c r="AO60">
        <f t="shared" si="27"/>
        <v>0</v>
      </c>
      <c r="AP60">
        <f t="shared" si="27"/>
        <v>1530</v>
      </c>
      <c r="AQ60">
        <f t="shared" si="27"/>
        <v>518</v>
      </c>
      <c r="AR60">
        <f t="shared" si="27"/>
        <v>518</v>
      </c>
      <c r="AS60">
        <f t="shared" si="27"/>
        <v>0</v>
      </c>
      <c r="AT60">
        <f t="shared" si="27"/>
        <v>0</v>
      </c>
      <c r="AU60">
        <f t="shared" si="27"/>
        <v>0</v>
      </c>
      <c r="AV60">
        <f t="shared" si="27"/>
        <v>0</v>
      </c>
      <c r="AW60">
        <f t="shared" si="27"/>
        <v>0</v>
      </c>
      <c r="AX60">
        <f t="shared" si="27"/>
        <v>0</v>
      </c>
      <c r="AY60">
        <f t="shared" si="28"/>
        <v>0</v>
      </c>
      <c r="AZ60">
        <f t="shared" si="28"/>
        <v>0</v>
      </c>
      <c r="BA60">
        <f t="shared" si="28"/>
        <v>0</v>
      </c>
      <c r="BB60">
        <f t="shared" si="28"/>
        <v>0</v>
      </c>
      <c r="BC60">
        <f t="shared" si="28"/>
        <v>0</v>
      </c>
      <c r="BD60">
        <f t="shared" si="28"/>
        <v>0</v>
      </c>
      <c r="BE60">
        <f t="shared" si="28"/>
        <v>0</v>
      </c>
      <c r="BF60">
        <f t="shared" si="28"/>
        <v>0</v>
      </c>
      <c r="BG60">
        <f t="shared" si="28"/>
        <v>0</v>
      </c>
      <c r="BH60">
        <f t="shared" si="28"/>
        <v>0</v>
      </c>
      <c r="BI60">
        <f t="shared" si="29"/>
        <v>0</v>
      </c>
      <c r="BJ60">
        <f t="shared" si="29"/>
        <v>0</v>
      </c>
      <c r="BK60">
        <f t="shared" si="29"/>
        <v>0</v>
      </c>
    </row>
    <row r="61" spans="1:63" x14ac:dyDescent="0.15">
      <c r="A61">
        <f t="shared" si="30"/>
        <v>4070</v>
      </c>
      <c r="B61">
        <v>70</v>
      </c>
      <c r="C61">
        <f t="shared" si="25"/>
        <v>105</v>
      </c>
      <c r="D61">
        <f t="shared" si="25"/>
        <v>105</v>
      </c>
      <c r="E61">
        <f t="shared" si="25"/>
        <v>228</v>
      </c>
      <c r="F61">
        <f t="shared" si="25"/>
        <v>882</v>
      </c>
      <c r="G61">
        <f t="shared" si="25"/>
        <v>0</v>
      </c>
      <c r="H61">
        <f t="shared" si="25"/>
        <v>7911</v>
      </c>
      <c r="I61">
        <f t="shared" si="25"/>
        <v>0</v>
      </c>
      <c r="J61">
        <f t="shared" si="25"/>
        <v>423</v>
      </c>
      <c r="K61">
        <f t="shared" si="25"/>
        <v>193</v>
      </c>
      <c r="L61">
        <f t="shared" si="25"/>
        <v>193</v>
      </c>
      <c r="M61">
        <f t="shared" si="25"/>
        <v>0</v>
      </c>
      <c r="N61">
        <f t="shared" si="25"/>
        <v>0</v>
      </c>
      <c r="O61">
        <f t="shared" si="25"/>
        <v>0</v>
      </c>
      <c r="P61">
        <f t="shared" si="25"/>
        <v>0</v>
      </c>
      <c r="Q61">
        <f t="shared" si="25"/>
        <v>0</v>
      </c>
      <c r="R61">
        <f t="shared" si="25"/>
        <v>0</v>
      </c>
      <c r="S61">
        <f t="shared" si="26"/>
        <v>0</v>
      </c>
      <c r="T61">
        <f t="shared" si="26"/>
        <v>0</v>
      </c>
      <c r="U61">
        <f t="shared" si="26"/>
        <v>422</v>
      </c>
      <c r="V61">
        <f t="shared" si="26"/>
        <v>422</v>
      </c>
      <c r="W61">
        <f t="shared" si="26"/>
        <v>914</v>
      </c>
      <c r="X61">
        <f t="shared" si="26"/>
        <v>30329</v>
      </c>
      <c r="Y61">
        <f t="shared" si="26"/>
        <v>0</v>
      </c>
      <c r="Z61">
        <f t="shared" si="26"/>
        <v>1461</v>
      </c>
      <c r="AA61">
        <f t="shared" si="26"/>
        <v>606</v>
      </c>
      <c r="AB61">
        <f t="shared" si="26"/>
        <v>606</v>
      </c>
      <c r="AC61">
        <f t="shared" si="26"/>
        <v>632</v>
      </c>
      <c r="AD61">
        <f t="shared" si="26"/>
        <v>632</v>
      </c>
      <c r="AE61">
        <f t="shared" si="26"/>
        <v>1371</v>
      </c>
      <c r="AF61">
        <f t="shared" si="26"/>
        <v>39521</v>
      </c>
      <c r="AG61">
        <f t="shared" si="26"/>
        <v>0</v>
      </c>
      <c r="AH61">
        <f t="shared" si="26"/>
        <v>1797</v>
      </c>
      <c r="AI61">
        <f t="shared" si="27"/>
        <v>702</v>
      </c>
      <c r="AJ61">
        <f t="shared" si="27"/>
        <v>702</v>
      </c>
      <c r="AK61">
        <f t="shared" si="27"/>
        <v>949</v>
      </c>
      <c r="AL61">
        <f t="shared" si="27"/>
        <v>949</v>
      </c>
      <c r="AM61">
        <f t="shared" si="27"/>
        <v>2057</v>
      </c>
      <c r="AN61">
        <f t="shared" si="27"/>
        <v>50119</v>
      </c>
      <c r="AO61">
        <f t="shared" si="27"/>
        <v>0</v>
      </c>
      <c r="AP61">
        <f t="shared" si="27"/>
        <v>2035</v>
      </c>
      <c r="AQ61">
        <f t="shared" si="27"/>
        <v>686</v>
      </c>
      <c r="AR61">
        <f t="shared" si="27"/>
        <v>686</v>
      </c>
      <c r="AS61">
        <f t="shared" si="27"/>
        <v>0</v>
      </c>
      <c r="AT61">
        <f t="shared" si="27"/>
        <v>0</v>
      </c>
      <c r="AU61">
        <f t="shared" si="27"/>
        <v>0</v>
      </c>
      <c r="AV61">
        <f t="shared" si="27"/>
        <v>0</v>
      </c>
      <c r="AW61">
        <f t="shared" si="27"/>
        <v>0</v>
      </c>
      <c r="AX61">
        <f t="shared" si="27"/>
        <v>0</v>
      </c>
      <c r="AY61">
        <f t="shared" si="28"/>
        <v>0</v>
      </c>
      <c r="AZ61">
        <f t="shared" si="28"/>
        <v>0</v>
      </c>
      <c r="BA61">
        <f t="shared" si="28"/>
        <v>0</v>
      </c>
      <c r="BB61">
        <f t="shared" si="28"/>
        <v>0</v>
      </c>
      <c r="BC61">
        <f t="shared" si="28"/>
        <v>0</v>
      </c>
      <c r="BD61">
        <f t="shared" si="28"/>
        <v>0</v>
      </c>
      <c r="BE61">
        <f t="shared" si="28"/>
        <v>0</v>
      </c>
      <c r="BF61">
        <f t="shared" si="28"/>
        <v>0</v>
      </c>
      <c r="BG61">
        <f t="shared" si="28"/>
        <v>0</v>
      </c>
      <c r="BH61">
        <f t="shared" si="28"/>
        <v>0</v>
      </c>
      <c r="BI61">
        <f t="shared" si="29"/>
        <v>0</v>
      </c>
      <c r="BJ61">
        <f t="shared" si="29"/>
        <v>0</v>
      </c>
      <c r="BK61">
        <f t="shared" si="29"/>
        <v>0</v>
      </c>
    </row>
    <row r="62" spans="1:63" x14ac:dyDescent="0.15">
      <c r="A62">
        <f t="shared" si="30"/>
        <v>4080</v>
      </c>
      <c r="B62">
        <v>80</v>
      </c>
      <c r="C62">
        <f t="shared" si="25"/>
        <v>136</v>
      </c>
      <c r="D62">
        <f t="shared" si="25"/>
        <v>136</v>
      </c>
      <c r="E62">
        <f t="shared" si="25"/>
        <v>295</v>
      </c>
      <c r="F62">
        <f t="shared" si="25"/>
        <v>988</v>
      </c>
      <c r="G62">
        <f t="shared" si="25"/>
        <v>0</v>
      </c>
      <c r="H62">
        <f t="shared" si="25"/>
        <v>10233</v>
      </c>
      <c r="I62">
        <f t="shared" si="25"/>
        <v>0</v>
      </c>
      <c r="J62">
        <f t="shared" si="25"/>
        <v>529</v>
      </c>
      <c r="K62">
        <f t="shared" si="25"/>
        <v>249</v>
      </c>
      <c r="L62">
        <f t="shared" si="25"/>
        <v>249</v>
      </c>
      <c r="M62">
        <f t="shared" si="25"/>
        <v>0</v>
      </c>
      <c r="N62">
        <f t="shared" si="25"/>
        <v>0</v>
      </c>
      <c r="O62">
        <f t="shared" si="25"/>
        <v>0</v>
      </c>
      <c r="P62">
        <f t="shared" si="25"/>
        <v>0</v>
      </c>
      <c r="Q62">
        <f t="shared" si="25"/>
        <v>0</v>
      </c>
      <c r="R62">
        <f t="shared" si="25"/>
        <v>0</v>
      </c>
      <c r="S62">
        <f t="shared" si="26"/>
        <v>0</v>
      </c>
      <c r="T62">
        <f t="shared" si="26"/>
        <v>0</v>
      </c>
      <c r="U62">
        <f t="shared" si="26"/>
        <v>0</v>
      </c>
      <c r="V62">
        <f t="shared" si="26"/>
        <v>0</v>
      </c>
      <c r="W62">
        <f t="shared" si="26"/>
        <v>0</v>
      </c>
      <c r="X62">
        <f t="shared" si="26"/>
        <v>0</v>
      </c>
      <c r="Y62">
        <f t="shared" si="26"/>
        <v>0</v>
      </c>
      <c r="Z62">
        <f t="shared" si="26"/>
        <v>0</v>
      </c>
      <c r="AA62">
        <f t="shared" si="26"/>
        <v>0</v>
      </c>
      <c r="AB62">
        <f t="shared" si="26"/>
        <v>0</v>
      </c>
      <c r="AC62">
        <f t="shared" si="26"/>
        <v>750</v>
      </c>
      <c r="AD62">
        <f t="shared" si="26"/>
        <v>750</v>
      </c>
      <c r="AE62">
        <f t="shared" si="26"/>
        <v>1627</v>
      </c>
      <c r="AF62">
        <f t="shared" si="26"/>
        <v>48345</v>
      </c>
      <c r="AG62">
        <f t="shared" si="26"/>
        <v>0</v>
      </c>
      <c r="AH62">
        <f t="shared" si="26"/>
        <v>2124</v>
      </c>
      <c r="AI62">
        <f t="shared" si="27"/>
        <v>882</v>
      </c>
      <c r="AJ62">
        <f t="shared" si="27"/>
        <v>882</v>
      </c>
      <c r="AK62">
        <f t="shared" si="27"/>
        <v>968</v>
      </c>
      <c r="AL62">
        <f t="shared" si="27"/>
        <v>968</v>
      </c>
      <c r="AM62">
        <f t="shared" si="27"/>
        <v>2100</v>
      </c>
      <c r="AN62">
        <f t="shared" si="27"/>
        <v>56713</v>
      </c>
      <c r="AO62">
        <f t="shared" si="27"/>
        <v>0</v>
      </c>
      <c r="AP62">
        <f t="shared" si="27"/>
        <v>2350</v>
      </c>
      <c r="AQ62">
        <f t="shared" si="27"/>
        <v>922</v>
      </c>
      <c r="AR62">
        <f t="shared" si="27"/>
        <v>922</v>
      </c>
      <c r="AS62">
        <f t="shared" si="27"/>
        <v>0</v>
      </c>
      <c r="AT62">
        <f t="shared" si="27"/>
        <v>0</v>
      </c>
      <c r="AU62">
        <f t="shared" si="27"/>
        <v>0</v>
      </c>
      <c r="AV62">
        <f t="shared" si="27"/>
        <v>0</v>
      </c>
      <c r="AW62">
        <f t="shared" si="27"/>
        <v>1000</v>
      </c>
      <c r="AX62">
        <f t="shared" si="27"/>
        <v>1000</v>
      </c>
      <c r="AY62">
        <f t="shared" si="28"/>
        <v>2169</v>
      </c>
      <c r="AZ62">
        <f t="shared" si="28"/>
        <v>69377</v>
      </c>
      <c r="BA62">
        <f t="shared" si="28"/>
        <v>0</v>
      </c>
      <c r="BB62">
        <f t="shared" si="28"/>
        <v>2848</v>
      </c>
      <c r="BC62">
        <f t="shared" si="28"/>
        <v>1107</v>
      </c>
      <c r="BD62">
        <f t="shared" si="28"/>
        <v>1107</v>
      </c>
      <c r="BE62">
        <f t="shared" si="28"/>
        <v>0</v>
      </c>
      <c r="BF62">
        <f t="shared" si="28"/>
        <v>0</v>
      </c>
      <c r="BG62">
        <f t="shared" si="28"/>
        <v>0</v>
      </c>
      <c r="BH62">
        <f t="shared" si="28"/>
        <v>0</v>
      </c>
      <c r="BI62">
        <f t="shared" si="29"/>
        <v>200</v>
      </c>
      <c r="BJ62">
        <f t="shared" si="29"/>
        <v>200</v>
      </c>
      <c r="BK62">
        <f t="shared" si="29"/>
        <v>200</v>
      </c>
    </row>
    <row r="63" spans="1:63" x14ac:dyDescent="0.15">
      <c r="A63">
        <f t="shared" si="30"/>
        <v>4090</v>
      </c>
      <c r="B63">
        <v>90</v>
      </c>
      <c r="C63">
        <f t="shared" si="25"/>
        <v>171</v>
      </c>
      <c r="D63">
        <f t="shared" si="25"/>
        <v>171</v>
      </c>
      <c r="E63">
        <f t="shared" si="25"/>
        <v>371</v>
      </c>
      <c r="F63">
        <f t="shared" si="25"/>
        <v>1094</v>
      </c>
      <c r="G63">
        <f t="shared" si="25"/>
        <v>0</v>
      </c>
      <c r="H63">
        <f t="shared" si="25"/>
        <v>12861</v>
      </c>
      <c r="I63">
        <f t="shared" si="25"/>
        <v>0</v>
      </c>
      <c r="J63">
        <f t="shared" si="25"/>
        <v>662</v>
      </c>
      <c r="K63">
        <f t="shared" si="25"/>
        <v>312</v>
      </c>
      <c r="L63">
        <f t="shared" si="25"/>
        <v>312</v>
      </c>
      <c r="M63">
        <f t="shared" si="25"/>
        <v>0</v>
      </c>
      <c r="N63">
        <f t="shared" si="25"/>
        <v>0</v>
      </c>
      <c r="O63">
        <f t="shared" si="25"/>
        <v>0</v>
      </c>
      <c r="P63">
        <f t="shared" si="25"/>
        <v>0</v>
      </c>
      <c r="Q63">
        <f t="shared" si="25"/>
        <v>0</v>
      </c>
      <c r="R63">
        <f t="shared" si="25"/>
        <v>0</v>
      </c>
      <c r="S63">
        <f t="shared" si="26"/>
        <v>0</v>
      </c>
      <c r="T63">
        <f t="shared" si="26"/>
        <v>0</v>
      </c>
      <c r="U63">
        <f t="shared" si="26"/>
        <v>0</v>
      </c>
      <c r="V63">
        <f t="shared" si="26"/>
        <v>0</v>
      </c>
      <c r="W63">
        <f t="shared" si="26"/>
        <v>0</v>
      </c>
      <c r="X63">
        <f t="shared" si="26"/>
        <v>0</v>
      </c>
      <c r="Y63">
        <f t="shared" si="26"/>
        <v>0</v>
      </c>
      <c r="Z63">
        <f t="shared" si="26"/>
        <v>0</v>
      </c>
      <c r="AA63">
        <f t="shared" si="26"/>
        <v>0</v>
      </c>
      <c r="AB63">
        <f t="shared" si="26"/>
        <v>0</v>
      </c>
      <c r="AC63">
        <f t="shared" si="26"/>
        <v>857</v>
      </c>
      <c r="AD63">
        <f t="shared" si="26"/>
        <v>857</v>
      </c>
      <c r="AE63">
        <f t="shared" si="26"/>
        <v>1858</v>
      </c>
      <c r="AF63">
        <f t="shared" si="26"/>
        <v>57113</v>
      </c>
      <c r="AG63">
        <f t="shared" si="26"/>
        <v>0</v>
      </c>
      <c r="AH63">
        <f t="shared" si="26"/>
        <v>2540</v>
      </c>
      <c r="AI63">
        <f t="shared" si="27"/>
        <v>1068</v>
      </c>
      <c r="AJ63">
        <f t="shared" si="27"/>
        <v>1068</v>
      </c>
      <c r="AK63">
        <f t="shared" si="27"/>
        <v>1114</v>
      </c>
      <c r="AL63">
        <f t="shared" si="27"/>
        <v>1114</v>
      </c>
      <c r="AM63">
        <f t="shared" si="27"/>
        <v>2415</v>
      </c>
      <c r="AN63">
        <f t="shared" si="27"/>
        <v>67536</v>
      </c>
      <c r="AO63">
        <f t="shared" si="27"/>
        <v>0</v>
      </c>
      <c r="AP63">
        <f t="shared" si="27"/>
        <v>2850</v>
      </c>
      <c r="AQ63">
        <f t="shared" si="27"/>
        <v>1143</v>
      </c>
      <c r="AR63">
        <f t="shared" si="27"/>
        <v>1143</v>
      </c>
      <c r="AS63">
        <f t="shared" si="27"/>
        <v>0</v>
      </c>
      <c r="AT63">
        <f t="shared" si="27"/>
        <v>0</v>
      </c>
      <c r="AU63">
        <f t="shared" si="27"/>
        <v>0</v>
      </c>
      <c r="AV63">
        <f t="shared" si="27"/>
        <v>0</v>
      </c>
      <c r="AW63">
        <f t="shared" si="27"/>
        <v>1257</v>
      </c>
      <c r="AX63">
        <f t="shared" si="27"/>
        <v>1257</v>
      </c>
      <c r="AY63">
        <f t="shared" si="28"/>
        <v>2724</v>
      </c>
      <c r="AZ63">
        <f t="shared" si="28"/>
        <v>87189</v>
      </c>
      <c r="BA63">
        <f t="shared" si="28"/>
        <v>0</v>
      </c>
      <c r="BB63">
        <f t="shared" si="28"/>
        <v>3561</v>
      </c>
      <c r="BC63">
        <f t="shared" si="28"/>
        <v>1381</v>
      </c>
      <c r="BD63">
        <f t="shared" si="28"/>
        <v>1381</v>
      </c>
      <c r="BE63">
        <f t="shared" si="28"/>
        <v>0</v>
      </c>
      <c r="BF63">
        <f t="shared" si="28"/>
        <v>0</v>
      </c>
      <c r="BG63">
        <f t="shared" si="28"/>
        <v>0</v>
      </c>
      <c r="BH63">
        <f t="shared" si="28"/>
        <v>0</v>
      </c>
      <c r="BI63">
        <f t="shared" si="29"/>
        <v>200</v>
      </c>
      <c r="BJ63">
        <f t="shared" si="29"/>
        <v>200</v>
      </c>
      <c r="BK63">
        <f t="shared" si="29"/>
        <v>200</v>
      </c>
    </row>
    <row r="64" spans="1:63" x14ac:dyDescent="0.15">
      <c r="A64">
        <f t="shared" si="30"/>
        <v>4100</v>
      </c>
      <c r="B64">
        <v>100</v>
      </c>
      <c r="C64">
        <f t="shared" si="25"/>
        <v>210</v>
      </c>
      <c r="D64">
        <f t="shared" si="25"/>
        <v>210</v>
      </c>
      <c r="E64">
        <f t="shared" si="25"/>
        <v>456</v>
      </c>
      <c r="F64">
        <f t="shared" si="25"/>
        <v>1200</v>
      </c>
      <c r="G64">
        <f t="shared" si="25"/>
        <v>0</v>
      </c>
      <c r="H64">
        <f t="shared" si="25"/>
        <v>15786</v>
      </c>
      <c r="I64">
        <f t="shared" si="25"/>
        <v>0</v>
      </c>
      <c r="J64">
        <f t="shared" si="25"/>
        <v>836</v>
      </c>
      <c r="K64">
        <f t="shared" si="25"/>
        <v>382</v>
      </c>
      <c r="L64">
        <f t="shared" si="25"/>
        <v>382</v>
      </c>
      <c r="M64">
        <f t="shared" si="25"/>
        <v>0</v>
      </c>
      <c r="N64">
        <f t="shared" si="25"/>
        <v>0</v>
      </c>
      <c r="O64">
        <f t="shared" si="25"/>
        <v>0</v>
      </c>
      <c r="P64">
        <f t="shared" si="25"/>
        <v>0</v>
      </c>
      <c r="Q64">
        <f t="shared" si="25"/>
        <v>0</v>
      </c>
      <c r="R64">
        <f t="shared" si="25"/>
        <v>0</v>
      </c>
      <c r="S64">
        <f t="shared" si="26"/>
        <v>0</v>
      </c>
      <c r="T64">
        <f t="shared" si="26"/>
        <v>0</v>
      </c>
      <c r="U64">
        <f t="shared" si="26"/>
        <v>0</v>
      </c>
      <c r="V64">
        <f t="shared" si="26"/>
        <v>0</v>
      </c>
      <c r="W64">
        <f t="shared" si="26"/>
        <v>0</v>
      </c>
      <c r="X64">
        <f t="shared" si="26"/>
        <v>0</v>
      </c>
      <c r="Y64">
        <f t="shared" si="26"/>
        <v>0</v>
      </c>
      <c r="Z64">
        <f t="shared" si="26"/>
        <v>0</v>
      </c>
      <c r="AA64">
        <f t="shared" si="26"/>
        <v>0</v>
      </c>
      <c r="AB64">
        <f t="shared" si="26"/>
        <v>0</v>
      </c>
      <c r="AC64">
        <f t="shared" si="26"/>
        <v>947</v>
      </c>
      <c r="AD64">
        <f t="shared" si="26"/>
        <v>947</v>
      </c>
      <c r="AE64">
        <f t="shared" si="26"/>
        <v>2052</v>
      </c>
      <c r="AF64">
        <f t="shared" si="26"/>
        <v>65413</v>
      </c>
      <c r="AG64">
        <f t="shared" si="26"/>
        <v>0</v>
      </c>
      <c r="AH64">
        <f t="shared" si="26"/>
        <v>3070</v>
      </c>
      <c r="AI64">
        <f t="shared" si="27"/>
        <v>1255</v>
      </c>
      <c r="AJ64">
        <f t="shared" si="27"/>
        <v>1255</v>
      </c>
      <c r="AK64">
        <f t="shared" si="27"/>
        <v>1262</v>
      </c>
      <c r="AL64">
        <f t="shared" si="27"/>
        <v>1262</v>
      </c>
      <c r="AM64">
        <f t="shared" si="27"/>
        <v>2736</v>
      </c>
      <c r="AN64">
        <f t="shared" si="27"/>
        <v>78843</v>
      </c>
      <c r="AO64">
        <f t="shared" si="27"/>
        <v>0</v>
      </c>
      <c r="AP64">
        <f t="shared" si="27"/>
        <v>3535</v>
      </c>
      <c r="AQ64">
        <f t="shared" si="27"/>
        <v>1377</v>
      </c>
      <c r="AR64">
        <f t="shared" si="27"/>
        <v>1377</v>
      </c>
      <c r="AS64">
        <f t="shared" si="27"/>
        <v>0</v>
      </c>
      <c r="AT64">
        <f t="shared" si="27"/>
        <v>0</v>
      </c>
      <c r="AU64">
        <f t="shared" si="27"/>
        <v>0</v>
      </c>
      <c r="AV64">
        <f t="shared" si="27"/>
        <v>0</v>
      </c>
      <c r="AW64">
        <f t="shared" si="27"/>
        <v>1543</v>
      </c>
      <c r="AX64">
        <f t="shared" si="27"/>
        <v>1543</v>
      </c>
      <c r="AY64">
        <f t="shared" si="28"/>
        <v>3344</v>
      </c>
      <c r="AZ64">
        <f t="shared" si="28"/>
        <v>107014</v>
      </c>
      <c r="BA64">
        <f t="shared" si="28"/>
        <v>0</v>
      </c>
      <c r="BB64">
        <f t="shared" si="28"/>
        <v>4579</v>
      </c>
      <c r="BC64">
        <f t="shared" si="28"/>
        <v>1687</v>
      </c>
      <c r="BD64">
        <f t="shared" si="28"/>
        <v>1687</v>
      </c>
      <c r="BE64">
        <f t="shared" si="28"/>
        <v>0</v>
      </c>
      <c r="BF64">
        <f t="shared" si="28"/>
        <v>0</v>
      </c>
      <c r="BG64">
        <f t="shared" si="28"/>
        <v>0</v>
      </c>
      <c r="BH64">
        <f t="shared" si="28"/>
        <v>0</v>
      </c>
      <c r="BI64">
        <f t="shared" si="29"/>
        <v>200</v>
      </c>
      <c r="BJ64">
        <f t="shared" si="29"/>
        <v>200</v>
      </c>
      <c r="BK64">
        <f t="shared" si="29"/>
        <v>200</v>
      </c>
    </row>
    <row r="68" spans="1:63" x14ac:dyDescent="0.15">
      <c r="A68" s="2">
        <v>5</v>
      </c>
      <c r="B68" s="2" t="str">
        <f>VLOOKUP(A68,属性设计!$A$14:$B$18,2,FALSE)</f>
        <v>龙女</v>
      </c>
      <c r="C68" s="2" t="s">
        <v>194</v>
      </c>
      <c r="D68" s="2"/>
      <c r="E68" s="2"/>
      <c r="F68" s="2"/>
      <c r="G68" s="2"/>
      <c r="H68" s="1" t="s">
        <v>199</v>
      </c>
      <c r="I68" s="1"/>
      <c r="J68" s="1"/>
      <c r="K68" s="1"/>
      <c r="L68" s="1"/>
      <c r="M68" s="2" t="s">
        <v>189</v>
      </c>
      <c r="N68" s="2"/>
      <c r="O68" s="2"/>
      <c r="P68" s="2"/>
      <c r="Q68" s="2"/>
      <c r="R68" s="2"/>
      <c r="S68" s="2"/>
      <c r="T68" s="2"/>
      <c r="U68" s="1" t="s">
        <v>190</v>
      </c>
      <c r="V68" s="1"/>
      <c r="W68" s="1"/>
      <c r="X68" s="1"/>
      <c r="Y68" s="1"/>
      <c r="Z68" s="1"/>
      <c r="AA68" s="1"/>
      <c r="AB68" s="1"/>
      <c r="AC68" s="2" t="s">
        <v>186</v>
      </c>
      <c r="AD68" s="2"/>
      <c r="AE68" s="2"/>
      <c r="AF68" s="2"/>
      <c r="AG68" s="2"/>
      <c r="AH68" s="2"/>
      <c r="AI68" s="2"/>
      <c r="AJ68" s="2"/>
      <c r="AK68" s="1" t="s">
        <v>187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2" t="s">
        <v>188</v>
      </c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</row>
    <row r="69" spans="1:63" x14ac:dyDescent="0.15">
      <c r="A69" t="s">
        <v>195</v>
      </c>
      <c r="B69" t="s">
        <v>176</v>
      </c>
      <c r="C69" t="s">
        <v>0</v>
      </c>
      <c r="D69" t="s">
        <v>1</v>
      </c>
      <c r="E69" t="s">
        <v>2</v>
      </c>
      <c r="F69" t="s">
        <v>147</v>
      </c>
      <c r="G69" t="s">
        <v>39</v>
      </c>
      <c r="H69" t="s">
        <v>177</v>
      </c>
      <c r="I69" t="s">
        <v>178</v>
      </c>
      <c r="J69" t="s">
        <v>179</v>
      </c>
      <c r="K69" t="s">
        <v>180</v>
      </c>
      <c r="L69" t="s">
        <v>181</v>
      </c>
      <c r="M69" t="s">
        <v>0</v>
      </c>
      <c r="N69" t="s">
        <v>1</v>
      </c>
      <c r="O69" t="s">
        <v>2</v>
      </c>
      <c r="P69" t="s">
        <v>177</v>
      </c>
      <c r="Q69" t="s">
        <v>178</v>
      </c>
      <c r="R69" t="s">
        <v>179</v>
      </c>
      <c r="S69" t="s">
        <v>180</v>
      </c>
      <c r="T69" t="s">
        <v>181</v>
      </c>
      <c r="U69" t="s">
        <v>0</v>
      </c>
      <c r="V69" t="s">
        <v>1</v>
      </c>
      <c r="W69" t="s">
        <v>2</v>
      </c>
      <c r="X69" t="s">
        <v>177</v>
      </c>
      <c r="Y69" t="s">
        <v>178</v>
      </c>
      <c r="Z69" t="s">
        <v>179</v>
      </c>
      <c r="AA69" t="s">
        <v>180</v>
      </c>
      <c r="AB69" t="s">
        <v>181</v>
      </c>
      <c r="AC69" t="s">
        <v>0</v>
      </c>
      <c r="AD69" t="s">
        <v>1</v>
      </c>
      <c r="AE69" t="s">
        <v>2</v>
      </c>
      <c r="AF69" t="s">
        <v>177</v>
      </c>
      <c r="AG69" t="s">
        <v>178</v>
      </c>
      <c r="AH69" t="s">
        <v>179</v>
      </c>
      <c r="AI69" t="s">
        <v>180</v>
      </c>
      <c r="AJ69" t="s">
        <v>181</v>
      </c>
      <c r="AK69" t="s">
        <v>0</v>
      </c>
      <c r="AL69" t="s">
        <v>1</v>
      </c>
      <c r="AM69" t="s">
        <v>2</v>
      </c>
      <c r="AN69" t="s">
        <v>177</v>
      </c>
      <c r="AO69" t="s">
        <v>178</v>
      </c>
      <c r="AP69" t="s">
        <v>179</v>
      </c>
      <c r="AQ69" t="s">
        <v>180</v>
      </c>
      <c r="AR69" t="s">
        <v>181</v>
      </c>
      <c r="AS69" t="s">
        <v>25</v>
      </c>
      <c r="AT69" t="s">
        <v>22</v>
      </c>
      <c r="AU69" t="s">
        <v>24</v>
      </c>
      <c r="AV69" t="s">
        <v>23</v>
      </c>
      <c r="AW69" t="s">
        <v>0</v>
      </c>
      <c r="AX69" t="s">
        <v>1</v>
      </c>
      <c r="AY69" t="s">
        <v>2</v>
      </c>
      <c r="AZ69" t="s">
        <v>177</v>
      </c>
      <c r="BA69" t="s">
        <v>178</v>
      </c>
      <c r="BB69" t="s">
        <v>179</v>
      </c>
      <c r="BC69" t="s">
        <v>180</v>
      </c>
      <c r="BD69" t="s">
        <v>181</v>
      </c>
      <c r="BE69" t="s">
        <v>25</v>
      </c>
      <c r="BF69" t="s">
        <v>22</v>
      </c>
      <c r="BG69" t="s">
        <v>24</v>
      </c>
      <c r="BH69" t="s">
        <v>23</v>
      </c>
      <c r="BI69" t="s">
        <v>260</v>
      </c>
      <c r="BJ69" t="s">
        <v>261</v>
      </c>
      <c r="BK69" t="s">
        <v>262</v>
      </c>
    </row>
    <row r="70" spans="1:63" x14ac:dyDescent="0.15">
      <c r="A70">
        <f>B70+A$68*1000</f>
        <v>5001</v>
      </c>
      <c r="B70">
        <v>1</v>
      </c>
      <c r="C70">
        <f t="shared" ref="C70:R80" si="31">IF(C$2=1,VLOOKUP($A70,属性分配1,C$3,FALSE),VLOOKUP($A70,属性分配2,C$3,FALSE))</f>
        <v>2</v>
      </c>
      <c r="D70">
        <f t="shared" si="31"/>
        <v>3</v>
      </c>
      <c r="E70">
        <f t="shared" si="31"/>
        <v>1</v>
      </c>
      <c r="F70">
        <f t="shared" si="31"/>
        <v>80</v>
      </c>
      <c r="G70">
        <f t="shared" si="31"/>
        <v>15</v>
      </c>
      <c r="H70">
        <f t="shared" si="31"/>
        <v>0</v>
      </c>
      <c r="I70">
        <f t="shared" si="31"/>
        <v>0</v>
      </c>
      <c r="J70">
        <f t="shared" si="31"/>
        <v>0</v>
      </c>
      <c r="K70">
        <f t="shared" si="31"/>
        <v>0</v>
      </c>
      <c r="L70">
        <f t="shared" si="31"/>
        <v>0</v>
      </c>
      <c r="M70">
        <f t="shared" si="31"/>
        <v>5</v>
      </c>
      <c r="N70">
        <f t="shared" si="31"/>
        <v>9</v>
      </c>
      <c r="O70">
        <f t="shared" si="31"/>
        <v>5</v>
      </c>
      <c r="P70">
        <f t="shared" si="31"/>
        <v>340</v>
      </c>
      <c r="Q70">
        <f t="shared" si="31"/>
        <v>56</v>
      </c>
      <c r="R70">
        <f t="shared" si="31"/>
        <v>0</v>
      </c>
      <c r="S70">
        <f t="shared" ref="S70:AH80" si="32">IF(S$2=1,VLOOKUP($A70,属性分配1,S$3,FALSE),VLOOKUP($A70,属性分配2,S$3,FALSE))</f>
        <v>19</v>
      </c>
      <c r="T70">
        <f t="shared" si="32"/>
        <v>19</v>
      </c>
      <c r="U70">
        <f t="shared" si="32"/>
        <v>0</v>
      </c>
      <c r="V70">
        <f t="shared" si="32"/>
        <v>0</v>
      </c>
      <c r="W70">
        <f t="shared" si="32"/>
        <v>0</v>
      </c>
      <c r="X70">
        <f t="shared" si="32"/>
        <v>0</v>
      </c>
      <c r="Y70">
        <f t="shared" si="32"/>
        <v>0</v>
      </c>
      <c r="Z70">
        <f t="shared" si="32"/>
        <v>0</v>
      </c>
      <c r="AA70">
        <f t="shared" si="32"/>
        <v>0</v>
      </c>
      <c r="AB70">
        <f t="shared" si="32"/>
        <v>0</v>
      </c>
      <c r="AC70">
        <f t="shared" si="32"/>
        <v>0</v>
      </c>
      <c r="AD70">
        <f t="shared" si="32"/>
        <v>0</v>
      </c>
      <c r="AE70">
        <f t="shared" si="32"/>
        <v>0</v>
      </c>
      <c r="AF70">
        <f t="shared" si="32"/>
        <v>0</v>
      </c>
      <c r="AG70">
        <f t="shared" si="32"/>
        <v>0</v>
      </c>
      <c r="AH70">
        <f t="shared" si="32"/>
        <v>0</v>
      </c>
      <c r="AI70">
        <f t="shared" ref="AI70:AX80" si="33">IF(AI$2=1,VLOOKUP($A70,属性分配1,AI$3,FALSE),VLOOKUP($A70,属性分配2,AI$3,FALSE))</f>
        <v>0</v>
      </c>
      <c r="AJ70">
        <f t="shared" si="33"/>
        <v>0</v>
      </c>
      <c r="AK70">
        <f t="shared" si="33"/>
        <v>0</v>
      </c>
      <c r="AL70">
        <f t="shared" si="33"/>
        <v>0</v>
      </c>
      <c r="AM70">
        <f t="shared" si="33"/>
        <v>0</v>
      </c>
      <c r="AN70">
        <f t="shared" si="33"/>
        <v>0</v>
      </c>
      <c r="AO70">
        <f t="shared" si="33"/>
        <v>0</v>
      </c>
      <c r="AP70">
        <f t="shared" si="33"/>
        <v>0</v>
      </c>
      <c r="AQ70">
        <f t="shared" si="33"/>
        <v>0</v>
      </c>
      <c r="AR70">
        <f t="shared" si="33"/>
        <v>0</v>
      </c>
      <c r="AS70">
        <f t="shared" si="33"/>
        <v>0</v>
      </c>
      <c r="AT70">
        <f t="shared" si="33"/>
        <v>0</v>
      </c>
      <c r="AU70">
        <f t="shared" si="33"/>
        <v>0</v>
      </c>
      <c r="AV70">
        <f t="shared" si="33"/>
        <v>0</v>
      </c>
      <c r="AW70">
        <f t="shared" si="33"/>
        <v>0</v>
      </c>
      <c r="AX70">
        <f t="shared" si="33"/>
        <v>0</v>
      </c>
      <c r="AY70">
        <f t="shared" ref="AY70:BH80" si="34">IF(AY$2=1,VLOOKUP($A70,属性分配1,AY$3,FALSE),VLOOKUP($A70,属性分配2,AY$3,FALSE))</f>
        <v>0</v>
      </c>
      <c r="AZ70">
        <f t="shared" si="34"/>
        <v>0</v>
      </c>
      <c r="BA70">
        <f t="shared" si="34"/>
        <v>0</v>
      </c>
      <c r="BB70">
        <f t="shared" si="34"/>
        <v>0</v>
      </c>
      <c r="BC70">
        <f t="shared" si="34"/>
        <v>0</v>
      </c>
      <c r="BD70">
        <f t="shared" si="34"/>
        <v>0</v>
      </c>
      <c r="BE70">
        <f t="shared" si="34"/>
        <v>0</v>
      </c>
      <c r="BF70">
        <f t="shared" si="34"/>
        <v>0</v>
      </c>
      <c r="BG70">
        <f t="shared" si="34"/>
        <v>0</v>
      </c>
      <c r="BH70">
        <f t="shared" si="34"/>
        <v>0</v>
      </c>
      <c r="BI70">
        <f t="shared" ref="BI70:BK80" si="35">IF(BI$2=1,VLOOKUP($A70,属性分配1,BI$3,FALSE),VLOOKUP($A70,属性分配2,BI$3,FALSE))*1000</f>
        <v>0</v>
      </c>
      <c r="BJ70">
        <f t="shared" si="35"/>
        <v>0</v>
      </c>
      <c r="BK70">
        <f t="shared" si="35"/>
        <v>0</v>
      </c>
    </row>
    <row r="71" spans="1:63" x14ac:dyDescent="0.15">
      <c r="A71">
        <f t="shared" ref="A71:A80" si="36">B71+A$68*1000</f>
        <v>5010</v>
      </c>
      <c r="B71">
        <v>10</v>
      </c>
      <c r="C71">
        <f t="shared" si="31"/>
        <v>14</v>
      </c>
      <c r="D71">
        <f t="shared" si="31"/>
        <v>24</v>
      </c>
      <c r="E71">
        <f t="shared" si="31"/>
        <v>12</v>
      </c>
      <c r="F71">
        <f t="shared" si="31"/>
        <v>164</v>
      </c>
      <c r="G71">
        <f t="shared" si="31"/>
        <v>16</v>
      </c>
      <c r="H71">
        <f t="shared" si="31"/>
        <v>278</v>
      </c>
      <c r="I71">
        <f t="shared" si="31"/>
        <v>21</v>
      </c>
      <c r="J71">
        <f t="shared" si="31"/>
        <v>0</v>
      </c>
      <c r="K71">
        <f t="shared" si="31"/>
        <v>10</v>
      </c>
      <c r="L71">
        <f t="shared" si="31"/>
        <v>10</v>
      </c>
      <c r="M71">
        <f t="shared" si="31"/>
        <v>19</v>
      </c>
      <c r="N71">
        <f t="shared" si="31"/>
        <v>33</v>
      </c>
      <c r="O71">
        <f t="shared" si="31"/>
        <v>16</v>
      </c>
      <c r="P71">
        <f t="shared" si="31"/>
        <v>1532</v>
      </c>
      <c r="Q71">
        <f t="shared" si="31"/>
        <v>131</v>
      </c>
      <c r="R71">
        <f t="shared" si="31"/>
        <v>0</v>
      </c>
      <c r="S71">
        <f t="shared" si="32"/>
        <v>33</v>
      </c>
      <c r="T71">
        <f t="shared" si="32"/>
        <v>33</v>
      </c>
      <c r="U71">
        <f t="shared" si="32"/>
        <v>26</v>
      </c>
      <c r="V71">
        <f t="shared" si="32"/>
        <v>45</v>
      </c>
      <c r="W71">
        <f t="shared" si="32"/>
        <v>22</v>
      </c>
      <c r="X71">
        <f t="shared" si="32"/>
        <v>1706</v>
      </c>
      <c r="Y71">
        <f t="shared" si="32"/>
        <v>151</v>
      </c>
      <c r="Z71">
        <f t="shared" si="32"/>
        <v>0</v>
      </c>
      <c r="AA71">
        <f t="shared" si="32"/>
        <v>28</v>
      </c>
      <c r="AB71">
        <f t="shared" si="32"/>
        <v>28</v>
      </c>
      <c r="AC71">
        <f t="shared" si="32"/>
        <v>0</v>
      </c>
      <c r="AD71">
        <f t="shared" si="32"/>
        <v>0</v>
      </c>
      <c r="AE71">
        <f t="shared" si="32"/>
        <v>0</v>
      </c>
      <c r="AF71">
        <f t="shared" si="32"/>
        <v>0</v>
      </c>
      <c r="AG71">
        <f t="shared" si="32"/>
        <v>0</v>
      </c>
      <c r="AH71">
        <f t="shared" si="32"/>
        <v>0</v>
      </c>
      <c r="AI71">
        <f t="shared" si="33"/>
        <v>0</v>
      </c>
      <c r="AJ71">
        <f t="shared" si="33"/>
        <v>0</v>
      </c>
      <c r="AK71">
        <f t="shared" si="33"/>
        <v>0</v>
      </c>
      <c r="AL71">
        <f t="shared" si="33"/>
        <v>0</v>
      </c>
      <c r="AM71">
        <f t="shared" si="33"/>
        <v>0</v>
      </c>
      <c r="AN71">
        <f t="shared" si="33"/>
        <v>0</v>
      </c>
      <c r="AO71">
        <f t="shared" si="33"/>
        <v>0</v>
      </c>
      <c r="AP71">
        <f t="shared" si="33"/>
        <v>0</v>
      </c>
      <c r="AQ71">
        <f t="shared" si="33"/>
        <v>0</v>
      </c>
      <c r="AR71">
        <f t="shared" si="33"/>
        <v>0</v>
      </c>
      <c r="AS71">
        <f t="shared" si="33"/>
        <v>0</v>
      </c>
      <c r="AT71">
        <f t="shared" si="33"/>
        <v>0</v>
      </c>
      <c r="AU71">
        <f t="shared" si="33"/>
        <v>0</v>
      </c>
      <c r="AV71">
        <f t="shared" si="33"/>
        <v>0</v>
      </c>
      <c r="AW71">
        <f t="shared" si="33"/>
        <v>0</v>
      </c>
      <c r="AX71">
        <f t="shared" si="33"/>
        <v>0</v>
      </c>
      <c r="AY71">
        <f t="shared" si="34"/>
        <v>0</v>
      </c>
      <c r="AZ71">
        <f t="shared" si="34"/>
        <v>0</v>
      </c>
      <c r="BA71">
        <f t="shared" si="34"/>
        <v>0</v>
      </c>
      <c r="BB71">
        <f t="shared" si="34"/>
        <v>0</v>
      </c>
      <c r="BC71">
        <f t="shared" si="34"/>
        <v>0</v>
      </c>
      <c r="BD71">
        <f t="shared" si="34"/>
        <v>0</v>
      </c>
      <c r="BE71">
        <f t="shared" si="34"/>
        <v>0</v>
      </c>
      <c r="BF71">
        <f t="shared" si="34"/>
        <v>0</v>
      </c>
      <c r="BG71">
        <f t="shared" si="34"/>
        <v>0</v>
      </c>
      <c r="BH71">
        <f t="shared" si="34"/>
        <v>0</v>
      </c>
      <c r="BI71">
        <f t="shared" si="35"/>
        <v>0</v>
      </c>
      <c r="BJ71">
        <f t="shared" si="35"/>
        <v>0</v>
      </c>
      <c r="BK71">
        <f t="shared" si="35"/>
        <v>0</v>
      </c>
    </row>
    <row r="72" spans="1:63" x14ac:dyDescent="0.15">
      <c r="A72">
        <f t="shared" si="36"/>
        <v>5020</v>
      </c>
      <c r="B72">
        <v>20</v>
      </c>
      <c r="C72">
        <f t="shared" si="31"/>
        <v>28</v>
      </c>
      <c r="D72">
        <f t="shared" si="31"/>
        <v>48</v>
      </c>
      <c r="E72">
        <f t="shared" si="31"/>
        <v>23</v>
      </c>
      <c r="F72">
        <f t="shared" si="31"/>
        <v>257</v>
      </c>
      <c r="G72">
        <f t="shared" si="31"/>
        <v>18</v>
      </c>
      <c r="H72">
        <f t="shared" si="31"/>
        <v>835</v>
      </c>
      <c r="I72">
        <f t="shared" si="31"/>
        <v>55</v>
      </c>
      <c r="J72">
        <f t="shared" si="31"/>
        <v>0</v>
      </c>
      <c r="K72">
        <f t="shared" si="31"/>
        <v>28</v>
      </c>
      <c r="L72">
        <f t="shared" si="31"/>
        <v>28</v>
      </c>
      <c r="M72">
        <f t="shared" si="31"/>
        <v>33</v>
      </c>
      <c r="N72">
        <f t="shared" si="31"/>
        <v>56</v>
      </c>
      <c r="O72">
        <f t="shared" si="31"/>
        <v>29</v>
      </c>
      <c r="P72">
        <f t="shared" si="31"/>
        <v>3148</v>
      </c>
      <c r="Q72">
        <f t="shared" si="31"/>
        <v>216</v>
      </c>
      <c r="R72">
        <f t="shared" si="31"/>
        <v>0</v>
      </c>
      <c r="S72">
        <f t="shared" si="32"/>
        <v>74</v>
      </c>
      <c r="T72">
        <f t="shared" si="32"/>
        <v>74</v>
      </c>
      <c r="U72">
        <f t="shared" si="32"/>
        <v>57</v>
      </c>
      <c r="V72">
        <f t="shared" si="32"/>
        <v>98</v>
      </c>
      <c r="W72">
        <f t="shared" si="32"/>
        <v>49</v>
      </c>
      <c r="X72">
        <f t="shared" si="32"/>
        <v>4071</v>
      </c>
      <c r="Y72">
        <f t="shared" si="32"/>
        <v>284</v>
      </c>
      <c r="Z72">
        <f t="shared" si="32"/>
        <v>0</v>
      </c>
      <c r="AA72">
        <f t="shared" si="32"/>
        <v>74</v>
      </c>
      <c r="AB72">
        <f t="shared" si="32"/>
        <v>74</v>
      </c>
      <c r="AC72">
        <f t="shared" si="32"/>
        <v>94</v>
      </c>
      <c r="AD72">
        <f t="shared" si="32"/>
        <v>161</v>
      </c>
      <c r="AE72">
        <f t="shared" si="32"/>
        <v>81</v>
      </c>
      <c r="AF72">
        <f t="shared" si="32"/>
        <v>5077</v>
      </c>
      <c r="AG72">
        <f t="shared" si="32"/>
        <v>365</v>
      </c>
      <c r="AH72">
        <f t="shared" si="32"/>
        <v>0</v>
      </c>
      <c r="AI72">
        <f t="shared" si="33"/>
        <v>44</v>
      </c>
      <c r="AJ72">
        <f t="shared" si="33"/>
        <v>44</v>
      </c>
      <c r="AK72">
        <f t="shared" si="33"/>
        <v>0</v>
      </c>
      <c r="AL72">
        <f t="shared" si="33"/>
        <v>0</v>
      </c>
      <c r="AM72">
        <f t="shared" si="33"/>
        <v>0</v>
      </c>
      <c r="AN72">
        <f t="shared" si="33"/>
        <v>0</v>
      </c>
      <c r="AO72">
        <f t="shared" si="33"/>
        <v>0</v>
      </c>
      <c r="AP72">
        <f t="shared" si="33"/>
        <v>0</v>
      </c>
      <c r="AQ72">
        <f t="shared" si="33"/>
        <v>0</v>
      </c>
      <c r="AR72">
        <f t="shared" si="33"/>
        <v>0</v>
      </c>
      <c r="AS72">
        <f t="shared" si="33"/>
        <v>0</v>
      </c>
      <c r="AT72">
        <f t="shared" si="33"/>
        <v>0</v>
      </c>
      <c r="AU72">
        <f t="shared" si="33"/>
        <v>0</v>
      </c>
      <c r="AV72">
        <f t="shared" si="33"/>
        <v>0</v>
      </c>
      <c r="AW72">
        <f t="shared" si="33"/>
        <v>0</v>
      </c>
      <c r="AX72">
        <f t="shared" si="33"/>
        <v>0</v>
      </c>
      <c r="AY72">
        <f t="shared" si="34"/>
        <v>0</v>
      </c>
      <c r="AZ72">
        <f t="shared" si="34"/>
        <v>0</v>
      </c>
      <c r="BA72">
        <f t="shared" si="34"/>
        <v>0</v>
      </c>
      <c r="BB72">
        <f t="shared" si="34"/>
        <v>0</v>
      </c>
      <c r="BC72">
        <f t="shared" si="34"/>
        <v>0</v>
      </c>
      <c r="BD72">
        <f t="shared" si="34"/>
        <v>0</v>
      </c>
      <c r="BE72">
        <f t="shared" si="34"/>
        <v>0</v>
      </c>
      <c r="BF72">
        <f t="shared" si="34"/>
        <v>0</v>
      </c>
      <c r="BG72">
        <f t="shared" si="34"/>
        <v>0</v>
      </c>
      <c r="BH72">
        <f t="shared" si="34"/>
        <v>0</v>
      </c>
      <c r="BI72">
        <f t="shared" si="35"/>
        <v>0</v>
      </c>
      <c r="BJ72">
        <f t="shared" si="35"/>
        <v>0</v>
      </c>
      <c r="BK72">
        <f t="shared" si="35"/>
        <v>0</v>
      </c>
    </row>
    <row r="73" spans="1:63" x14ac:dyDescent="0.15">
      <c r="A73">
        <f t="shared" si="36"/>
        <v>5030</v>
      </c>
      <c r="B73">
        <v>30</v>
      </c>
      <c r="C73">
        <f t="shared" si="31"/>
        <v>45</v>
      </c>
      <c r="D73">
        <f t="shared" si="31"/>
        <v>77</v>
      </c>
      <c r="E73">
        <f t="shared" si="31"/>
        <v>38</v>
      </c>
      <c r="F73">
        <f t="shared" si="31"/>
        <v>349</v>
      </c>
      <c r="G73">
        <f t="shared" si="31"/>
        <v>21</v>
      </c>
      <c r="H73">
        <f t="shared" si="31"/>
        <v>1718</v>
      </c>
      <c r="I73">
        <f t="shared" si="31"/>
        <v>102</v>
      </c>
      <c r="J73">
        <f t="shared" si="31"/>
        <v>0</v>
      </c>
      <c r="K73">
        <f t="shared" si="31"/>
        <v>55</v>
      </c>
      <c r="L73">
        <f t="shared" si="31"/>
        <v>55</v>
      </c>
      <c r="M73">
        <f t="shared" si="31"/>
        <v>80</v>
      </c>
      <c r="N73">
        <f t="shared" si="31"/>
        <v>137</v>
      </c>
      <c r="O73">
        <f t="shared" si="31"/>
        <v>69</v>
      </c>
      <c r="P73">
        <f t="shared" si="31"/>
        <v>6483</v>
      </c>
      <c r="Q73">
        <f t="shared" si="31"/>
        <v>393</v>
      </c>
      <c r="R73">
        <f t="shared" si="31"/>
        <v>0</v>
      </c>
      <c r="S73">
        <f t="shared" si="32"/>
        <v>141</v>
      </c>
      <c r="T73">
        <f t="shared" si="32"/>
        <v>141</v>
      </c>
      <c r="U73">
        <f t="shared" si="32"/>
        <v>130</v>
      </c>
      <c r="V73">
        <f t="shared" si="32"/>
        <v>223</v>
      </c>
      <c r="W73">
        <f t="shared" si="32"/>
        <v>111</v>
      </c>
      <c r="X73">
        <f t="shared" si="32"/>
        <v>8376</v>
      </c>
      <c r="Y73">
        <f t="shared" si="32"/>
        <v>512</v>
      </c>
      <c r="Z73">
        <f t="shared" si="32"/>
        <v>0</v>
      </c>
      <c r="AA73">
        <f t="shared" si="32"/>
        <v>137</v>
      </c>
      <c r="AB73">
        <f t="shared" si="32"/>
        <v>137</v>
      </c>
      <c r="AC73">
        <f t="shared" si="32"/>
        <v>205</v>
      </c>
      <c r="AD73">
        <f t="shared" si="32"/>
        <v>352</v>
      </c>
      <c r="AE73">
        <f t="shared" si="32"/>
        <v>176</v>
      </c>
      <c r="AF73">
        <f t="shared" si="32"/>
        <v>10466</v>
      </c>
      <c r="AG73">
        <f t="shared" si="32"/>
        <v>649</v>
      </c>
      <c r="AH73">
        <f t="shared" si="32"/>
        <v>0</v>
      </c>
      <c r="AI73">
        <f t="shared" si="33"/>
        <v>67</v>
      </c>
      <c r="AJ73">
        <f t="shared" si="33"/>
        <v>67</v>
      </c>
      <c r="AK73">
        <f t="shared" si="33"/>
        <v>0</v>
      </c>
      <c r="AL73">
        <f t="shared" si="33"/>
        <v>0</v>
      </c>
      <c r="AM73">
        <f t="shared" si="33"/>
        <v>0</v>
      </c>
      <c r="AN73">
        <f t="shared" si="33"/>
        <v>0</v>
      </c>
      <c r="AO73">
        <f t="shared" si="33"/>
        <v>0</v>
      </c>
      <c r="AP73">
        <f t="shared" si="33"/>
        <v>0</v>
      </c>
      <c r="AQ73">
        <f t="shared" si="33"/>
        <v>0</v>
      </c>
      <c r="AR73">
        <f t="shared" si="33"/>
        <v>0</v>
      </c>
      <c r="AS73">
        <f t="shared" si="33"/>
        <v>0</v>
      </c>
      <c r="AT73">
        <f t="shared" si="33"/>
        <v>0</v>
      </c>
      <c r="AU73">
        <f t="shared" si="33"/>
        <v>0</v>
      </c>
      <c r="AV73">
        <f t="shared" si="33"/>
        <v>0</v>
      </c>
      <c r="AW73">
        <f t="shared" si="33"/>
        <v>0</v>
      </c>
      <c r="AX73">
        <f t="shared" si="33"/>
        <v>0</v>
      </c>
      <c r="AY73">
        <f t="shared" si="34"/>
        <v>0</v>
      </c>
      <c r="AZ73">
        <f t="shared" si="34"/>
        <v>0</v>
      </c>
      <c r="BA73">
        <f t="shared" si="34"/>
        <v>0</v>
      </c>
      <c r="BB73">
        <f t="shared" si="34"/>
        <v>0</v>
      </c>
      <c r="BC73">
        <f t="shared" si="34"/>
        <v>0</v>
      </c>
      <c r="BD73">
        <f t="shared" si="34"/>
        <v>0</v>
      </c>
      <c r="BE73">
        <f t="shared" si="34"/>
        <v>0</v>
      </c>
      <c r="BF73">
        <f t="shared" si="34"/>
        <v>0</v>
      </c>
      <c r="BG73">
        <f t="shared" si="34"/>
        <v>0</v>
      </c>
      <c r="BH73">
        <f t="shared" si="34"/>
        <v>0</v>
      </c>
      <c r="BI73">
        <f t="shared" si="35"/>
        <v>0</v>
      </c>
      <c r="BJ73">
        <f t="shared" si="35"/>
        <v>0</v>
      </c>
      <c r="BK73">
        <f t="shared" si="35"/>
        <v>0</v>
      </c>
    </row>
    <row r="74" spans="1:63" x14ac:dyDescent="0.15">
      <c r="A74">
        <f t="shared" si="36"/>
        <v>5040</v>
      </c>
      <c r="B74">
        <v>40</v>
      </c>
      <c r="C74">
        <f t="shared" si="31"/>
        <v>68</v>
      </c>
      <c r="D74">
        <f t="shared" si="31"/>
        <v>116</v>
      </c>
      <c r="E74">
        <f t="shared" si="31"/>
        <v>58</v>
      </c>
      <c r="F74">
        <f t="shared" si="31"/>
        <v>442</v>
      </c>
      <c r="G74">
        <f t="shared" si="31"/>
        <v>25</v>
      </c>
      <c r="H74">
        <f t="shared" si="31"/>
        <v>2918</v>
      </c>
      <c r="I74">
        <f t="shared" si="31"/>
        <v>163</v>
      </c>
      <c r="J74">
        <f t="shared" si="31"/>
        <v>0</v>
      </c>
      <c r="K74">
        <f t="shared" si="31"/>
        <v>91</v>
      </c>
      <c r="L74">
        <f t="shared" si="31"/>
        <v>91</v>
      </c>
      <c r="M74">
        <f t="shared" si="31"/>
        <v>144</v>
      </c>
      <c r="N74">
        <f t="shared" si="31"/>
        <v>248</v>
      </c>
      <c r="O74">
        <f t="shared" si="31"/>
        <v>124</v>
      </c>
      <c r="P74">
        <f t="shared" si="31"/>
        <v>11013</v>
      </c>
      <c r="Q74">
        <f t="shared" si="31"/>
        <v>620</v>
      </c>
      <c r="R74">
        <f t="shared" si="31"/>
        <v>0</v>
      </c>
      <c r="S74">
        <f t="shared" si="32"/>
        <v>230</v>
      </c>
      <c r="T74">
        <f t="shared" si="32"/>
        <v>230</v>
      </c>
      <c r="U74">
        <f t="shared" si="32"/>
        <v>229</v>
      </c>
      <c r="V74">
        <f t="shared" si="32"/>
        <v>394</v>
      </c>
      <c r="W74">
        <f t="shared" si="32"/>
        <v>196</v>
      </c>
      <c r="X74">
        <f t="shared" si="32"/>
        <v>14228</v>
      </c>
      <c r="Y74">
        <f t="shared" si="32"/>
        <v>802</v>
      </c>
      <c r="Z74">
        <f t="shared" si="32"/>
        <v>0</v>
      </c>
      <c r="AA74">
        <f t="shared" si="32"/>
        <v>219</v>
      </c>
      <c r="AB74">
        <f t="shared" si="32"/>
        <v>219</v>
      </c>
      <c r="AC74">
        <f t="shared" si="32"/>
        <v>357</v>
      </c>
      <c r="AD74">
        <f t="shared" si="32"/>
        <v>613</v>
      </c>
      <c r="AE74">
        <f t="shared" si="32"/>
        <v>306</v>
      </c>
      <c r="AF74">
        <f t="shared" si="32"/>
        <v>17766</v>
      </c>
      <c r="AG74">
        <f t="shared" si="32"/>
        <v>1006</v>
      </c>
      <c r="AH74">
        <f t="shared" si="32"/>
        <v>0</v>
      </c>
      <c r="AI74">
        <f t="shared" si="33"/>
        <v>95</v>
      </c>
      <c r="AJ74">
        <f t="shared" si="33"/>
        <v>95</v>
      </c>
      <c r="AK74">
        <f t="shared" si="33"/>
        <v>0</v>
      </c>
      <c r="AL74">
        <f t="shared" si="33"/>
        <v>0</v>
      </c>
      <c r="AM74">
        <f t="shared" si="33"/>
        <v>0</v>
      </c>
      <c r="AN74">
        <f t="shared" si="33"/>
        <v>0</v>
      </c>
      <c r="AO74">
        <f t="shared" si="33"/>
        <v>0</v>
      </c>
      <c r="AP74">
        <f t="shared" si="33"/>
        <v>0</v>
      </c>
      <c r="AQ74">
        <f t="shared" si="33"/>
        <v>0</v>
      </c>
      <c r="AR74">
        <f t="shared" si="33"/>
        <v>0</v>
      </c>
      <c r="AS74">
        <f t="shared" si="33"/>
        <v>0</v>
      </c>
      <c r="AT74">
        <f t="shared" si="33"/>
        <v>0</v>
      </c>
      <c r="AU74">
        <f t="shared" si="33"/>
        <v>0</v>
      </c>
      <c r="AV74">
        <f t="shared" si="33"/>
        <v>0</v>
      </c>
      <c r="AW74">
        <f t="shared" si="33"/>
        <v>0</v>
      </c>
      <c r="AX74">
        <f t="shared" si="33"/>
        <v>0</v>
      </c>
      <c r="AY74">
        <f t="shared" si="34"/>
        <v>0</v>
      </c>
      <c r="AZ74">
        <f t="shared" si="34"/>
        <v>0</v>
      </c>
      <c r="BA74">
        <f t="shared" si="34"/>
        <v>0</v>
      </c>
      <c r="BB74">
        <f t="shared" si="34"/>
        <v>0</v>
      </c>
      <c r="BC74">
        <f t="shared" si="34"/>
        <v>0</v>
      </c>
      <c r="BD74">
        <f t="shared" si="34"/>
        <v>0</v>
      </c>
      <c r="BE74">
        <f t="shared" si="34"/>
        <v>0</v>
      </c>
      <c r="BF74">
        <f t="shared" si="34"/>
        <v>0</v>
      </c>
      <c r="BG74">
        <f t="shared" si="34"/>
        <v>0</v>
      </c>
      <c r="BH74">
        <f t="shared" si="34"/>
        <v>0</v>
      </c>
      <c r="BI74">
        <f t="shared" si="35"/>
        <v>0</v>
      </c>
      <c r="BJ74">
        <f t="shared" si="35"/>
        <v>0</v>
      </c>
      <c r="BK74">
        <f t="shared" si="35"/>
        <v>0</v>
      </c>
    </row>
    <row r="75" spans="1:63" x14ac:dyDescent="0.15">
      <c r="A75">
        <f t="shared" si="36"/>
        <v>5050</v>
      </c>
      <c r="B75">
        <v>50</v>
      </c>
      <c r="C75">
        <f t="shared" si="31"/>
        <v>90</v>
      </c>
      <c r="D75">
        <f t="shared" si="31"/>
        <v>155</v>
      </c>
      <c r="E75">
        <f t="shared" si="31"/>
        <v>77</v>
      </c>
      <c r="F75">
        <f t="shared" si="31"/>
        <v>535</v>
      </c>
      <c r="G75">
        <f t="shared" si="31"/>
        <v>25</v>
      </c>
      <c r="H75">
        <f t="shared" si="31"/>
        <v>4435</v>
      </c>
      <c r="I75">
        <f t="shared" si="31"/>
        <v>233</v>
      </c>
      <c r="J75">
        <f t="shared" si="31"/>
        <v>0</v>
      </c>
      <c r="K75">
        <f t="shared" si="31"/>
        <v>137</v>
      </c>
      <c r="L75">
        <f t="shared" si="31"/>
        <v>137</v>
      </c>
      <c r="M75">
        <f t="shared" si="31"/>
        <v>0</v>
      </c>
      <c r="N75">
        <f t="shared" si="31"/>
        <v>0</v>
      </c>
      <c r="O75">
        <f t="shared" si="31"/>
        <v>0</v>
      </c>
      <c r="P75">
        <f t="shared" si="31"/>
        <v>0</v>
      </c>
      <c r="Q75">
        <f t="shared" si="31"/>
        <v>0</v>
      </c>
      <c r="R75">
        <f t="shared" si="31"/>
        <v>0</v>
      </c>
      <c r="S75">
        <f t="shared" si="32"/>
        <v>0</v>
      </c>
      <c r="T75">
        <f t="shared" si="32"/>
        <v>0</v>
      </c>
      <c r="U75">
        <f t="shared" si="32"/>
        <v>298</v>
      </c>
      <c r="V75">
        <f t="shared" si="32"/>
        <v>510</v>
      </c>
      <c r="W75">
        <f t="shared" si="32"/>
        <v>255</v>
      </c>
      <c r="X75">
        <f t="shared" si="32"/>
        <v>19294</v>
      </c>
      <c r="Y75">
        <f t="shared" si="32"/>
        <v>1005</v>
      </c>
      <c r="Z75">
        <f t="shared" si="32"/>
        <v>0</v>
      </c>
      <c r="AA75">
        <f t="shared" si="32"/>
        <v>343</v>
      </c>
      <c r="AB75">
        <f t="shared" si="32"/>
        <v>343</v>
      </c>
      <c r="AC75">
        <f t="shared" si="32"/>
        <v>427</v>
      </c>
      <c r="AD75">
        <f t="shared" si="32"/>
        <v>732</v>
      </c>
      <c r="AE75">
        <f t="shared" si="32"/>
        <v>366</v>
      </c>
      <c r="AF75">
        <f t="shared" si="32"/>
        <v>23661</v>
      </c>
      <c r="AG75">
        <f t="shared" si="32"/>
        <v>1226</v>
      </c>
      <c r="AH75">
        <f t="shared" si="32"/>
        <v>0</v>
      </c>
      <c r="AI75">
        <f t="shared" si="33"/>
        <v>280</v>
      </c>
      <c r="AJ75">
        <f t="shared" si="33"/>
        <v>280</v>
      </c>
      <c r="AK75">
        <f t="shared" si="33"/>
        <v>557</v>
      </c>
      <c r="AL75">
        <f t="shared" si="33"/>
        <v>954</v>
      </c>
      <c r="AM75">
        <f t="shared" si="33"/>
        <v>477</v>
      </c>
      <c r="AN75">
        <f t="shared" si="33"/>
        <v>26977</v>
      </c>
      <c r="AO75">
        <f t="shared" si="33"/>
        <v>1390</v>
      </c>
      <c r="AP75">
        <f t="shared" si="33"/>
        <v>0</v>
      </c>
      <c r="AQ75">
        <f t="shared" si="33"/>
        <v>128</v>
      </c>
      <c r="AR75">
        <f t="shared" si="33"/>
        <v>128</v>
      </c>
      <c r="AS75">
        <f t="shared" si="33"/>
        <v>0</v>
      </c>
      <c r="AT75">
        <f t="shared" si="33"/>
        <v>5</v>
      </c>
      <c r="AU75">
        <f t="shared" si="33"/>
        <v>0</v>
      </c>
      <c r="AV75">
        <f t="shared" si="33"/>
        <v>9</v>
      </c>
      <c r="AW75">
        <f t="shared" si="33"/>
        <v>0</v>
      </c>
      <c r="AX75">
        <f t="shared" si="33"/>
        <v>0</v>
      </c>
      <c r="AY75">
        <f t="shared" si="34"/>
        <v>0</v>
      </c>
      <c r="AZ75">
        <f t="shared" si="34"/>
        <v>0</v>
      </c>
      <c r="BA75">
        <f t="shared" si="34"/>
        <v>0</v>
      </c>
      <c r="BB75">
        <f t="shared" si="34"/>
        <v>0</v>
      </c>
      <c r="BC75">
        <f t="shared" si="34"/>
        <v>0</v>
      </c>
      <c r="BD75">
        <f t="shared" si="34"/>
        <v>0</v>
      </c>
      <c r="BE75">
        <f t="shared" si="34"/>
        <v>0</v>
      </c>
      <c r="BF75">
        <f t="shared" si="34"/>
        <v>0</v>
      </c>
      <c r="BG75">
        <f t="shared" si="34"/>
        <v>0</v>
      </c>
      <c r="BH75">
        <f t="shared" si="34"/>
        <v>0</v>
      </c>
      <c r="BI75">
        <f t="shared" si="35"/>
        <v>0</v>
      </c>
      <c r="BJ75">
        <f t="shared" si="35"/>
        <v>0</v>
      </c>
      <c r="BK75">
        <f t="shared" si="35"/>
        <v>0</v>
      </c>
    </row>
    <row r="76" spans="1:63" x14ac:dyDescent="0.15">
      <c r="A76">
        <f t="shared" si="36"/>
        <v>5060</v>
      </c>
      <c r="B76">
        <v>60</v>
      </c>
      <c r="C76">
        <f t="shared" si="31"/>
        <v>109</v>
      </c>
      <c r="D76">
        <f t="shared" si="31"/>
        <v>188</v>
      </c>
      <c r="E76">
        <f t="shared" si="31"/>
        <v>94</v>
      </c>
      <c r="F76">
        <f t="shared" si="31"/>
        <v>628</v>
      </c>
      <c r="G76">
        <f t="shared" si="31"/>
        <v>25</v>
      </c>
      <c r="H76">
        <f t="shared" si="31"/>
        <v>6278</v>
      </c>
      <c r="I76">
        <f t="shared" si="31"/>
        <v>307</v>
      </c>
      <c r="J76">
        <f t="shared" si="31"/>
        <v>0</v>
      </c>
      <c r="K76">
        <f t="shared" si="31"/>
        <v>192</v>
      </c>
      <c r="L76">
        <f t="shared" si="31"/>
        <v>192</v>
      </c>
      <c r="M76">
        <f t="shared" si="31"/>
        <v>0</v>
      </c>
      <c r="N76">
        <f t="shared" si="31"/>
        <v>0</v>
      </c>
      <c r="O76">
        <f t="shared" si="31"/>
        <v>0</v>
      </c>
      <c r="P76">
        <f t="shared" si="31"/>
        <v>0</v>
      </c>
      <c r="Q76">
        <f t="shared" si="31"/>
        <v>0</v>
      </c>
      <c r="R76">
        <f t="shared" si="31"/>
        <v>0</v>
      </c>
      <c r="S76">
        <f t="shared" si="32"/>
        <v>0</v>
      </c>
      <c r="T76">
        <f t="shared" si="32"/>
        <v>0</v>
      </c>
      <c r="U76">
        <f t="shared" si="32"/>
        <v>348</v>
      </c>
      <c r="V76">
        <f t="shared" si="32"/>
        <v>596</v>
      </c>
      <c r="W76">
        <f t="shared" si="32"/>
        <v>298</v>
      </c>
      <c r="X76">
        <f t="shared" si="32"/>
        <v>23683</v>
      </c>
      <c r="Y76">
        <f t="shared" si="32"/>
        <v>1133</v>
      </c>
      <c r="Z76">
        <f t="shared" si="32"/>
        <v>0</v>
      </c>
      <c r="AA76">
        <f t="shared" si="32"/>
        <v>476</v>
      </c>
      <c r="AB76">
        <f t="shared" si="32"/>
        <v>476</v>
      </c>
      <c r="AC76">
        <f t="shared" si="32"/>
        <v>577</v>
      </c>
      <c r="AD76">
        <f t="shared" si="32"/>
        <v>988</v>
      </c>
      <c r="AE76">
        <f t="shared" si="32"/>
        <v>494</v>
      </c>
      <c r="AF76">
        <f t="shared" si="32"/>
        <v>32089</v>
      </c>
      <c r="AG76">
        <f t="shared" si="32"/>
        <v>1510</v>
      </c>
      <c r="AH76">
        <f t="shared" si="32"/>
        <v>0</v>
      </c>
      <c r="AI76">
        <f t="shared" si="33"/>
        <v>420</v>
      </c>
      <c r="AJ76">
        <f t="shared" si="33"/>
        <v>420</v>
      </c>
      <c r="AK76">
        <f t="shared" si="33"/>
        <v>806</v>
      </c>
      <c r="AL76">
        <f t="shared" si="33"/>
        <v>1381</v>
      </c>
      <c r="AM76">
        <f t="shared" si="33"/>
        <v>690</v>
      </c>
      <c r="AN76">
        <f t="shared" si="33"/>
        <v>38206</v>
      </c>
      <c r="AO76">
        <f t="shared" si="33"/>
        <v>1762</v>
      </c>
      <c r="AP76">
        <f t="shared" si="33"/>
        <v>0</v>
      </c>
      <c r="AQ76">
        <f t="shared" si="33"/>
        <v>167</v>
      </c>
      <c r="AR76">
        <f t="shared" si="33"/>
        <v>167</v>
      </c>
      <c r="AS76">
        <f t="shared" si="33"/>
        <v>0</v>
      </c>
      <c r="AT76">
        <f t="shared" si="33"/>
        <v>10</v>
      </c>
      <c r="AU76">
        <f t="shared" si="33"/>
        <v>0</v>
      </c>
      <c r="AV76">
        <f t="shared" si="33"/>
        <v>12</v>
      </c>
      <c r="AW76">
        <f t="shared" si="33"/>
        <v>0</v>
      </c>
      <c r="AX76">
        <f t="shared" si="33"/>
        <v>0</v>
      </c>
      <c r="AY76">
        <f t="shared" si="34"/>
        <v>0</v>
      </c>
      <c r="AZ76">
        <f t="shared" si="34"/>
        <v>0</v>
      </c>
      <c r="BA76">
        <f t="shared" si="34"/>
        <v>0</v>
      </c>
      <c r="BB76">
        <f t="shared" si="34"/>
        <v>0</v>
      </c>
      <c r="BC76">
        <f t="shared" si="34"/>
        <v>0</v>
      </c>
      <c r="BD76">
        <f t="shared" si="34"/>
        <v>0</v>
      </c>
      <c r="BE76">
        <f t="shared" si="34"/>
        <v>0</v>
      </c>
      <c r="BF76">
        <f t="shared" si="34"/>
        <v>0</v>
      </c>
      <c r="BG76">
        <f t="shared" si="34"/>
        <v>0</v>
      </c>
      <c r="BH76">
        <f t="shared" si="34"/>
        <v>0</v>
      </c>
      <c r="BI76">
        <f t="shared" si="35"/>
        <v>0</v>
      </c>
      <c r="BJ76">
        <f t="shared" si="35"/>
        <v>0</v>
      </c>
      <c r="BK76">
        <f t="shared" si="35"/>
        <v>0</v>
      </c>
    </row>
    <row r="77" spans="1:63" x14ac:dyDescent="0.15">
      <c r="A77">
        <f t="shared" si="36"/>
        <v>5070</v>
      </c>
      <c r="B77">
        <v>70</v>
      </c>
      <c r="C77">
        <f t="shared" si="31"/>
        <v>123</v>
      </c>
      <c r="D77">
        <f t="shared" si="31"/>
        <v>210</v>
      </c>
      <c r="E77">
        <f t="shared" si="31"/>
        <v>105</v>
      </c>
      <c r="F77">
        <f t="shared" si="31"/>
        <v>721</v>
      </c>
      <c r="G77">
        <f t="shared" si="31"/>
        <v>25</v>
      </c>
      <c r="H77">
        <f t="shared" si="31"/>
        <v>8438</v>
      </c>
      <c r="I77">
        <f t="shared" si="31"/>
        <v>395</v>
      </c>
      <c r="J77">
        <f t="shared" si="31"/>
        <v>0</v>
      </c>
      <c r="K77">
        <f t="shared" si="31"/>
        <v>257</v>
      </c>
      <c r="L77">
        <f t="shared" si="31"/>
        <v>257</v>
      </c>
      <c r="M77">
        <f t="shared" si="31"/>
        <v>0</v>
      </c>
      <c r="N77">
        <f t="shared" si="31"/>
        <v>0</v>
      </c>
      <c r="O77">
        <f t="shared" si="31"/>
        <v>0</v>
      </c>
      <c r="P77">
        <f t="shared" si="31"/>
        <v>0</v>
      </c>
      <c r="Q77">
        <f t="shared" si="31"/>
        <v>0</v>
      </c>
      <c r="R77">
        <f t="shared" si="31"/>
        <v>0</v>
      </c>
      <c r="S77">
        <f t="shared" si="32"/>
        <v>0</v>
      </c>
      <c r="T77">
        <f t="shared" si="32"/>
        <v>0</v>
      </c>
      <c r="U77">
        <f t="shared" si="32"/>
        <v>492</v>
      </c>
      <c r="V77">
        <f t="shared" si="32"/>
        <v>844</v>
      </c>
      <c r="W77">
        <f t="shared" si="32"/>
        <v>422</v>
      </c>
      <c r="X77">
        <f t="shared" si="32"/>
        <v>31823</v>
      </c>
      <c r="Y77">
        <f t="shared" si="32"/>
        <v>1443</v>
      </c>
      <c r="Z77">
        <f t="shared" si="32"/>
        <v>0</v>
      </c>
      <c r="AA77">
        <f t="shared" si="32"/>
        <v>633</v>
      </c>
      <c r="AB77">
        <f t="shared" si="32"/>
        <v>633</v>
      </c>
      <c r="AC77">
        <f t="shared" si="32"/>
        <v>738</v>
      </c>
      <c r="AD77">
        <f t="shared" si="32"/>
        <v>1266</v>
      </c>
      <c r="AE77">
        <f t="shared" si="32"/>
        <v>632</v>
      </c>
      <c r="AF77">
        <f t="shared" si="32"/>
        <v>41108</v>
      </c>
      <c r="AG77">
        <f t="shared" si="32"/>
        <v>1830</v>
      </c>
      <c r="AH77">
        <f t="shared" si="32"/>
        <v>0</v>
      </c>
      <c r="AI77">
        <f t="shared" si="33"/>
        <v>591</v>
      </c>
      <c r="AJ77">
        <f t="shared" si="33"/>
        <v>591</v>
      </c>
      <c r="AK77">
        <f t="shared" si="33"/>
        <v>1107</v>
      </c>
      <c r="AL77">
        <f t="shared" si="33"/>
        <v>1899</v>
      </c>
      <c r="AM77">
        <f t="shared" si="33"/>
        <v>949</v>
      </c>
      <c r="AN77">
        <f t="shared" si="33"/>
        <v>51346</v>
      </c>
      <c r="AO77">
        <f t="shared" si="33"/>
        <v>2209</v>
      </c>
      <c r="AP77">
        <f t="shared" si="33"/>
        <v>0</v>
      </c>
      <c r="AQ77">
        <f t="shared" si="33"/>
        <v>212</v>
      </c>
      <c r="AR77">
        <f t="shared" si="33"/>
        <v>212</v>
      </c>
      <c r="AS77">
        <f t="shared" si="33"/>
        <v>0</v>
      </c>
      <c r="AT77">
        <f t="shared" si="33"/>
        <v>16</v>
      </c>
      <c r="AU77">
        <f t="shared" si="33"/>
        <v>0</v>
      </c>
      <c r="AV77">
        <f t="shared" si="33"/>
        <v>17</v>
      </c>
      <c r="AW77">
        <f t="shared" si="33"/>
        <v>0</v>
      </c>
      <c r="AX77">
        <f t="shared" si="33"/>
        <v>0</v>
      </c>
      <c r="AY77">
        <f t="shared" si="34"/>
        <v>0</v>
      </c>
      <c r="AZ77">
        <f t="shared" si="34"/>
        <v>0</v>
      </c>
      <c r="BA77">
        <f t="shared" si="34"/>
        <v>0</v>
      </c>
      <c r="BB77">
        <f t="shared" si="34"/>
        <v>0</v>
      </c>
      <c r="BC77">
        <f t="shared" si="34"/>
        <v>0</v>
      </c>
      <c r="BD77">
        <f t="shared" si="34"/>
        <v>0</v>
      </c>
      <c r="BE77">
        <f t="shared" si="34"/>
        <v>0</v>
      </c>
      <c r="BF77">
        <f t="shared" si="34"/>
        <v>0</v>
      </c>
      <c r="BG77">
        <f t="shared" si="34"/>
        <v>0</v>
      </c>
      <c r="BH77">
        <f t="shared" si="34"/>
        <v>0</v>
      </c>
      <c r="BI77">
        <f t="shared" si="35"/>
        <v>0</v>
      </c>
      <c r="BJ77">
        <f t="shared" si="35"/>
        <v>0</v>
      </c>
      <c r="BK77">
        <f t="shared" si="35"/>
        <v>0</v>
      </c>
    </row>
    <row r="78" spans="1:63" x14ac:dyDescent="0.15">
      <c r="A78">
        <f t="shared" si="36"/>
        <v>5080</v>
      </c>
      <c r="B78">
        <v>80</v>
      </c>
      <c r="C78">
        <f t="shared" si="31"/>
        <v>159</v>
      </c>
      <c r="D78">
        <f t="shared" si="31"/>
        <v>272</v>
      </c>
      <c r="E78">
        <f t="shared" si="31"/>
        <v>136</v>
      </c>
      <c r="F78">
        <f t="shared" si="31"/>
        <v>814</v>
      </c>
      <c r="G78">
        <f t="shared" si="31"/>
        <v>25</v>
      </c>
      <c r="H78">
        <f t="shared" si="31"/>
        <v>10915</v>
      </c>
      <c r="I78">
        <f t="shared" si="31"/>
        <v>485</v>
      </c>
      <c r="J78">
        <f t="shared" si="31"/>
        <v>0</v>
      </c>
      <c r="K78">
        <f t="shared" si="31"/>
        <v>332</v>
      </c>
      <c r="L78">
        <f t="shared" si="31"/>
        <v>332</v>
      </c>
      <c r="M78">
        <f t="shared" si="31"/>
        <v>0</v>
      </c>
      <c r="N78">
        <f t="shared" si="31"/>
        <v>0</v>
      </c>
      <c r="O78">
        <f t="shared" si="31"/>
        <v>0</v>
      </c>
      <c r="P78">
        <f t="shared" si="31"/>
        <v>0</v>
      </c>
      <c r="Q78">
        <f t="shared" si="31"/>
        <v>0</v>
      </c>
      <c r="R78">
        <f t="shared" si="31"/>
        <v>0</v>
      </c>
      <c r="S78">
        <f t="shared" si="32"/>
        <v>0</v>
      </c>
      <c r="T78">
        <f t="shared" si="32"/>
        <v>0</v>
      </c>
      <c r="U78">
        <f t="shared" si="32"/>
        <v>0</v>
      </c>
      <c r="V78">
        <f t="shared" si="32"/>
        <v>0</v>
      </c>
      <c r="W78">
        <f t="shared" si="32"/>
        <v>0</v>
      </c>
      <c r="X78">
        <f t="shared" si="32"/>
        <v>0</v>
      </c>
      <c r="Y78">
        <f t="shared" si="32"/>
        <v>0</v>
      </c>
      <c r="Z78">
        <f t="shared" si="32"/>
        <v>0</v>
      </c>
      <c r="AA78">
        <f t="shared" si="32"/>
        <v>0</v>
      </c>
      <c r="AB78">
        <f t="shared" si="32"/>
        <v>0</v>
      </c>
      <c r="AC78">
        <f t="shared" si="32"/>
        <v>875</v>
      </c>
      <c r="AD78">
        <f t="shared" si="32"/>
        <v>1501</v>
      </c>
      <c r="AE78">
        <f t="shared" si="32"/>
        <v>750</v>
      </c>
      <c r="AF78">
        <f t="shared" si="32"/>
        <v>50412</v>
      </c>
      <c r="AG78">
        <f t="shared" si="32"/>
        <v>2098</v>
      </c>
      <c r="AH78">
        <f t="shared" si="32"/>
        <v>0</v>
      </c>
      <c r="AI78">
        <f t="shared" si="33"/>
        <v>791</v>
      </c>
      <c r="AJ78">
        <f t="shared" si="33"/>
        <v>791</v>
      </c>
      <c r="AK78">
        <f t="shared" si="33"/>
        <v>1130</v>
      </c>
      <c r="AL78">
        <f t="shared" si="33"/>
        <v>1938</v>
      </c>
      <c r="AM78">
        <f t="shared" si="33"/>
        <v>968</v>
      </c>
      <c r="AN78">
        <f t="shared" si="33"/>
        <v>58690</v>
      </c>
      <c r="AO78">
        <f t="shared" si="33"/>
        <v>2388</v>
      </c>
      <c r="AP78">
        <f t="shared" si="33"/>
        <v>0</v>
      </c>
      <c r="AQ78">
        <f t="shared" si="33"/>
        <v>632</v>
      </c>
      <c r="AR78">
        <f t="shared" si="33"/>
        <v>632</v>
      </c>
      <c r="AS78">
        <f t="shared" si="33"/>
        <v>0</v>
      </c>
      <c r="AT78">
        <f t="shared" si="33"/>
        <v>16</v>
      </c>
      <c r="AU78">
        <f t="shared" si="33"/>
        <v>0</v>
      </c>
      <c r="AV78">
        <f t="shared" si="33"/>
        <v>17</v>
      </c>
      <c r="AW78">
        <f t="shared" si="33"/>
        <v>1167</v>
      </c>
      <c r="AX78">
        <f t="shared" si="33"/>
        <v>2002</v>
      </c>
      <c r="AY78">
        <f t="shared" si="34"/>
        <v>1000</v>
      </c>
      <c r="AZ78">
        <f t="shared" si="34"/>
        <v>71717</v>
      </c>
      <c r="BA78">
        <f t="shared" si="34"/>
        <v>2908</v>
      </c>
      <c r="BB78">
        <f t="shared" si="34"/>
        <v>0</v>
      </c>
      <c r="BC78">
        <f t="shared" si="34"/>
        <v>717</v>
      </c>
      <c r="BD78">
        <f t="shared" si="34"/>
        <v>717</v>
      </c>
      <c r="BE78">
        <f t="shared" si="34"/>
        <v>0</v>
      </c>
      <c r="BF78">
        <f t="shared" si="34"/>
        <v>23</v>
      </c>
      <c r="BG78">
        <f t="shared" si="34"/>
        <v>0</v>
      </c>
      <c r="BH78">
        <f t="shared" si="34"/>
        <v>24</v>
      </c>
      <c r="BI78">
        <f t="shared" si="35"/>
        <v>200</v>
      </c>
      <c r="BJ78">
        <f t="shared" si="35"/>
        <v>200</v>
      </c>
      <c r="BK78">
        <f t="shared" si="35"/>
        <v>200</v>
      </c>
    </row>
    <row r="79" spans="1:63" x14ac:dyDescent="0.15">
      <c r="A79">
        <f t="shared" si="36"/>
        <v>5090</v>
      </c>
      <c r="B79">
        <v>90</v>
      </c>
      <c r="C79">
        <f t="shared" si="31"/>
        <v>200</v>
      </c>
      <c r="D79">
        <f t="shared" si="31"/>
        <v>342</v>
      </c>
      <c r="E79">
        <f t="shared" si="31"/>
        <v>171</v>
      </c>
      <c r="F79">
        <f t="shared" si="31"/>
        <v>907</v>
      </c>
      <c r="G79">
        <f t="shared" si="31"/>
        <v>25</v>
      </c>
      <c r="H79">
        <f t="shared" si="31"/>
        <v>13718</v>
      </c>
      <c r="I79">
        <f t="shared" si="31"/>
        <v>601</v>
      </c>
      <c r="J79">
        <f t="shared" si="31"/>
        <v>0</v>
      </c>
      <c r="K79">
        <f t="shared" si="31"/>
        <v>416</v>
      </c>
      <c r="L79">
        <f t="shared" si="31"/>
        <v>416</v>
      </c>
      <c r="M79">
        <f t="shared" si="31"/>
        <v>0</v>
      </c>
      <c r="N79">
        <f t="shared" si="31"/>
        <v>0</v>
      </c>
      <c r="O79">
        <f t="shared" si="31"/>
        <v>0</v>
      </c>
      <c r="P79">
        <f t="shared" si="31"/>
        <v>0</v>
      </c>
      <c r="Q79">
        <f t="shared" si="31"/>
        <v>0</v>
      </c>
      <c r="R79">
        <f t="shared" si="31"/>
        <v>0</v>
      </c>
      <c r="S79">
        <f t="shared" si="32"/>
        <v>0</v>
      </c>
      <c r="T79">
        <f t="shared" si="32"/>
        <v>0</v>
      </c>
      <c r="U79">
        <f t="shared" si="32"/>
        <v>0</v>
      </c>
      <c r="V79">
        <f t="shared" si="32"/>
        <v>0</v>
      </c>
      <c r="W79">
        <f t="shared" si="32"/>
        <v>0</v>
      </c>
      <c r="X79">
        <f t="shared" si="32"/>
        <v>0</v>
      </c>
      <c r="Y79">
        <f t="shared" si="32"/>
        <v>0</v>
      </c>
      <c r="Z79">
        <f t="shared" si="32"/>
        <v>0</v>
      </c>
      <c r="AA79">
        <f t="shared" si="32"/>
        <v>0</v>
      </c>
      <c r="AB79">
        <f t="shared" si="32"/>
        <v>0</v>
      </c>
      <c r="AC79">
        <f t="shared" si="32"/>
        <v>1000</v>
      </c>
      <c r="AD79">
        <f t="shared" si="32"/>
        <v>1715</v>
      </c>
      <c r="AE79">
        <f t="shared" si="32"/>
        <v>857</v>
      </c>
      <c r="AF79">
        <f t="shared" si="32"/>
        <v>59679</v>
      </c>
      <c r="AG79">
        <f t="shared" si="32"/>
        <v>2456</v>
      </c>
      <c r="AH79">
        <f t="shared" si="32"/>
        <v>0</v>
      </c>
      <c r="AI79">
        <f t="shared" si="33"/>
        <v>1013</v>
      </c>
      <c r="AJ79">
        <f t="shared" si="33"/>
        <v>1013</v>
      </c>
      <c r="AK79">
        <f t="shared" si="33"/>
        <v>1300</v>
      </c>
      <c r="AL79">
        <f t="shared" si="33"/>
        <v>2229</v>
      </c>
      <c r="AM79">
        <f t="shared" si="33"/>
        <v>1114</v>
      </c>
      <c r="AN79">
        <f t="shared" si="33"/>
        <v>70099</v>
      </c>
      <c r="AO79">
        <f t="shared" si="33"/>
        <v>2823</v>
      </c>
      <c r="AP79">
        <f t="shared" si="33"/>
        <v>0</v>
      </c>
      <c r="AQ79">
        <f t="shared" si="33"/>
        <v>881</v>
      </c>
      <c r="AR79">
        <f t="shared" si="33"/>
        <v>881</v>
      </c>
      <c r="AS79">
        <f t="shared" si="33"/>
        <v>0</v>
      </c>
      <c r="AT79">
        <f t="shared" si="33"/>
        <v>16</v>
      </c>
      <c r="AU79">
        <f t="shared" si="33"/>
        <v>0</v>
      </c>
      <c r="AV79">
        <f t="shared" si="33"/>
        <v>17</v>
      </c>
      <c r="AW79">
        <f t="shared" si="33"/>
        <v>1466</v>
      </c>
      <c r="AX79">
        <f t="shared" si="33"/>
        <v>2515</v>
      </c>
      <c r="AY79">
        <f t="shared" si="34"/>
        <v>1257</v>
      </c>
      <c r="AZ79">
        <f t="shared" si="34"/>
        <v>90146</v>
      </c>
      <c r="BA79">
        <f t="shared" si="34"/>
        <v>3582</v>
      </c>
      <c r="BB79">
        <f t="shared" si="34"/>
        <v>0</v>
      </c>
      <c r="BC79">
        <f t="shared" si="34"/>
        <v>889</v>
      </c>
      <c r="BD79">
        <f t="shared" si="34"/>
        <v>889</v>
      </c>
      <c r="BE79">
        <f t="shared" si="34"/>
        <v>0</v>
      </c>
      <c r="BF79">
        <f t="shared" si="34"/>
        <v>31</v>
      </c>
      <c r="BG79">
        <f t="shared" si="34"/>
        <v>0</v>
      </c>
      <c r="BH79">
        <f t="shared" si="34"/>
        <v>33</v>
      </c>
      <c r="BI79">
        <f t="shared" si="35"/>
        <v>200</v>
      </c>
      <c r="BJ79">
        <f t="shared" si="35"/>
        <v>200</v>
      </c>
      <c r="BK79">
        <f t="shared" si="35"/>
        <v>200</v>
      </c>
    </row>
    <row r="80" spans="1:63" x14ac:dyDescent="0.15">
      <c r="A80">
        <f t="shared" si="36"/>
        <v>5100</v>
      </c>
      <c r="B80">
        <v>100</v>
      </c>
      <c r="C80">
        <f t="shared" si="31"/>
        <v>245</v>
      </c>
      <c r="D80">
        <f t="shared" si="31"/>
        <v>420</v>
      </c>
      <c r="E80">
        <f t="shared" si="31"/>
        <v>210</v>
      </c>
      <c r="F80">
        <f t="shared" si="31"/>
        <v>1000</v>
      </c>
      <c r="G80">
        <f t="shared" si="31"/>
        <v>25</v>
      </c>
      <c r="H80">
        <f t="shared" si="31"/>
        <v>16838</v>
      </c>
      <c r="I80">
        <f t="shared" si="31"/>
        <v>744</v>
      </c>
      <c r="J80">
        <f t="shared" si="31"/>
        <v>0</v>
      </c>
      <c r="K80">
        <f t="shared" si="31"/>
        <v>509</v>
      </c>
      <c r="L80">
        <f t="shared" si="31"/>
        <v>509</v>
      </c>
      <c r="M80">
        <f t="shared" si="31"/>
        <v>0</v>
      </c>
      <c r="N80">
        <f t="shared" si="31"/>
        <v>0</v>
      </c>
      <c r="O80">
        <f t="shared" si="31"/>
        <v>0</v>
      </c>
      <c r="P80">
        <f t="shared" si="31"/>
        <v>0</v>
      </c>
      <c r="Q80">
        <f t="shared" si="31"/>
        <v>0</v>
      </c>
      <c r="R80">
        <f t="shared" si="31"/>
        <v>0</v>
      </c>
      <c r="S80">
        <f t="shared" si="32"/>
        <v>0</v>
      </c>
      <c r="T80">
        <f t="shared" si="32"/>
        <v>0</v>
      </c>
      <c r="U80">
        <f t="shared" si="32"/>
        <v>0</v>
      </c>
      <c r="V80">
        <f t="shared" si="32"/>
        <v>0</v>
      </c>
      <c r="W80">
        <f t="shared" si="32"/>
        <v>0</v>
      </c>
      <c r="X80">
        <f t="shared" si="32"/>
        <v>0</v>
      </c>
      <c r="Y80">
        <f t="shared" si="32"/>
        <v>0</v>
      </c>
      <c r="Z80">
        <f t="shared" si="32"/>
        <v>0</v>
      </c>
      <c r="AA80">
        <f t="shared" si="32"/>
        <v>0</v>
      </c>
      <c r="AB80">
        <f t="shared" si="32"/>
        <v>0</v>
      </c>
      <c r="AC80">
        <f t="shared" si="32"/>
        <v>1105</v>
      </c>
      <c r="AD80">
        <f t="shared" si="32"/>
        <v>1894</v>
      </c>
      <c r="AE80">
        <f t="shared" si="32"/>
        <v>947</v>
      </c>
      <c r="AF80">
        <f t="shared" si="32"/>
        <v>68500</v>
      </c>
      <c r="AG80">
        <f t="shared" si="32"/>
        <v>2867</v>
      </c>
      <c r="AH80">
        <f t="shared" si="32"/>
        <v>0</v>
      </c>
      <c r="AI80">
        <f t="shared" si="33"/>
        <v>1250</v>
      </c>
      <c r="AJ80">
        <f t="shared" si="33"/>
        <v>1250</v>
      </c>
      <c r="AK80">
        <f t="shared" si="33"/>
        <v>1473</v>
      </c>
      <c r="AL80">
        <f t="shared" si="33"/>
        <v>2526</v>
      </c>
      <c r="AM80">
        <f t="shared" si="33"/>
        <v>1262</v>
      </c>
      <c r="AN80">
        <f t="shared" si="33"/>
        <v>82030</v>
      </c>
      <c r="AO80">
        <f t="shared" si="33"/>
        <v>3366</v>
      </c>
      <c r="AP80">
        <f t="shared" si="33"/>
        <v>0</v>
      </c>
      <c r="AQ80">
        <f t="shared" si="33"/>
        <v>1148</v>
      </c>
      <c r="AR80">
        <f t="shared" si="33"/>
        <v>1148</v>
      </c>
      <c r="AS80">
        <f t="shared" si="33"/>
        <v>0</v>
      </c>
      <c r="AT80">
        <f t="shared" si="33"/>
        <v>16</v>
      </c>
      <c r="AU80">
        <f t="shared" si="33"/>
        <v>0</v>
      </c>
      <c r="AV80">
        <f t="shared" si="33"/>
        <v>17</v>
      </c>
      <c r="AW80">
        <f t="shared" si="33"/>
        <v>1800</v>
      </c>
      <c r="AX80">
        <f t="shared" si="33"/>
        <v>3087</v>
      </c>
      <c r="AY80">
        <f t="shared" si="34"/>
        <v>1543</v>
      </c>
      <c r="AZ80">
        <f t="shared" si="34"/>
        <v>110646</v>
      </c>
      <c r="BA80">
        <f t="shared" si="34"/>
        <v>4449</v>
      </c>
      <c r="BB80">
        <f t="shared" si="34"/>
        <v>0</v>
      </c>
      <c r="BC80">
        <f t="shared" si="34"/>
        <v>1080</v>
      </c>
      <c r="BD80">
        <f t="shared" si="34"/>
        <v>1080</v>
      </c>
      <c r="BE80">
        <f t="shared" si="34"/>
        <v>0</v>
      </c>
      <c r="BF80">
        <f t="shared" si="34"/>
        <v>40</v>
      </c>
      <c r="BG80">
        <f t="shared" si="34"/>
        <v>0</v>
      </c>
      <c r="BH80">
        <f t="shared" si="34"/>
        <v>44</v>
      </c>
      <c r="BI80">
        <f t="shared" si="35"/>
        <v>200</v>
      </c>
      <c r="BJ80">
        <f t="shared" si="35"/>
        <v>200</v>
      </c>
      <c r="BK80">
        <f t="shared" si="35"/>
        <v>200</v>
      </c>
    </row>
    <row r="85" spans="1:18" x14ac:dyDescent="0.15">
      <c r="A85">
        <v>1</v>
      </c>
      <c r="B85">
        <v>2</v>
      </c>
      <c r="C85">
        <v>3</v>
      </c>
      <c r="D85">
        <v>4</v>
      </c>
      <c r="E85">
        <v>5</v>
      </c>
      <c r="F85">
        <v>6</v>
      </c>
      <c r="G85">
        <v>7</v>
      </c>
      <c r="H85">
        <v>8</v>
      </c>
      <c r="I85">
        <v>9</v>
      </c>
      <c r="J85">
        <v>10</v>
      </c>
      <c r="K85">
        <v>11</v>
      </c>
      <c r="L85">
        <v>12</v>
      </c>
      <c r="M85">
        <v>13</v>
      </c>
      <c r="N85">
        <v>14</v>
      </c>
      <c r="O85">
        <v>15</v>
      </c>
      <c r="P85">
        <v>16</v>
      </c>
      <c r="Q85">
        <v>17</v>
      </c>
      <c r="R85">
        <v>18</v>
      </c>
    </row>
    <row r="86" spans="1:18" x14ac:dyDescent="0.15">
      <c r="A86" s="6">
        <v>1</v>
      </c>
      <c r="B86" s="6" t="str">
        <f>VLOOKUP(A86,属性设计!$A$14:$B$18,2,FALSE)</f>
        <v>力士</v>
      </c>
      <c r="C86" s="1" t="s">
        <v>238</v>
      </c>
      <c r="D86" s="2" t="s">
        <v>217</v>
      </c>
      <c r="E86" s="1" t="s">
        <v>218</v>
      </c>
      <c r="F86" s="1"/>
      <c r="G86" s="2" t="s">
        <v>219</v>
      </c>
      <c r="H86" s="2"/>
      <c r="I86" s="2"/>
      <c r="J86" s="1" t="s">
        <v>220</v>
      </c>
      <c r="K86" s="1"/>
      <c r="L86" s="1"/>
      <c r="M86" s="1"/>
      <c r="N86" s="2" t="s">
        <v>221</v>
      </c>
      <c r="O86" s="2"/>
      <c r="P86" s="2"/>
      <c r="Q86" s="2"/>
      <c r="R86" s="2"/>
    </row>
    <row r="87" spans="1:18" x14ac:dyDescent="0.15">
      <c r="A87">
        <f>A86*100+10</f>
        <v>110</v>
      </c>
      <c r="B87" t="s">
        <v>222</v>
      </c>
      <c r="C87" t="s">
        <v>245</v>
      </c>
      <c r="D87" t="s">
        <v>245</v>
      </c>
      <c r="E87" t="s">
        <v>245</v>
      </c>
      <c r="F87" t="s">
        <v>246</v>
      </c>
      <c r="G87" t="s">
        <v>245</v>
      </c>
      <c r="H87" t="s">
        <v>246</v>
      </c>
      <c r="I87" t="s">
        <v>258</v>
      </c>
      <c r="J87" t="s">
        <v>245</v>
      </c>
      <c r="K87" t="s">
        <v>246</v>
      </c>
      <c r="L87" t="s">
        <v>258</v>
      </c>
      <c r="M87" t="s">
        <v>259</v>
      </c>
      <c r="N87" t="s">
        <v>245</v>
      </c>
      <c r="O87" t="s">
        <v>246</v>
      </c>
      <c r="P87" t="s">
        <v>258</v>
      </c>
      <c r="Q87" t="s">
        <v>259</v>
      </c>
      <c r="R87" t="s">
        <v>260</v>
      </c>
    </row>
    <row r="88" spans="1:18" x14ac:dyDescent="0.15">
      <c r="A88">
        <f>A86*100+11</f>
        <v>111</v>
      </c>
      <c r="B88" t="str">
        <f>B87&amp;"系数"</f>
        <v>武器系数</v>
      </c>
      <c r="C88">
        <v>1</v>
      </c>
      <c r="D88">
        <v>1</v>
      </c>
      <c r="E88">
        <v>0.7</v>
      </c>
      <c r="F88">
        <v>0.3</v>
      </c>
      <c r="G88">
        <v>0.7</v>
      </c>
      <c r="H88">
        <v>0.3</v>
      </c>
      <c r="I88">
        <v>0.2</v>
      </c>
      <c r="J88">
        <v>0.7</v>
      </c>
      <c r="K88">
        <v>0.3</v>
      </c>
      <c r="L88">
        <v>0.2</v>
      </c>
      <c r="M88">
        <v>1</v>
      </c>
      <c r="N88">
        <v>0.7</v>
      </c>
      <c r="O88">
        <v>0.3</v>
      </c>
      <c r="P88">
        <v>0.2</v>
      </c>
      <c r="Q88">
        <v>1</v>
      </c>
      <c r="R88">
        <v>0.5</v>
      </c>
    </row>
    <row r="89" spans="1:18" x14ac:dyDescent="0.15">
      <c r="A89">
        <f t="shared" ref="A89" si="37">A87+10</f>
        <v>120</v>
      </c>
      <c r="B89" t="s">
        <v>223</v>
      </c>
      <c r="C89" t="s">
        <v>157</v>
      </c>
      <c r="D89" t="s">
        <v>157</v>
      </c>
      <c r="E89" t="s">
        <v>224</v>
      </c>
      <c r="F89" t="s">
        <v>252</v>
      </c>
      <c r="G89" t="s">
        <v>224</v>
      </c>
      <c r="H89" t="s">
        <v>252</v>
      </c>
      <c r="I89" t="s">
        <v>254</v>
      </c>
      <c r="J89" t="s">
        <v>224</v>
      </c>
      <c r="K89" t="s">
        <v>252</v>
      </c>
      <c r="L89" t="s">
        <v>254</v>
      </c>
      <c r="M89" t="s">
        <v>224</v>
      </c>
      <c r="N89" t="s">
        <v>224</v>
      </c>
      <c r="O89" t="s">
        <v>252</v>
      </c>
      <c r="P89" t="s">
        <v>254</v>
      </c>
      <c r="Q89" t="s">
        <v>224</v>
      </c>
      <c r="R89" t="s">
        <v>1</v>
      </c>
    </row>
    <row r="90" spans="1:18" x14ac:dyDescent="0.15">
      <c r="A90">
        <f>A88+10</f>
        <v>121</v>
      </c>
      <c r="B90" t="str">
        <f>B89&amp;"系数"</f>
        <v>头盔系数</v>
      </c>
      <c r="C90">
        <v>0.27</v>
      </c>
      <c r="D90">
        <v>1</v>
      </c>
      <c r="E90">
        <v>0.7</v>
      </c>
      <c r="F90">
        <v>0.3</v>
      </c>
      <c r="G90">
        <v>0.3</v>
      </c>
      <c r="H90">
        <v>0.3</v>
      </c>
      <c r="I90">
        <v>0.2</v>
      </c>
      <c r="J90">
        <v>0.2</v>
      </c>
      <c r="K90">
        <v>0.25</v>
      </c>
      <c r="L90">
        <v>0.2</v>
      </c>
      <c r="M90">
        <v>4.4999999999999998E-2</v>
      </c>
      <c r="N90">
        <v>0.2</v>
      </c>
      <c r="O90">
        <v>0.25</v>
      </c>
      <c r="P90">
        <v>0.2</v>
      </c>
      <c r="Q90">
        <v>4.4999999999999998E-2</v>
      </c>
      <c r="R90">
        <v>0.2</v>
      </c>
    </row>
    <row r="91" spans="1:18" x14ac:dyDescent="0.15">
      <c r="A91">
        <f t="shared" ref="A91:A101" si="38">A89+10</f>
        <v>130</v>
      </c>
      <c r="B91" t="s">
        <v>225</v>
      </c>
      <c r="C91" t="s">
        <v>247</v>
      </c>
      <c r="D91" t="s">
        <v>247</v>
      </c>
      <c r="E91" t="s">
        <v>253</v>
      </c>
      <c r="F91" t="s">
        <v>255</v>
      </c>
      <c r="G91" t="s">
        <v>253</v>
      </c>
      <c r="H91" t="s">
        <v>255</v>
      </c>
      <c r="I91" t="s">
        <v>224</v>
      </c>
      <c r="J91" t="s">
        <v>253</v>
      </c>
      <c r="K91" t="s">
        <v>255</v>
      </c>
      <c r="L91" t="s">
        <v>224</v>
      </c>
      <c r="M91" t="s">
        <v>224</v>
      </c>
      <c r="N91" t="s">
        <v>253</v>
      </c>
      <c r="O91" t="s">
        <v>255</v>
      </c>
      <c r="P91" t="s">
        <v>224</v>
      </c>
      <c r="Q91" t="s">
        <v>224</v>
      </c>
      <c r="R91" t="s">
        <v>261</v>
      </c>
    </row>
    <row r="92" spans="1:18" x14ac:dyDescent="0.15">
      <c r="A92">
        <f t="shared" si="38"/>
        <v>131</v>
      </c>
      <c r="B92" t="str">
        <f>B91&amp;"系数"</f>
        <v>衣服系数</v>
      </c>
      <c r="C92">
        <v>1</v>
      </c>
      <c r="D92">
        <v>1</v>
      </c>
      <c r="E92">
        <v>0.7</v>
      </c>
      <c r="F92">
        <v>0.3</v>
      </c>
      <c r="G92">
        <v>0.5</v>
      </c>
      <c r="H92">
        <v>0.3</v>
      </c>
      <c r="I92">
        <v>0.12</v>
      </c>
      <c r="J92">
        <v>0.4</v>
      </c>
      <c r="K92">
        <v>0.25</v>
      </c>
      <c r="L92">
        <v>0.08</v>
      </c>
      <c r="M92">
        <v>0.06</v>
      </c>
      <c r="N92">
        <v>0.4</v>
      </c>
      <c r="O92">
        <v>0.25</v>
      </c>
      <c r="P92">
        <v>0.08</v>
      </c>
      <c r="Q92">
        <v>0.06</v>
      </c>
      <c r="R92">
        <v>0.5</v>
      </c>
    </row>
    <row r="93" spans="1:18" x14ac:dyDescent="0.15">
      <c r="A93">
        <f t="shared" si="38"/>
        <v>140</v>
      </c>
      <c r="B93" t="s">
        <v>226</v>
      </c>
      <c r="C93" t="s">
        <v>157</v>
      </c>
      <c r="D93" t="s">
        <v>249</v>
      </c>
      <c r="E93" t="s">
        <v>1</v>
      </c>
      <c r="F93" t="s">
        <v>254</v>
      </c>
      <c r="G93" t="s">
        <v>1</v>
      </c>
      <c r="H93" t="s">
        <v>254</v>
      </c>
      <c r="I93" t="s">
        <v>157</v>
      </c>
      <c r="J93" t="s">
        <v>1</v>
      </c>
      <c r="K93" t="s">
        <v>254</v>
      </c>
      <c r="L93" t="s">
        <v>157</v>
      </c>
      <c r="M93" t="s">
        <v>258</v>
      </c>
      <c r="N93" t="s">
        <v>1</v>
      </c>
      <c r="O93" t="s">
        <v>254</v>
      </c>
      <c r="P93" t="s">
        <v>157</v>
      </c>
      <c r="Q93" t="s">
        <v>258</v>
      </c>
      <c r="R93" t="s">
        <v>260</v>
      </c>
    </row>
    <row r="94" spans="1:18" x14ac:dyDescent="0.15">
      <c r="A94">
        <f t="shared" si="38"/>
        <v>141</v>
      </c>
      <c r="B94" t="str">
        <f>B93&amp;"系数"</f>
        <v>鞋系数</v>
      </c>
      <c r="C94">
        <v>0.23</v>
      </c>
      <c r="D94">
        <v>1</v>
      </c>
      <c r="E94">
        <v>0.7</v>
      </c>
      <c r="F94">
        <v>0.3</v>
      </c>
      <c r="G94">
        <v>0.7</v>
      </c>
      <c r="H94">
        <v>0.3</v>
      </c>
      <c r="I94">
        <v>0.08</v>
      </c>
      <c r="J94">
        <v>0.7</v>
      </c>
      <c r="K94">
        <v>0.25</v>
      </c>
      <c r="L94">
        <v>0.08</v>
      </c>
      <c r="M94">
        <v>0.15</v>
      </c>
      <c r="N94">
        <v>0.5</v>
      </c>
      <c r="O94">
        <v>0.25</v>
      </c>
      <c r="P94">
        <v>0.08</v>
      </c>
      <c r="Q94">
        <v>0.15</v>
      </c>
      <c r="R94">
        <v>0.5</v>
      </c>
    </row>
    <row r="95" spans="1:18" x14ac:dyDescent="0.15">
      <c r="A95">
        <f t="shared" si="38"/>
        <v>150</v>
      </c>
      <c r="B95" t="s">
        <v>227</v>
      </c>
      <c r="C95" t="s">
        <v>248</v>
      </c>
      <c r="D95" t="s">
        <v>248</v>
      </c>
      <c r="E95" t="s">
        <v>0</v>
      </c>
      <c r="F95" t="s">
        <v>157</v>
      </c>
      <c r="G95" t="s">
        <v>0</v>
      </c>
      <c r="H95" t="s">
        <v>157</v>
      </c>
      <c r="I95" t="s">
        <v>252</v>
      </c>
      <c r="J95" t="s">
        <v>0</v>
      </c>
      <c r="K95" t="s">
        <v>157</v>
      </c>
      <c r="L95" t="s">
        <v>252</v>
      </c>
      <c r="M95" t="s">
        <v>257</v>
      </c>
      <c r="N95" t="s">
        <v>0</v>
      </c>
      <c r="O95" t="s">
        <v>157</v>
      </c>
      <c r="P95" t="s">
        <v>252</v>
      </c>
      <c r="Q95" t="s">
        <v>257</v>
      </c>
      <c r="R95" t="s">
        <v>261</v>
      </c>
    </row>
    <row r="96" spans="1:18" x14ac:dyDescent="0.15">
      <c r="A96">
        <f t="shared" si="38"/>
        <v>151</v>
      </c>
      <c r="B96" t="str">
        <f>B95&amp;"系数"</f>
        <v>腰带系数</v>
      </c>
      <c r="C96">
        <v>1</v>
      </c>
      <c r="D96">
        <v>1</v>
      </c>
      <c r="E96">
        <v>0.7</v>
      </c>
      <c r="F96">
        <v>0.3</v>
      </c>
      <c r="G96">
        <v>0.5</v>
      </c>
      <c r="H96">
        <v>0.2</v>
      </c>
      <c r="I96">
        <v>0.2</v>
      </c>
      <c r="J96">
        <v>0.4</v>
      </c>
      <c r="K96">
        <v>0.15</v>
      </c>
      <c r="L96">
        <v>0.2</v>
      </c>
      <c r="M96">
        <v>0.15</v>
      </c>
      <c r="N96">
        <v>0.4</v>
      </c>
      <c r="O96">
        <v>0.15</v>
      </c>
      <c r="P96">
        <v>0.2</v>
      </c>
      <c r="Q96">
        <v>0.15</v>
      </c>
      <c r="R96">
        <v>0.5</v>
      </c>
    </row>
    <row r="97" spans="1:18" x14ac:dyDescent="0.15">
      <c r="A97">
        <f t="shared" si="38"/>
        <v>160</v>
      </c>
      <c r="B97" t="s">
        <v>237</v>
      </c>
      <c r="C97" t="s">
        <v>157</v>
      </c>
      <c r="D97" t="s">
        <v>251</v>
      </c>
      <c r="E97" t="s">
        <v>254</v>
      </c>
      <c r="F97" t="s">
        <v>249</v>
      </c>
      <c r="G97" t="s">
        <v>254</v>
      </c>
      <c r="H97" t="s">
        <v>249</v>
      </c>
      <c r="I97" t="s">
        <v>157</v>
      </c>
      <c r="J97" t="s">
        <v>254</v>
      </c>
      <c r="K97" t="s">
        <v>249</v>
      </c>
      <c r="L97" t="s">
        <v>157</v>
      </c>
      <c r="M97" t="s">
        <v>263</v>
      </c>
      <c r="N97" t="s">
        <v>254</v>
      </c>
      <c r="O97" t="s">
        <v>249</v>
      </c>
      <c r="P97" t="s">
        <v>157</v>
      </c>
      <c r="Q97" t="s">
        <v>263</v>
      </c>
      <c r="R97" t="s">
        <v>2</v>
      </c>
    </row>
    <row r="98" spans="1:18" x14ac:dyDescent="0.15">
      <c r="A98">
        <f t="shared" si="38"/>
        <v>161</v>
      </c>
      <c r="B98" t="str">
        <f>B97&amp;"系数"</f>
        <v>裤子系数</v>
      </c>
      <c r="C98">
        <v>0.3</v>
      </c>
      <c r="D98">
        <v>1</v>
      </c>
      <c r="E98">
        <v>0.7</v>
      </c>
      <c r="F98">
        <v>0.3</v>
      </c>
      <c r="G98">
        <v>0.5</v>
      </c>
      <c r="H98">
        <v>0.3</v>
      </c>
      <c r="I98">
        <v>0.11</v>
      </c>
      <c r="J98">
        <v>0.4</v>
      </c>
      <c r="K98">
        <v>0.3</v>
      </c>
      <c r="L98">
        <v>7.0000000000000007E-2</v>
      </c>
      <c r="M98">
        <v>0.15</v>
      </c>
      <c r="N98">
        <v>0.4</v>
      </c>
      <c r="O98">
        <v>0.3</v>
      </c>
      <c r="P98">
        <v>7.0000000000000007E-2</v>
      </c>
      <c r="Q98">
        <v>0.15</v>
      </c>
      <c r="R98">
        <v>0.2</v>
      </c>
    </row>
    <row r="99" spans="1:18" x14ac:dyDescent="0.15">
      <c r="A99">
        <f t="shared" si="38"/>
        <v>170</v>
      </c>
      <c r="B99" t="s">
        <v>228</v>
      </c>
      <c r="C99" t="s">
        <v>157</v>
      </c>
      <c r="D99" t="s">
        <v>250</v>
      </c>
      <c r="E99" t="s">
        <v>2</v>
      </c>
      <c r="F99" t="s">
        <v>245</v>
      </c>
      <c r="G99" t="s">
        <v>2</v>
      </c>
      <c r="H99" t="s">
        <v>245</v>
      </c>
      <c r="I99" t="s">
        <v>157</v>
      </c>
      <c r="J99" t="s">
        <v>2</v>
      </c>
      <c r="K99" t="s">
        <v>245</v>
      </c>
      <c r="L99" t="s">
        <v>157</v>
      </c>
      <c r="M99" t="s">
        <v>224</v>
      </c>
      <c r="N99" t="s">
        <v>2</v>
      </c>
      <c r="O99" t="s">
        <v>245</v>
      </c>
      <c r="P99" t="s">
        <v>157</v>
      </c>
      <c r="Q99" t="s">
        <v>224</v>
      </c>
      <c r="R99" t="s">
        <v>262</v>
      </c>
    </row>
    <row r="100" spans="1:18" x14ac:dyDescent="0.15">
      <c r="A100">
        <f t="shared" si="38"/>
        <v>171</v>
      </c>
      <c r="B100" t="str">
        <f>B99&amp;"系数"</f>
        <v>项链系数</v>
      </c>
      <c r="C100">
        <v>0.2</v>
      </c>
      <c r="D100">
        <v>1</v>
      </c>
      <c r="E100">
        <v>0.7</v>
      </c>
      <c r="F100">
        <v>0.3</v>
      </c>
      <c r="G100">
        <v>0.7</v>
      </c>
      <c r="H100">
        <v>0.3</v>
      </c>
      <c r="I100">
        <v>0.09</v>
      </c>
      <c r="J100">
        <v>0.7</v>
      </c>
      <c r="K100">
        <v>0.3</v>
      </c>
      <c r="L100">
        <v>0.11</v>
      </c>
      <c r="M100">
        <v>0.05</v>
      </c>
      <c r="N100">
        <v>0.5</v>
      </c>
      <c r="O100">
        <v>0.3</v>
      </c>
      <c r="P100">
        <v>0.11</v>
      </c>
      <c r="Q100">
        <v>0.05</v>
      </c>
      <c r="R100">
        <v>0.5</v>
      </c>
    </row>
    <row r="101" spans="1:18" x14ac:dyDescent="0.15">
      <c r="A101">
        <f t="shared" si="38"/>
        <v>180</v>
      </c>
      <c r="B101" t="s">
        <v>229</v>
      </c>
      <c r="C101" t="s">
        <v>246</v>
      </c>
      <c r="D101" t="s">
        <v>246</v>
      </c>
      <c r="E101" t="s">
        <v>256</v>
      </c>
      <c r="F101" t="s">
        <v>2</v>
      </c>
      <c r="G101" t="s">
        <v>256</v>
      </c>
      <c r="H101" t="s">
        <v>2</v>
      </c>
      <c r="I101" t="s">
        <v>157</v>
      </c>
      <c r="J101" t="s">
        <v>256</v>
      </c>
      <c r="K101" t="s">
        <v>2</v>
      </c>
      <c r="L101" t="s">
        <v>157</v>
      </c>
      <c r="M101" t="s">
        <v>224</v>
      </c>
      <c r="N101" t="s">
        <v>256</v>
      </c>
      <c r="O101" t="s">
        <v>2</v>
      </c>
      <c r="P101" t="s">
        <v>157</v>
      </c>
      <c r="Q101" t="s">
        <v>224</v>
      </c>
      <c r="R101" t="s">
        <v>262</v>
      </c>
    </row>
    <row r="102" spans="1:18" x14ac:dyDescent="0.15">
      <c r="A102">
        <f>A100+10</f>
        <v>181</v>
      </c>
      <c r="B102" t="str">
        <f>B101&amp;"系数"</f>
        <v>戒指系数</v>
      </c>
      <c r="C102">
        <v>1</v>
      </c>
      <c r="D102">
        <v>1</v>
      </c>
      <c r="E102">
        <v>0.7</v>
      </c>
      <c r="F102">
        <v>0.3</v>
      </c>
      <c r="G102">
        <v>0.7</v>
      </c>
      <c r="H102">
        <v>0.3</v>
      </c>
      <c r="I102">
        <v>0.1</v>
      </c>
      <c r="J102">
        <v>0.7</v>
      </c>
      <c r="K102">
        <v>0.3</v>
      </c>
      <c r="L102">
        <v>0.1</v>
      </c>
      <c r="M102">
        <v>5.5E-2</v>
      </c>
      <c r="N102">
        <v>0.7</v>
      </c>
      <c r="O102">
        <v>0.3</v>
      </c>
      <c r="P102">
        <v>0.1</v>
      </c>
      <c r="Q102">
        <v>5.5E-2</v>
      </c>
      <c r="R102">
        <v>0.5</v>
      </c>
    </row>
    <row r="104" spans="1:18" x14ac:dyDescent="0.15">
      <c r="D104">
        <v>1</v>
      </c>
      <c r="E104">
        <v>2</v>
      </c>
      <c r="F104">
        <v>3</v>
      </c>
      <c r="G104">
        <v>4</v>
      </c>
      <c r="H104">
        <v>5</v>
      </c>
      <c r="I104">
        <v>6</v>
      </c>
      <c r="J104">
        <v>7</v>
      </c>
      <c r="K104">
        <v>8</v>
      </c>
      <c r="L104">
        <v>9</v>
      </c>
      <c r="M104">
        <v>10</v>
      </c>
      <c r="N104">
        <v>11</v>
      </c>
      <c r="O104">
        <v>12</v>
      </c>
      <c r="P104">
        <v>13</v>
      </c>
      <c r="Q104">
        <v>14</v>
      </c>
      <c r="R104">
        <v>15</v>
      </c>
    </row>
    <row r="105" spans="1:18" x14ac:dyDescent="0.15">
      <c r="D105" t="s">
        <v>0</v>
      </c>
      <c r="E105" t="s">
        <v>1</v>
      </c>
      <c r="F105" t="s">
        <v>2</v>
      </c>
      <c r="G105" t="s">
        <v>224</v>
      </c>
      <c r="H105" t="s">
        <v>245</v>
      </c>
      <c r="I105" t="s">
        <v>246</v>
      </c>
      <c r="J105" t="s">
        <v>252</v>
      </c>
      <c r="K105" t="s">
        <v>248</v>
      </c>
      <c r="L105" t="s">
        <v>25</v>
      </c>
      <c r="M105" t="s">
        <v>22</v>
      </c>
      <c r="N105" t="s">
        <v>24</v>
      </c>
      <c r="O105" t="s">
        <v>23</v>
      </c>
      <c r="P105" t="str">
        <f>D105&amp;"%"</f>
        <v>力道%</v>
      </c>
      <c r="Q105" t="str">
        <f t="shared" ref="Q105:R105" si="39">E105&amp;"%"</f>
        <v>身法%</v>
      </c>
      <c r="R105" t="str">
        <f t="shared" si="39"/>
        <v>元气%</v>
      </c>
    </row>
    <row r="106" spans="1:18" x14ac:dyDescent="0.15">
      <c r="B106" s="1" t="s">
        <v>230</v>
      </c>
      <c r="C106" t="s">
        <v>231</v>
      </c>
      <c r="D106">
        <f t="shared" ref="D106:R106" si="40">SUMIF($D87,D$105,$D88)+SUMIF($D89,D$105,$D90)+SUMIF($D91,D$105,$D92)+SUMIF($D93,D$105,$D94)+SUMIF($D95,D$105,$D96)+SUMIF($D97,D$105,$D98)+SUMIF($D99,D$105,$D100)+SUMIF($D101,D$105,$D102)</f>
        <v>1</v>
      </c>
      <c r="E106">
        <f t="shared" si="40"/>
        <v>1</v>
      </c>
      <c r="F106">
        <f t="shared" si="40"/>
        <v>1</v>
      </c>
      <c r="G106">
        <f t="shared" si="40"/>
        <v>1</v>
      </c>
      <c r="H106">
        <f t="shared" si="40"/>
        <v>1</v>
      </c>
      <c r="I106">
        <f t="shared" si="40"/>
        <v>1</v>
      </c>
      <c r="J106">
        <f t="shared" si="40"/>
        <v>1</v>
      </c>
      <c r="K106">
        <f t="shared" si="40"/>
        <v>1</v>
      </c>
      <c r="L106">
        <f t="shared" si="40"/>
        <v>0</v>
      </c>
      <c r="M106">
        <f t="shared" si="40"/>
        <v>0</v>
      </c>
      <c r="N106">
        <f t="shared" si="40"/>
        <v>0</v>
      </c>
      <c r="O106">
        <f t="shared" si="40"/>
        <v>0</v>
      </c>
      <c r="P106">
        <f t="shared" si="40"/>
        <v>0</v>
      </c>
      <c r="Q106">
        <f t="shared" si="40"/>
        <v>0</v>
      </c>
      <c r="R106">
        <f t="shared" si="40"/>
        <v>0</v>
      </c>
    </row>
    <row r="107" spans="1:18" x14ac:dyDescent="0.15">
      <c r="B107" s="1"/>
      <c r="C107" t="s">
        <v>232</v>
      </c>
      <c r="D107">
        <f>SUMIF($E87:$F87,D$105,$E88:$F88)+SUMIF($E89:$F89,D$105,$E90:$F90)+SUMIF($E91:$F91,D$105,$E92:$F92)+SUMIF($E93:$F93,D$105,$E94:$F94)+SUMIF($E95:$F95,D$105,$E96:$F96)+SUMIF($E97:$F97,D$105,$E98:$F98)+SUMIF($E99:$F99,D$105,$E100:$F100)+SUMIF($E101:$F101,D$105,$E102:$F102)</f>
        <v>1</v>
      </c>
      <c r="E107">
        <f t="shared" ref="E107:R107" si="41">SUMIF($E87:$F87,E$105,$E88:$F88)+SUMIF($E89:$F89,E$105,$E90:$F90)+SUMIF($E91:$F91,E$105,$E92:$F92)+SUMIF($E93:$F93,E$105,$E94:$F94)+SUMIF($E95:$F95,E$105,$E96:$F96)+SUMIF($E97:$F97,E$105,$E98:$F98)+SUMIF($E99:$F99,E$105,$E100:$F100)+SUMIF($E101:$F101,E$105,$E102:$F102)</f>
        <v>1</v>
      </c>
      <c r="F107">
        <f t="shared" si="41"/>
        <v>1</v>
      </c>
      <c r="G107">
        <f t="shared" si="41"/>
        <v>1</v>
      </c>
      <c r="H107">
        <f t="shared" si="41"/>
        <v>1</v>
      </c>
      <c r="I107">
        <f t="shared" si="41"/>
        <v>1</v>
      </c>
      <c r="J107">
        <f t="shared" si="41"/>
        <v>1</v>
      </c>
      <c r="K107">
        <f t="shared" si="41"/>
        <v>1</v>
      </c>
      <c r="L107">
        <f t="shared" si="41"/>
        <v>0</v>
      </c>
      <c r="M107">
        <f t="shared" si="41"/>
        <v>0</v>
      </c>
      <c r="N107">
        <f t="shared" si="41"/>
        <v>0</v>
      </c>
      <c r="O107">
        <f t="shared" si="41"/>
        <v>0</v>
      </c>
      <c r="P107">
        <f t="shared" si="41"/>
        <v>0</v>
      </c>
      <c r="Q107">
        <f t="shared" si="41"/>
        <v>0</v>
      </c>
      <c r="R107">
        <f t="shared" si="41"/>
        <v>0</v>
      </c>
    </row>
    <row r="108" spans="1:18" x14ac:dyDescent="0.15">
      <c r="B108" s="1"/>
      <c r="C108" t="s">
        <v>233</v>
      </c>
      <c r="D108">
        <f t="shared" ref="D108:R108" si="42">SUMIF($G87:$I87,D$105,$G88:$I88)+SUMIF($G89:$I89,D$105,$G90:$I90)+SUMIF($G91:$I91,D$105,$G92:$I92)+SUMIF($G93:$I93,D$105,$G94:$I94)+SUMIF($G95:$I95,D$105,$G96:$I96)+SUMIF($G97:$I97,D$105,$G98:$I98)+SUMIF($G99:$I99,D$105,$G100:$I100)+SUMIF($G101:$I101,D$105,$G102:$I102)</f>
        <v>1</v>
      </c>
      <c r="E108">
        <f t="shared" si="42"/>
        <v>1</v>
      </c>
      <c r="F108">
        <f t="shared" si="42"/>
        <v>1</v>
      </c>
      <c r="G108">
        <f t="shared" si="42"/>
        <v>0.99999999999999989</v>
      </c>
      <c r="H108">
        <f t="shared" si="42"/>
        <v>1</v>
      </c>
      <c r="I108">
        <f t="shared" si="42"/>
        <v>1</v>
      </c>
      <c r="J108">
        <f t="shared" si="42"/>
        <v>1</v>
      </c>
      <c r="K108">
        <f t="shared" si="42"/>
        <v>1</v>
      </c>
      <c r="L108">
        <f t="shared" si="42"/>
        <v>0</v>
      </c>
      <c r="M108">
        <f t="shared" si="42"/>
        <v>0</v>
      </c>
      <c r="N108">
        <f t="shared" si="42"/>
        <v>0</v>
      </c>
      <c r="O108">
        <f t="shared" si="42"/>
        <v>0</v>
      </c>
      <c r="P108">
        <f t="shared" si="42"/>
        <v>0</v>
      </c>
      <c r="Q108">
        <f t="shared" si="42"/>
        <v>0</v>
      </c>
      <c r="R108">
        <f t="shared" si="42"/>
        <v>0</v>
      </c>
    </row>
    <row r="109" spans="1:18" x14ac:dyDescent="0.15">
      <c r="B109" s="1"/>
      <c r="C109" t="s">
        <v>234</v>
      </c>
      <c r="D109" s="1">
        <f t="shared" ref="D109:R109" si="43">SUMIF($J87:$M87,D$105,$J88:$M88)+SUMIF($J89:$M89,D$105,$J90:$M90)+SUMIF($J91:$M91,D$105,$J92:$M92)+SUMIF($J93:$M93,D$105,$J94:$M94)+SUMIF($J95:$M95,D$105,$J96:$M96)+SUMIF($J97:$M97,D$105,$J98:$M98)+SUMIF($J99:$M99,D$105,$J100:$M100)+SUMIF($J101:$M101,D$105,$J102:$M102)</f>
        <v>1</v>
      </c>
      <c r="E109" s="1">
        <f t="shared" si="43"/>
        <v>1</v>
      </c>
      <c r="F109" s="1">
        <f t="shared" si="43"/>
        <v>1</v>
      </c>
      <c r="G109" s="1">
        <f t="shared" si="43"/>
        <v>1</v>
      </c>
      <c r="H109" s="1">
        <f t="shared" si="43"/>
        <v>1</v>
      </c>
      <c r="I109" s="1">
        <f t="shared" si="43"/>
        <v>1</v>
      </c>
      <c r="J109" s="1">
        <f t="shared" si="43"/>
        <v>1</v>
      </c>
      <c r="K109" s="1">
        <f t="shared" si="43"/>
        <v>1</v>
      </c>
      <c r="L109" s="1">
        <f t="shared" si="43"/>
        <v>1</v>
      </c>
      <c r="M109" s="1">
        <f t="shared" si="43"/>
        <v>0</v>
      </c>
      <c r="N109" s="1">
        <f t="shared" si="43"/>
        <v>0</v>
      </c>
      <c r="O109" s="1">
        <f t="shared" si="43"/>
        <v>0</v>
      </c>
      <c r="P109" s="1">
        <f t="shared" si="43"/>
        <v>0</v>
      </c>
      <c r="Q109" s="1">
        <f t="shared" si="43"/>
        <v>0</v>
      </c>
      <c r="R109" s="1">
        <f t="shared" si="43"/>
        <v>0</v>
      </c>
    </row>
    <row r="110" spans="1:18" x14ac:dyDescent="0.15">
      <c r="B110" s="1"/>
      <c r="C110" t="s">
        <v>235</v>
      </c>
      <c r="D110" s="2">
        <f t="shared" ref="D110:R110" si="44">SUMIF($N87:$R87,D$105,$N88:$R88)+SUMIF($N89:$R89,D$105,$N90:$R90)+SUMIF($N91:$R91,D$105,$N92:$R92)+SUMIF($N93:$R93,D$105,$N94:$R94)+SUMIF($N95:$R95,D$105,$N96:$R96)+SUMIF($N97:$R97,D$105,$N98:$R98)+SUMIF($N99:$R99,D$105,$N100:$R100)+SUMIF($N101:$R101,D$105,$N102:$R102)</f>
        <v>1</v>
      </c>
      <c r="E110" s="2">
        <f t="shared" si="44"/>
        <v>1</v>
      </c>
      <c r="F110" s="2">
        <f t="shared" si="44"/>
        <v>1</v>
      </c>
      <c r="G110" s="2">
        <f t="shared" si="44"/>
        <v>1</v>
      </c>
      <c r="H110" s="2">
        <f t="shared" si="44"/>
        <v>1</v>
      </c>
      <c r="I110" s="2">
        <f t="shared" si="44"/>
        <v>1</v>
      </c>
      <c r="J110" s="2">
        <f t="shared" si="44"/>
        <v>1</v>
      </c>
      <c r="K110" s="2">
        <f t="shared" si="44"/>
        <v>1</v>
      </c>
      <c r="L110" s="2">
        <f t="shared" si="44"/>
        <v>1</v>
      </c>
      <c r="M110" s="2">
        <f t="shared" si="44"/>
        <v>0</v>
      </c>
      <c r="N110" s="2">
        <f t="shared" si="44"/>
        <v>0</v>
      </c>
      <c r="O110" s="2">
        <f t="shared" si="44"/>
        <v>0</v>
      </c>
      <c r="P110" s="2">
        <f t="shared" si="44"/>
        <v>1</v>
      </c>
      <c r="Q110" s="2">
        <f t="shared" si="44"/>
        <v>1</v>
      </c>
      <c r="R110" s="2">
        <f t="shared" si="44"/>
        <v>1</v>
      </c>
    </row>
    <row r="111" spans="1:18" x14ac:dyDescent="0.15">
      <c r="B111" s="2" t="s">
        <v>155</v>
      </c>
      <c r="C111" t="s">
        <v>236</v>
      </c>
      <c r="D111">
        <f t="shared" ref="D111:R111" si="45">COUNTIF($D87:$D102,D$105)</f>
        <v>1</v>
      </c>
      <c r="E111">
        <f t="shared" si="45"/>
        <v>1</v>
      </c>
      <c r="F111">
        <f t="shared" si="45"/>
        <v>1</v>
      </c>
      <c r="G111">
        <f t="shared" si="45"/>
        <v>1</v>
      </c>
      <c r="H111">
        <f t="shared" si="45"/>
        <v>1</v>
      </c>
      <c r="I111">
        <f t="shared" si="45"/>
        <v>1</v>
      </c>
      <c r="J111">
        <f t="shared" si="45"/>
        <v>1</v>
      </c>
      <c r="K111">
        <f t="shared" si="45"/>
        <v>1</v>
      </c>
      <c r="L111">
        <f t="shared" si="45"/>
        <v>0</v>
      </c>
      <c r="M111">
        <f t="shared" si="45"/>
        <v>0</v>
      </c>
      <c r="N111">
        <f t="shared" si="45"/>
        <v>0</v>
      </c>
      <c r="O111">
        <f t="shared" si="45"/>
        <v>0</v>
      </c>
      <c r="P111">
        <f t="shared" si="45"/>
        <v>0</v>
      </c>
      <c r="Q111">
        <f t="shared" si="45"/>
        <v>0</v>
      </c>
      <c r="R111">
        <f t="shared" si="45"/>
        <v>0</v>
      </c>
    </row>
    <row r="112" spans="1:18" x14ac:dyDescent="0.15">
      <c r="B112" s="2"/>
      <c r="C112" t="s">
        <v>232</v>
      </c>
      <c r="D112">
        <f t="shared" ref="D112:R112" si="46">COUNTIF($E87:$F102,D$105)</f>
        <v>2</v>
      </c>
      <c r="E112">
        <f t="shared" si="46"/>
        <v>2</v>
      </c>
      <c r="F112">
        <f t="shared" si="46"/>
        <v>2</v>
      </c>
      <c r="G112">
        <f t="shared" si="46"/>
        <v>2</v>
      </c>
      <c r="H112">
        <f t="shared" si="46"/>
        <v>2</v>
      </c>
      <c r="I112">
        <f t="shared" si="46"/>
        <v>2</v>
      </c>
      <c r="J112">
        <f t="shared" si="46"/>
        <v>2</v>
      </c>
      <c r="K112">
        <f t="shared" si="46"/>
        <v>2</v>
      </c>
      <c r="L112">
        <f t="shared" si="46"/>
        <v>0</v>
      </c>
      <c r="M112">
        <f t="shared" si="46"/>
        <v>0</v>
      </c>
      <c r="N112">
        <f t="shared" si="46"/>
        <v>0</v>
      </c>
      <c r="O112">
        <f t="shared" si="46"/>
        <v>0</v>
      </c>
      <c r="P112">
        <f t="shared" si="46"/>
        <v>0</v>
      </c>
      <c r="Q112">
        <f t="shared" si="46"/>
        <v>0</v>
      </c>
      <c r="R112">
        <f t="shared" si="46"/>
        <v>0</v>
      </c>
    </row>
    <row r="113" spans="1:18" x14ac:dyDescent="0.15">
      <c r="B113" s="2"/>
      <c r="C113" t="s">
        <v>233</v>
      </c>
      <c r="D113">
        <f t="shared" ref="D113:R113" si="47">COUNTIF($G87:$I102,D$105)</f>
        <v>3</v>
      </c>
      <c r="E113">
        <f t="shared" si="47"/>
        <v>2</v>
      </c>
      <c r="F113">
        <f t="shared" si="47"/>
        <v>2</v>
      </c>
      <c r="G113">
        <f t="shared" si="47"/>
        <v>7</v>
      </c>
      <c r="H113">
        <f t="shared" si="47"/>
        <v>2</v>
      </c>
      <c r="I113">
        <f t="shared" si="47"/>
        <v>2</v>
      </c>
      <c r="J113">
        <f t="shared" si="47"/>
        <v>3</v>
      </c>
      <c r="K113">
        <f t="shared" si="47"/>
        <v>3</v>
      </c>
      <c r="L113">
        <f t="shared" si="47"/>
        <v>0</v>
      </c>
      <c r="M113">
        <f t="shared" si="47"/>
        <v>0</v>
      </c>
      <c r="N113">
        <f t="shared" si="47"/>
        <v>0</v>
      </c>
      <c r="O113">
        <f t="shared" si="47"/>
        <v>0</v>
      </c>
      <c r="P113">
        <f t="shared" si="47"/>
        <v>0</v>
      </c>
      <c r="Q113">
        <f t="shared" si="47"/>
        <v>0</v>
      </c>
      <c r="R113">
        <f t="shared" si="47"/>
        <v>0</v>
      </c>
    </row>
    <row r="114" spans="1:18" x14ac:dyDescent="0.15">
      <c r="B114" s="2"/>
      <c r="C114" t="s">
        <v>234</v>
      </c>
      <c r="D114" s="1">
        <f t="shared" ref="D114:R114" si="48">COUNTIF($J87:$M102,D$105)</f>
        <v>4</v>
      </c>
      <c r="E114" s="1">
        <f t="shared" si="48"/>
        <v>2</v>
      </c>
      <c r="F114" s="1">
        <f t="shared" si="48"/>
        <v>2</v>
      </c>
      <c r="G114" s="1">
        <f t="shared" si="48"/>
        <v>11</v>
      </c>
      <c r="H114" s="1">
        <f t="shared" si="48"/>
        <v>2</v>
      </c>
      <c r="I114" s="1">
        <f t="shared" si="48"/>
        <v>2</v>
      </c>
      <c r="J114" s="1">
        <f t="shared" si="48"/>
        <v>4</v>
      </c>
      <c r="K114" s="1">
        <f t="shared" si="48"/>
        <v>4</v>
      </c>
      <c r="L114" s="1">
        <f t="shared" si="48"/>
        <v>1</v>
      </c>
      <c r="M114" s="1">
        <f t="shared" si="48"/>
        <v>0</v>
      </c>
      <c r="N114" s="1">
        <f t="shared" si="48"/>
        <v>0</v>
      </c>
      <c r="O114" s="1">
        <f t="shared" si="48"/>
        <v>0</v>
      </c>
      <c r="P114" s="1">
        <f t="shared" si="48"/>
        <v>0</v>
      </c>
      <c r="Q114" s="1">
        <f t="shared" si="48"/>
        <v>0</v>
      </c>
      <c r="R114" s="1">
        <f t="shared" si="48"/>
        <v>0</v>
      </c>
    </row>
    <row r="115" spans="1:18" x14ac:dyDescent="0.15">
      <c r="B115" s="2"/>
      <c r="C115" t="s">
        <v>235</v>
      </c>
      <c r="D115" s="2">
        <f t="shared" ref="D115:R115" si="49">COUNTIF($N87:$R102,D$105)</f>
        <v>4</v>
      </c>
      <c r="E115" s="2">
        <f t="shared" si="49"/>
        <v>3</v>
      </c>
      <c r="F115" s="2">
        <f t="shared" si="49"/>
        <v>3</v>
      </c>
      <c r="G115" s="2">
        <f t="shared" si="49"/>
        <v>11</v>
      </c>
      <c r="H115" s="2">
        <f t="shared" si="49"/>
        <v>2</v>
      </c>
      <c r="I115" s="2">
        <f t="shared" si="49"/>
        <v>2</v>
      </c>
      <c r="J115" s="2">
        <f t="shared" si="49"/>
        <v>4</v>
      </c>
      <c r="K115" s="2">
        <f t="shared" si="49"/>
        <v>4</v>
      </c>
      <c r="L115" s="2">
        <f t="shared" si="49"/>
        <v>1</v>
      </c>
      <c r="M115" s="2">
        <f t="shared" si="49"/>
        <v>0</v>
      </c>
      <c r="N115" s="2">
        <f t="shared" si="49"/>
        <v>0</v>
      </c>
      <c r="O115" s="2">
        <f t="shared" si="49"/>
        <v>0</v>
      </c>
      <c r="P115" s="2">
        <f t="shared" si="49"/>
        <v>2</v>
      </c>
      <c r="Q115" s="2">
        <f t="shared" si="49"/>
        <v>2</v>
      </c>
      <c r="R115" s="2">
        <f t="shared" si="49"/>
        <v>2</v>
      </c>
    </row>
    <row r="119" spans="1:18" x14ac:dyDescent="0.15">
      <c r="A119" s="6">
        <v>2</v>
      </c>
      <c r="B119" s="6" t="str">
        <f>VLOOKUP(A119,属性设计!$A$14:$B$18,2,FALSE)</f>
        <v>修罗</v>
      </c>
      <c r="C119" s="1" t="s">
        <v>199</v>
      </c>
      <c r="D119" s="2" t="s">
        <v>217</v>
      </c>
      <c r="E119" s="1" t="s">
        <v>218</v>
      </c>
      <c r="F119" s="1"/>
      <c r="G119" s="2" t="s">
        <v>219</v>
      </c>
      <c r="H119" s="2"/>
      <c r="I119" s="2"/>
      <c r="J119" s="1" t="s">
        <v>220</v>
      </c>
      <c r="K119" s="1"/>
      <c r="L119" s="1"/>
      <c r="M119" s="1"/>
      <c r="N119" s="2" t="s">
        <v>221</v>
      </c>
      <c r="O119" s="2"/>
      <c r="P119" s="2"/>
      <c r="Q119" s="2"/>
      <c r="R119" s="2"/>
    </row>
    <row r="120" spans="1:18" x14ac:dyDescent="0.15">
      <c r="A120">
        <f>A119*100+10</f>
        <v>210</v>
      </c>
      <c r="B120" t="s">
        <v>222</v>
      </c>
      <c r="C120" t="s">
        <v>245</v>
      </c>
      <c r="D120" t="s">
        <v>245</v>
      </c>
      <c r="E120" t="s">
        <v>245</v>
      </c>
      <c r="F120" t="s">
        <v>265</v>
      </c>
      <c r="G120" t="s">
        <v>245</v>
      </c>
      <c r="H120" t="s">
        <v>266</v>
      </c>
      <c r="I120" t="s">
        <v>251</v>
      </c>
      <c r="J120" t="s">
        <v>245</v>
      </c>
      <c r="K120" t="s">
        <v>250</v>
      </c>
      <c r="L120" t="s">
        <v>251</v>
      </c>
      <c r="M120" t="s">
        <v>25</v>
      </c>
      <c r="N120" t="s">
        <v>245</v>
      </c>
      <c r="O120" t="s">
        <v>249</v>
      </c>
      <c r="P120" t="s">
        <v>251</v>
      </c>
      <c r="Q120" t="s">
        <v>25</v>
      </c>
      <c r="R120" t="s">
        <v>260</v>
      </c>
    </row>
    <row r="121" spans="1:18" x14ac:dyDescent="0.15">
      <c r="A121">
        <f>A119*100+11</f>
        <v>211</v>
      </c>
      <c r="B121" t="str">
        <f>B120&amp;"系数"</f>
        <v>武器系数</v>
      </c>
      <c r="C121">
        <v>1</v>
      </c>
      <c r="D121">
        <v>1</v>
      </c>
      <c r="E121">
        <v>0.7</v>
      </c>
      <c r="F121">
        <v>0.15</v>
      </c>
      <c r="G121">
        <v>0.5</v>
      </c>
      <c r="H121">
        <v>0.3</v>
      </c>
      <c r="I121">
        <v>0.2</v>
      </c>
      <c r="J121">
        <v>0.6</v>
      </c>
      <c r="K121">
        <v>0.25</v>
      </c>
      <c r="L121">
        <v>0.2</v>
      </c>
      <c r="M121">
        <v>1</v>
      </c>
      <c r="N121">
        <v>0.5</v>
      </c>
      <c r="O121">
        <v>0.2</v>
      </c>
      <c r="P121">
        <v>0.2</v>
      </c>
      <c r="Q121">
        <v>1</v>
      </c>
      <c r="R121">
        <v>0.5</v>
      </c>
    </row>
    <row r="122" spans="1:18" x14ac:dyDescent="0.15">
      <c r="A122">
        <f t="shared" ref="A122" si="50">A120+10</f>
        <v>220</v>
      </c>
      <c r="B122" t="s">
        <v>223</v>
      </c>
      <c r="C122" t="s">
        <v>157</v>
      </c>
      <c r="D122" t="s">
        <v>157</v>
      </c>
      <c r="E122" t="s">
        <v>224</v>
      </c>
      <c r="F122" t="s">
        <v>247</v>
      </c>
      <c r="G122" t="s">
        <v>224</v>
      </c>
      <c r="H122" t="s">
        <v>247</v>
      </c>
      <c r="I122" t="s">
        <v>245</v>
      </c>
      <c r="J122" t="s">
        <v>224</v>
      </c>
      <c r="K122" t="s">
        <v>247</v>
      </c>
      <c r="L122" t="s">
        <v>248</v>
      </c>
      <c r="M122" t="s">
        <v>224</v>
      </c>
      <c r="N122" t="s">
        <v>224</v>
      </c>
      <c r="O122" t="s">
        <v>247</v>
      </c>
      <c r="P122" t="s">
        <v>248</v>
      </c>
      <c r="Q122" t="s">
        <v>224</v>
      </c>
      <c r="R122" t="s">
        <v>1</v>
      </c>
    </row>
    <row r="123" spans="1:18" x14ac:dyDescent="0.15">
      <c r="A123">
        <f>A121+10</f>
        <v>221</v>
      </c>
      <c r="B123" t="str">
        <f>B122&amp;"系数"</f>
        <v>头盔系数</v>
      </c>
      <c r="C123">
        <v>0.27</v>
      </c>
      <c r="D123">
        <v>0.6</v>
      </c>
      <c r="E123">
        <v>0.4</v>
      </c>
      <c r="F123">
        <v>0.3</v>
      </c>
      <c r="G123">
        <v>0.3</v>
      </c>
      <c r="H123">
        <v>0.3</v>
      </c>
      <c r="I123">
        <v>0.1</v>
      </c>
      <c r="J123">
        <v>0.2</v>
      </c>
      <c r="K123">
        <v>0.25</v>
      </c>
      <c r="L123">
        <v>0.2</v>
      </c>
      <c r="M123">
        <v>4.4999999999999998E-2</v>
      </c>
      <c r="N123">
        <v>0.2</v>
      </c>
      <c r="O123">
        <v>0.25</v>
      </c>
      <c r="P123">
        <v>0.2</v>
      </c>
      <c r="Q123">
        <v>4.4999999999999998E-2</v>
      </c>
      <c r="R123">
        <v>0.15</v>
      </c>
    </row>
    <row r="124" spans="1:18" x14ac:dyDescent="0.15">
      <c r="A124">
        <f t="shared" ref="A124:A134" si="51">A122+10</f>
        <v>230</v>
      </c>
      <c r="B124" t="s">
        <v>225</v>
      </c>
      <c r="C124" t="s">
        <v>247</v>
      </c>
      <c r="D124" t="s">
        <v>247</v>
      </c>
      <c r="E124" t="s">
        <v>247</v>
      </c>
      <c r="F124" t="s">
        <v>251</v>
      </c>
      <c r="G124" t="s">
        <v>247</v>
      </c>
      <c r="H124" t="s">
        <v>251</v>
      </c>
      <c r="I124" t="s">
        <v>224</v>
      </c>
      <c r="J124" t="s">
        <v>247</v>
      </c>
      <c r="K124" t="s">
        <v>251</v>
      </c>
      <c r="L124" t="s">
        <v>224</v>
      </c>
      <c r="M124" t="s">
        <v>224</v>
      </c>
      <c r="N124" t="s">
        <v>247</v>
      </c>
      <c r="O124" t="s">
        <v>251</v>
      </c>
      <c r="P124" t="s">
        <v>224</v>
      </c>
      <c r="Q124" t="s">
        <v>224</v>
      </c>
      <c r="R124" t="s">
        <v>261</v>
      </c>
    </row>
    <row r="125" spans="1:18" x14ac:dyDescent="0.15">
      <c r="A125">
        <f t="shared" si="51"/>
        <v>231</v>
      </c>
      <c r="B125" t="str">
        <f>B124&amp;"系数"</f>
        <v>衣服系数</v>
      </c>
      <c r="C125">
        <v>1</v>
      </c>
      <c r="D125">
        <v>1</v>
      </c>
      <c r="E125">
        <v>0.7</v>
      </c>
      <c r="F125">
        <v>0.3</v>
      </c>
      <c r="G125">
        <v>0.7</v>
      </c>
      <c r="H125">
        <v>0.3</v>
      </c>
      <c r="I125">
        <v>0.12</v>
      </c>
      <c r="J125">
        <v>0.55000000000000004</v>
      </c>
      <c r="K125">
        <v>0.25</v>
      </c>
      <c r="L125">
        <v>0.08</v>
      </c>
      <c r="M125">
        <v>0.06</v>
      </c>
      <c r="N125">
        <v>0.55000000000000004</v>
      </c>
      <c r="O125">
        <v>0.25</v>
      </c>
      <c r="P125">
        <v>0.08</v>
      </c>
      <c r="Q125">
        <v>0.06</v>
      </c>
      <c r="R125">
        <v>0.5</v>
      </c>
    </row>
    <row r="126" spans="1:18" x14ac:dyDescent="0.15">
      <c r="A126">
        <f t="shared" si="51"/>
        <v>240</v>
      </c>
      <c r="B126" t="s">
        <v>226</v>
      </c>
      <c r="C126" t="s">
        <v>157</v>
      </c>
      <c r="D126" t="s">
        <v>249</v>
      </c>
      <c r="E126" t="s">
        <v>1</v>
      </c>
      <c r="F126" t="s">
        <v>248</v>
      </c>
      <c r="G126" t="s">
        <v>1</v>
      </c>
      <c r="H126" t="s">
        <v>248</v>
      </c>
      <c r="I126" t="s">
        <v>157</v>
      </c>
      <c r="J126" t="s">
        <v>1</v>
      </c>
      <c r="K126" t="s">
        <v>248</v>
      </c>
      <c r="L126" t="s">
        <v>157</v>
      </c>
      <c r="M126" t="s">
        <v>251</v>
      </c>
      <c r="N126" t="s">
        <v>1</v>
      </c>
      <c r="O126" t="s">
        <v>248</v>
      </c>
      <c r="P126" t="s">
        <v>157</v>
      </c>
      <c r="Q126" t="s">
        <v>251</v>
      </c>
      <c r="R126" t="s">
        <v>260</v>
      </c>
    </row>
    <row r="127" spans="1:18" x14ac:dyDescent="0.15">
      <c r="A127">
        <f t="shared" si="51"/>
        <v>241</v>
      </c>
      <c r="B127" t="str">
        <f>B126&amp;"系数"</f>
        <v>鞋系数</v>
      </c>
      <c r="C127">
        <v>0.2</v>
      </c>
      <c r="D127">
        <v>1</v>
      </c>
      <c r="E127">
        <v>0.7</v>
      </c>
      <c r="F127">
        <v>0.3</v>
      </c>
      <c r="G127">
        <v>0.5</v>
      </c>
      <c r="H127">
        <v>0.3</v>
      </c>
      <c r="I127">
        <v>0.08</v>
      </c>
      <c r="J127">
        <v>0.55000000000000004</v>
      </c>
      <c r="K127">
        <v>0.25</v>
      </c>
      <c r="L127">
        <v>0.08</v>
      </c>
      <c r="M127">
        <v>0.15</v>
      </c>
      <c r="N127">
        <v>0.5</v>
      </c>
      <c r="O127">
        <v>0.25</v>
      </c>
      <c r="P127">
        <v>0.08</v>
      </c>
      <c r="Q127">
        <v>0.15</v>
      </c>
      <c r="R127">
        <v>0.5</v>
      </c>
    </row>
    <row r="128" spans="1:18" x14ac:dyDescent="0.15">
      <c r="A128">
        <f t="shared" si="51"/>
        <v>250</v>
      </c>
      <c r="B128" t="s">
        <v>227</v>
      </c>
      <c r="C128" t="s">
        <v>248</v>
      </c>
      <c r="D128" t="s">
        <v>248</v>
      </c>
      <c r="E128" t="s">
        <v>0</v>
      </c>
      <c r="F128" t="s">
        <v>157</v>
      </c>
      <c r="G128" t="s">
        <v>0</v>
      </c>
      <c r="H128" t="s">
        <v>157</v>
      </c>
      <c r="I128" t="s">
        <v>245</v>
      </c>
      <c r="J128" t="s">
        <v>0</v>
      </c>
      <c r="K128" t="s">
        <v>157</v>
      </c>
      <c r="L128" t="s">
        <v>247</v>
      </c>
      <c r="M128" t="s">
        <v>249</v>
      </c>
      <c r="N128" t="s">
        <v>0</v>
      </c>
      <c r="O128" t="s">
        <v>157</v>
      </c>
      <c r="P128" t="s">
        <v>247</v>
      </c>
      <c r="Q128" t="s">
        <v>245</v>
      </c>
      <c r="R128" t="s">
        <v>261</v>
      </c>
    </row>
    <row r="129" spans="1:18" x14ac:dyDescent="0.15">
      <c r="A129">
        <f t="shared" si="51"/>
        <v>251</v>
      </c>
      <c r="B129" t="str">
        <f>B128&amp;"系数"</f>
        <v>腰带系数</v>
      </c>
      <c r="C129">
        <v>1</v>
      </c>
      <c r="D129">
        <v>1</v>
      </c>
      <c r="E129">
        <v>0.7</v>
      </c>
      <c r="F129">
        <v>0.15</v>
      </c>
      <c r="G129">
        <v>0.5</v>
      </c>
      <c r="H129">
        <v>0.2</v>
      </c>
      <c r="I129">
        <v>0.1</v>
      </c>
      <c r="J129">
        <v>0.4</v>
      </c>
      <c r="K129">
        <v>0.15</v>
      </c>
      <c r="L129">
        <v>0.2</v>
      </c>
      <c r="M129">
        <v>0.15</v>
      </c>
      <c r="N129">
        <v>0.4</v>
      </c>
      <c r="O129">
        <v>0.15</v>
      </c>
      <c r="P129">
        <v>0.2</v>
      </c>
      <c r="Q129">
        <v>0.15</v>
      </c>
      <c r="R129">
        <v>0.5</v>
      </c>
    </row>
    <row r="130" spans="1:18" x14ac:dyDescent="0.15">
      <c r="A130">
        <f t="shared" si="51"/>
        <v>260</v>
      </c>
      <c r="B130" t="s">
        <v>237</v>
      </c>
      <c r="C130" t="s">
        <v>157</v>
      </c>
      <c r="D130" t="s">
        <v>251</v>
      </c>
      <c r="E130" t="s">
        <v>248</v>
      </c>
      <c r="F130" t="s">
        <v>249</v>
      </c>
      <c r="G130" t="s">
        <v>248</v>
      </c>
      <c r="H130" t="s">
        <v>249</v>
      </c>
      <c r="I130" t="s">
        <v>157</v>
      </c>
      <c r="J130" t="s">
        <v>248</v>
      </c>
      <c r="K130" t="s">
        <v>249</v>
      </c>
      <c r="L130" t="s">
        <v>157</v>
      </c>
      <c r="M130" t="s">
        <v>267</v>
      </c>
      <c r="N130" t="s">
        <v>248</v>
      </c>
      <c r="O130" t="s">
        <v>249</v>
      </c>
      <c r="P130" t="s">
        <v>157</v>
      </c>
      <c r="Q130" t="s">
        <v>245</v>
      </c>
      <c r="R130" t="s">
        <v>2</v>
      </c>
    </row>
    <row r="131" spans="1:18" x14ac:dyDescent="0.15">
      <c r="A131">
        <f t="shared" si="51"/>
        <v>261</v>
      </c>
      <c r="B131" t="str">
        <f>B130&amp;"系数"</f>
        <v>裤子系数</v>
      </c>
      <c r="C131">
        <v>0.23</v>
      </c>
      <c r="D131">
        <v>1</v>
      </c>
      <c r="E131">
        <v>0.7</v>
      </c>
      <c r="F131">
        <v>0.3</v>
      </c>
      <c r="G131">
        <v>0.7</v>
      </c>
      <c r="H131">
        <v>0.2</v>
      </c>
      <c r="I131">
        <v>0.11</v>
      </c>
      <c r="J131">
        <v>0.55000000000000004</v>
      </c>
      <c r="K131">
        <v>0.3</v>
      </c>
      <c r="L131">
        <v>7.0000000000000007E-2</v>
      </c>
      <c r="M131">
        <v>0.15</v>
      </c>
      <c r="N131">
        <v>0.55000000000000004</v>
      </c>
      <c r="O131">
        <v>0.15</v>
      </c>
      <c r="P131">
        <v>7.0000000000000007E-2</v>
      </c>
      <c r="Q131">
        <v>0.15</v>
      </c>
      <c r="R131">
        <v>0.2</v>
      </c>
    </row>
    <row r="132" spans="1:18" x14ac:dyDescent="0.15">
      <c r="A132">
        <f t="shared" si="51"/>
        <v>270</v>
      </c>
      <c r="B132" t="s">
        <v>228</v>
      </c>
      <c r="C132" t="s">
        <v>157</v>
      </c>
      <c r="D132" t="s">
        <v>250</v>
      </c>
      <c r="E132" t="s">
        <v>2</v>
      </c>
      <c r="F132" t="s">
        <v>245</v>
      </c>
      <c r="G132" t="s">
        <v>2</v>
      </c>
      <c r="H132" t="s">
        <v>245</v>
      </c>
      <c r="I132" t="s">
        <v>157</v>
      </c>
      <c r="J132" t="s">
        <v>2</v>
      </c>
      <c r="K132" t="s">
        <v>245</v>
      </c>
      <c r="L132" t="s">
        <v>157</v>
      </c>
      <c r="M132" t="s">
        <v>224</v>
      </c>
      <c r="N132" t="s">
        <v>2</v>
      </c>
      <c r="O132" t="s">
        <v>245</v>
      </c>
      <c r="P132" t="s">
        <v>157</v>
      </c>
      <c r="Q132" t="s">
        <v>224</v>
      </c>
      <c r="R132" t="s">
        <v>262</v>
      </c>
    </row>
    <row r="133" spans="1:18" x14ac:dyDescent="0.15">
      <c r="A133">
        <f t="shared" si="51"/>
        <v>271</v>
      </c>
      <c r="B133" t="str">
        <f>B132&amp;"系数"</f>
        <v>项链系数</v>
      </c>
      <c r="C133">
        <v>0.15</v>
      </c>
      <c r="D133">
        <v>1</v>
      </c>
      <c r="E133">
        <v>0.7</v>
      </c>
      <c r="F133">
        <v>0.3</v>
      </c>
      <c r="G133">
        <v>0.5</v>
      </c>
      <c r="H133">
        <v>0.3</v>
      </c>
      <c r="I133">
        <v>0.09</v>
      </c>
      <c r="J133">
        <v>0.55000000000000004</v>
      </c>
      <c r="K133">
        <v>0.25</v>
      </c>
      <c r="L133">
        <v>0.11</v>
      </c>
      <c r="M133">
        <v>0.05</v>
      </c>
      <c r="N133">
        <v>0.5</v>
      </c>
      <c r="O133">
        <v>0.2</v>
      </c>
      <c r="P133">
        <v>0.11</v>
      </c>
      <c r="Q133">
        <v>0.05</v>
      </c>
      <c r="R133">
        <v>0.5</v>
      </c>
    </row>
    <row r="134" spans="1:18" x14ac:dyDescent="0.15">
      <c r="A134">
        <f t="shared" si="51"/>
        <v>280</v>
      </c>
      <c r="B134" t="s">
        <v>229</v>
      </c>
      <c r="C134" t="s">
        <v>157</v>
      </c>
      <c r="D134" t="s">
        <v>157</v>
      </c>
      <c r="E134" t="s">
        <v>264</v>
      </c>
      <c r="F134" t="s">
        <v>2</v>
      </c>
      <c r="G134" t="s">
        <v>249</v>
      </c>
      <c r="H134" t="s">
        <v>2</v>
      </c>
      <c r="I134" t="s">
        <v>157</v>
      </c>
      <c r="J134" t="s">
        <v>22</v>
      </c>
      <c r="K134" t="s">
        <v>2</v>
      </c>
      <c r="L134" t="s">
        <v>157</v>
      </c>
      <c r="M134" t="s">
        <v>224</v>
      </c>
      <c r="N134" t="s">
        <v>22</v>
      </c>
      <c r="O134" t="s">
        <v>2</v>
      </c>
      <c r="P134" t="s">
        <v>157</v>
      </c>
      <c r="Q134" t="s">
        <v>224</v>
      </c>
      <c r="R134" t="s">
        <v>262</v>
      </c>
    </row>
    <row r="135" spans="1:18" x14ac:dyDescent="0.15">
      <c r="A135">
        <f>A133+10</f>
        <v>281</v>
      </c>
      <c r="B135" t="str">
        <f>B134&amp;"系数"</f>
        <v>戒指系数</v>
      </c>
      <c r="C135">
        <v>0.15</v>
      </c>
      <c r="D135">
        <v>0.4</v>
      </c>
      <c r="E135">
        <v>0.3</v>
      </c>
      <c r="F135">
        <v>0.3</v>
      </c>
      <c r="G135">
        <v>0.3</v>
      </c>
      <c r="H135">
        <v>0.2</v>
      </c>
      <c r="I135">
        <v>0.1</v>
      </c>
      <c r="J135">
        <v>1</v>
      </c>
      <c r="K135">
        <v>0.2</v>
      </c>
      <c r="L135">
        <v>0.1</v>
      </c>
      <c r="M135">
        <v>5.5E-2</v>
      </c>
      <c r="N135">
        <v>1</v>
      </c>
      <c r="O135">
        <v>0.3</v>
      </c>
      <c r="P135">
        <v>0.1</v>
      </c>
      <c r="Q135">
        <v>5.5E-2</v>
      </c>
      <c r="R135">
        <v>0.5</v>
      </c>
    </row>
    <row r="137" spans="1:18" x14ac:dyDescent="0.15">
      <c r="D137">
        <v>1</v>
      </c>
      <c r="E137">
        <v>2</v>
      </c>
      <c r="F137">
        <v>3</v>
      </c>
      <c r="G137">
        <v>4</v>
      </c>
      <c r="H137">
        <v>5</v>
      </c>
      <c r="I137">
        <v>6</v>
      </c>
      <c r="J137">
        <v>7</v>
      </c>
      <c r="K137">
        <v>8</v>
      </c>
      <c r="L137">
        <v>9</v>
      </c>
      <c r="M137">
        <v>10</v>
      </c>
      <c r="N137">
        <v>11</v>
      </c>
      <c r="O137">
        <v>12</v>
      </c>
      <c r="P137">
        <v>13</v>
      </c>
      <c r="Q137">
        <v>14</v>
      </c>
      <c r="R137">
        <v>15</v>
      </c>
    </row>
    <row r="138" spans="1:18" x14ac:dyDescent="0.15">
      <c r="D138" t="s">
        <v>0</v>
      </c>
      <c r="E138" t="s">
        <v>1</v>
      </c>
      <c r="F138" t="s">
        <v>2</v>
      </c>
      <c r="G138" t="s">
        <v>224</v>
      </c>
      <c r="H138" t="s">
        <v>245</v>
      </c>
      <c r="I138" t="s">
        <v>246</v>
      </c>
      <c r="J138" t="s">
        <v>247</v>
      </c>
      <c r="K138" t="s">
        <v>248</v>
      </c>
      <c r="L138" t="s">
        <v>25</v>
      </c>
      <c r="M138" t="s">
        <v>22</v>
      </c>
      <c r="N138" t="s">
        <v>24</v>
      </c>
      <c r="O138" t="s">
        <v>23</v>
      </c>
      <c r="P138" t="str">
        <f>D138&amp;"%"</f>
        <v>力道%</v>
      </c>
      <c r="Q138" t="str">
        <f t="shared" ref="Q138" si="52">E138&amp;"%"</f>
        <v>身法%</v>
      </c>
      <c r="R138" t="str">
        <f t="shared" ref="R138" si="53">F138&amp;"%"</f>
        <v>元气%</v>
      </c>
    </row>
    <row r="139" spans="1:18" x14ac:dyDescent="0.15">
      <c r="B139" s="1" t="s">
        <v>230</v>
      </c>
      <c r="C139" t="s">
        <v>217</v>
      </c>
      <c r="D139">
        <f t="shared" ref="D139:R139" si="54">SUMIF($D120,D$105,$D121)+SUMIF($D122,D$105,$D123)+SUMIF($D124,D$105,$D125)+SUMIF($D126,D$105,$D127)+SUMIF($D128,D$105,$D129)+SUMIF($D130,D$105,$D131)+SUMIF($D132,D$105,$D133)+SUMIF($D134,D$105,$D135)</f>
        <v>1</v>
      </c>
      <c r="E139">
        <f t="shared" si="54"/>
        <v>1</v>
      </c>
      <c r="F139">
        <f t="shared" si="54"/>
        <v>1</v>
      </c>
      <c r="G139">
        <f t="shared" si="54"/>
        <v>1</v>
      </c>
      <c r="H139">
        <f t="shared" si="54"/>
        <v>1</v>
      </c>
      <c r="I139">
        <f t="shared" si="54"/>
        <v>0</v>
      </c>
      <c r="J139">
        <f t="shared" si="54"/>
        <v>1</v>
      </c>
      <c r="K139">
        <f t="shared" si="54"/>
        <v>1</v>
      </c>
      <c r="L139">
        <f t="shared" si="54"/>
        <v>0</v>
      </c>
      <c r="M139">
        <f t="shared" si="54"/>
        <v>0</v>
      </c>
      <c r="N139">
        <f t="shared" si="54"/>
        <v>0</v>
      </c>
      <c r="O139">
        <f t="shared" si="54"/>
        <v>0</v>
      </c>
      <c r="P139">
        <f t="shared" si="54"/>
        <v>0</v>
      </c>
      <c r="Q139">
        <f t="shared" si="54"/>
        <v>0</v>
      </c>
      <c r="R139">
        <f t="shared" si="54"/>
        <v>0</v>
      </c>
    </row>
    <row r="140" spans="1:18" x14ac:dyDescent="0.15">
      <c r="B140" s="1"/>
      <c r="C140" t="s">
        <v>218</v>
      </c>
      <c r="D140">
        <f>SUMIF($E120:$F120,D$105,$E121:$F121)+SUMIF($E122:$F122,D$105,$E123:$F123)+SUMIF($E124:$F124,D$105,$E125:$F125)+SUMIF($E126:$F126,D$105,$E127:$F127)+SUMIF($E128:$F128,D$105,$E129:$F129)+SUMIF($E130:$F130,D$105,$E131:$F131)+SUMIF($E132:$F132,D$105,$E133:$F133)+SUMIF($E134:$F134,D$105,$E135:$F135)</f>
        <v>1</v>
      </c>
      <c r="E140">
        <f t="shared" ref="E140:R140" si="55">SUMIF($E120:$F120,E$105,$E121:$F121)+SUMIF($E122:$F122,E$105,$E123:$F123)+SUMIF($E124:$F124,E$105,$E125:$F125)+SUMIF($E126:$F126,E$105,$E127:$F127)+SUMIF($E128:$F128,E$105,$E129:$F129)+SUMIF($E130:$F130,E$105,$E131:$F131)+SUMIF($E132:$F132,E$105,$E133:$F133)+SUMIF($E134:$F134,E$105,$E135:$F135)</f>
        <v>1</v>
      </c>
      <c r="F140">
        <f t="shared" si="55"/>
        <v>1</v>
      </c>
      <c r="G140">
        <f t="shared" si="55"/>
        <v>1</v>
      </c>
      <c r="H140">
        <f t="shared" si="55"/>
        <v>1</v>
      </c>
      <c r="I140">
        <f t="shared" si="55"/>
        <v>0</v>
      </c>
      <c r="J140">
        <f t="shared" si="55"/>
        <v>1</v>
      </c>
      <c r="K140">
        <f t="shared" si="55"/>
        <v>1</v>
      </c>
      <c r="L140">
        <f t="shared" si="55"/>
        <v>0</v>
      </c>
      <c r="M140">
        <f t="shared" si="55"/>
        <v>0</v>
      </c>
      <c r="N140">
        <f t="shared" si="55"/>
        <v>0</v>
      </c>
      <c r="O140">
        <f t="shared" si="55"/>
        <v>0</v>
      </c>
      <c r="P140">
        <f t="shared" si="55"/>
        <v>0</v>
      </c>
      <c r="Q140">
        <f t="shared" si="55"/>
        <v>0</v>
      </c>
      <c r="R140">
        <f t="shared" si="55"/>
        <v>0</v>
      </c>
    </row>
    <row r="141" spans="1:18" x14ac:dyDescent="0.15">
      <c r="B141" s="1"/>
      <c r="C141" t="s">
        <v>219</v>
      </c>
      <c r="D141">
        <f>SUMIF($G120:$I120,D$105,$G121:$I121)+SUMIF($G122:$I122,D$105,$G123:$I123)+SUMIF($G124:$I124,D$105,$G125:$I125)+SUMIF($G126:$I126,D$105,$G127:$I127)+SUMIF($G128:$I128,D$105,$G129:$I129)+SUMIF($G130:$I130,D$105,$G131:$I131)+SUMIF($G132:$I132,D$105,$G133:$I133)+SUMIF($G134:$I134,D$105,$G135:$I135)</f>
        <v>1</v>
      </c>
      <c r="E141">
        <f t="shared" ref="E141:R141" si="56">SUMIF($G120:$I120,E$105,$G121:$I121)+SUMIF($G122:$I122,E$105,$G123:$I123)+SUMIF($G124:$I124,E$105,$G125:$I125)+SUMIF($G126:$I126,E$105,$G127:$I127)+SUMIF($G128:$I128,E$105,$G129:$I129)+SUMIF($G130:$I130,E$105,$G131:$I131)+SUMIF($G132:$I132,E$105,$G133:$I133)+SUMIF($G134:$I134,E$105,$G135:$I135)</f>
        <v>1</v>
      </c>
      <c r="F141">
        <f t="shared" si="56"/>
        <v>1</v>
      </c>
      <c r="G141">
        <f t="shared" si="56"/>
        <v>0.99999999999999989</v>
      </c>
      <c r="H141">
        <f t="shared" si="56"/>
        <v>1</v>
      </c>
      <c r="I141">
        <f t="shared" si="56"/>
        <v>0</v>
      </c>
      <c r="J141">
        <f t="shared" si="56"/>
        <v>1</v>
      </c>
      <c r="K141">
        <f t="shared" si="56"/>
        <v>1</v>
      </c>
      <c r="L141">
        <f t="shared" si="56"/>
        <v>0</v>
      </c>
      <c r="M141">
        <f t="shared" si="56"/>
        <v>0</v>
      </c>
      <c r="N141">
        <f t="shared" si="56"/>
        <v>0</v>
      </c>
      <c r="O141">
        <f t="shared" si="56"/>
        <v>0</v>
      </c>
      <c r="P141">
        <f t="shared" si="56"/>
        <v>0</v>
      </c>
      <c r="Q141">
        <f t="shared" si="56"/>
        <v>0</v>
      </c>
      <c r="R141">
        <f t="shared" si="56"/>
        <v>0</v>
      </c>
    </row>
    <row r="142" spans="1:18" x14ac:dyDescent="0.15">
      <c r="B142" s="1"/>
      <c r="C142" t="s">
        <v>220</v>
      </c>
      <c r="D142" s="1">
        <f t="shared" ref="D142:R142" si="57">SUMIF($J120:$M120,D$105,$J121:$M121)+SUMIF($J122:$M122,D$105,$J123:$M123)+SUMIF($J124:$M124,D$105,$J125:$M125)+SUMIF($J126:$M126,D$105,$J127:$M127)+SUMIF($J128:$M128,D$105,$J129:$M129)+SUMIF($J130:$M130,D$105,$J131:$M131)+SUMIF($J132:$M132,D$105,$J133:$M133)+SUMIF($J134:$M134,D$105,$J135:$M135)</f>
        <v>1</v>
      </c>
      <c r="E142" s="1">
        <f t="shared" si="57"/>
        <v>1</v>
      </c>
      <c r="F142" s="1">
        <f t="shared" si="57"/>
        <v>1</v>
      </c>
      <c r="G142" s="1">
        <f t="shared" si="57"/>
        <v>1</v>
      </c>
      <c r="H142" s="1">
        <f t="shared" si="57"/>
        <v>1</v>
      </c>
      <c r="I142" s="1">
        <f t="shared" si="57"/>
        <v>0</v>
      </c>
      <c r="J142" s="1">
        <f t="shared" si="57"/>
        <v>1</v>
      </c>
      <c r="K142" s="1">
        <f t="shared" si="57"/>
        <v>1</v>
      </c>
      <c r="L142" s="1">
        <f t="shared" si="57"/>
        <v>1</v>
      </c>
      <c r="M142" s="1">
        <f t="shared" si="57"/>
        <v>1</v>
      </c>
      <c r="N142" s="1">
        <f t="shared" si="57"/>
        <v>0</v>
      </c>
      <c r="O142" s="1">
        <f t="shared" si="57"/>
        <v>0</v>
      </c>
      <c r="P142" s="1">
        <f t="shared" si="57"/>
        <v>0</v>
      </c>
      <c r="Q142" s="1">
        <f t="shared" si="57"/>
        <v>0</v>
      </c>
      <c r="R142" s="1">
        <f t="shared" si="57"/>
        <v>0</v>
      </c>
    </row>
    <row r="143" spans="1:18" x14ac:dyDescent="0.15">
      <c r="B143" s="1"/>
      <c r="C143" t="s">
        <v>221</v>
      </c>
      <c r="D143" s="2">
        <f t="shared" ref="D143:R143" si="58">SUMIF($N120:$R120,D$105,$N121:$R121)+SUMIF($N122:$R122,D$105,$N123:$R123)+SUMIF($N124:$R124,D$105,$N125:$R125)+SUMIF($N126:$R126,D$105,$N127:$R127)+SUMIF($N128:$R128,D$105,$N129:$R129)+SUMIF($N130:$R130,D$105,$N131:$R131)+SUMIF($N132:$R132,D$105,$N133:$R133)+SUMIF($N134:$R134,D$105,$N135:$R135)</f>
        <v>1</v>
      </c>
      <c r="E143" s="2">
        <f t="shared" si="58"/>
        <v>1</v>
      </c>
      <c r="F143" s="2">
        <f t="shared" si="58"/>
        <v>1</v>
      </c>
      <c r="G143" s="2">
        <f t="shared" si="58"/>
        <v>1</v>
      </c>
      <c r="H143" s="2">
        <f t="shared" si="58"/>
        <v>1</v>
      </c>
      <c r="I143" s="2">
        <f t="shared" si="58"/>
        <v>0</v>
      </c>
      <c r="J143" s="2">
        <f t="shared" si="58"/>
        <v>1</v>
      </c>
      <c r="K143" s="2">
        <f t="shared" si="58"/>
        <v>1</v>
      </c>
      <c r="L143" s="2">
        <f t="shared" si="58"/>
        <v>1</v>
      </c>
      <c r="M143" s="2">
        <f t="shared" si="58"/>
        <v>1</v>
      </c>
      <c r="N143" s="2">
        <f t="shared" si="58"/>
        <v>0</v>
      </c>
      <c r="O143" s="2">
        <f t="shared" si="58"/>
        <v>0</v>
      </c>
      <c r="P143" s="2">
        <f t="shared" si="58"/>
        <v>1</v>
      </c>
      <c r="Q143" s="2">
        <f t="shared" si="58"/>
        <v>1</v>
      </c>
      <c r="R143" s="2">
        <f t="shared" si="58"/>
        <v>1</v>
      </c>
    </row>
    <row r="144" spans="1:18" x14ac:dyDescent="0.15">
      <c r="B144" s="2" t="s">
        <v>155</v>
      </c>
      <c r="C144" t="s">
        <v>217</v>
      </c>
      <c r="D144">
        <f t="shared" ref="D144:R144" si="59">COUNTIF($D120:$D135,D$105)</f>
        <v>1</v>
      </c>
      <c r="E144">
        <f t="shared" si="59"/>
        <v>1</v>
      </c>
      <c r="F144">
        <f t="shared" si="59"/>
        <v>1</v>
      </c>
      <c r="G144">
        <f t="shared" si="59"/>
        <v>2</v>
      </c>
      <c r="H144">
        <f t="shared" si="59"/>
        <v>1</v>
      </c>
      <c r="I144">
        <f t="shared" si="59"/>
        <v>0</v>
      </c>
      <c r="J144">
        <f t="shared" si="59"/>
        <v>1</v>
      </c>
      <c r="K144">
        <f t="shared" si="59"/>
        <v>1</v>
      </c>
      <c r="L144">
        <f t="shared" si="59"/>
        <v>0</v>
      </c>
      <c r="M144">
        <f t="shared" si="59"/>
        <v>0</v>
      </c>
      <c r="N144">
        <f t="shared" si="59"/>
        <v>0</v>
      </c>
      <c r="O144">
        <f t="shared" si="59"/>
        <v>0</v>
      </c>
      <c r="P144">
        <f t="shared" si="59"/>
        <v>0</v>
      </c>
      <c r="Q144">
        <f t="shared" si="59"/>
        <v>0</v>
      </c>
      <c r="R144">
        <f t="shared" si="59"/>
        <v>0</v>
      </c>
    </row>
    <row r="145" spans="1:18" x14ac:dyDescent="0.15">
      <c r="B145" s="2"/>
      <c r="C145" t="s">
        <v>218</v>
      </c>
      <c r="D145">
        <f>COUNTIF($E120:$F135,D$105)</f>
        <v>2</v>
      </c>
      <c r="E145">
        <f t="shared" ref="E145:R145" si="60">COUNTIF($E120:$F135,E$105)</f>
        <v>2</v>
      </c>
      <c r="F145">
        <f t="shared" si="60"/>
        <v>2</v>
      </c>
      <c r="G145">
        <f t="shared" si="60"/>
        <v>4</v>
      </c>
      <c r="H145">
        <f t="shared" si="60"/>
        <v>2</v>
      </c>
      <c r="I145">
        <f t="shared" si="60"/>
        <v>0</v>
      </c>
      <c r="J145">
        <f t="shared" si="60"/>
        <v>2</v>
      </c>
      <c r="K145">
        <f t="shared" si="60"/>
        <v>2</v>
      </c>
      <c r="L145">
        <f t="shared" si="60"/>
        <v>0</v>
      </c>
      <c r="M145">
        <f t="shared" si="60"/>
        <v>0</v>
      </c>
      <c r="N145">
        <f t="shared" si="60"/>
        <v>0</v>
      </c>
      <c r="O145">
        <f t="shared" si="60"/>
        <v>0</v>
      </c>
      <c r="P145">
        <f t="shared" si="60"/>
        <v>0</v>
      </c>
      <c r="Q145">
        <f t="shared" si="60"/>
        <v>0</v>
      </c>
      <c r="R145">
        <f t="shared" si="60"/>
        <v>0</v>
      </c>
    </row>
    <row r="146" spans="1:18" x14ac:dyDescent="0.15">
      <c r="B146" s="2"/>
      <c r="C146" t="s">
        <v>219</v>
      </c>
      <c r="D146">
        <f t="shared" ref="D146:R146" si="61">COUNTIF($G120:$I135,D$105)</f>
        <v>3</v>
      </c>
      <c r="E146">
        <f t="shared" si="61"/>
        <v>3</v>
      </c>
      <c r="F146">
        <f t="shared" si="61"/>
        <v>3</v>
      </c>
      <c r="G146">
        <f t="shared" si="61"/>
        <v>7</v>
      </c>
      <c r="H146">
        <f t="shared" si="61"/>
        <v>4</v>
      </c>
      <c r="I146">
        <f t="shared" si="61"/>
        <v>0</v>
      </c>
      <c r="J146">
        <f t="shared" si="61"/>
        <v>2</v>
      </c>
      <c r="K146">
        <f t="shared" si="61"/>
        <v>2</v>
      </c>
      <c r="L146">
        <f t="shared" si="61"/>
        <v>0</v>
      </c>
      <c r="M146">
        <f t="shared" si="61"/>
        <v>0</v>
      </c>
      <c r="N146">
        <f t="shared" si="61"/>
        <v>0</v>
      </c>
      <c r="O146">
        <f t="shared" si="61"/>
        <v>0</v>
      </c>
      <c r="P146">
        <f t="shared" si="61"/>
        <v>0</v>
      </c>
      <c r="Q146">
        <f t="shared" si="61"/>
        <v>0</v>
      </c>
      <c r="R146">
        <f t="shared" si="61"/>
        <v>0</v>
      </c>
    </row>
    <row r="147" spans="1:18" x14ac:dyDescent="0.15">
      <c r="B147" s="2"/>
      <c r="C147" t="s">
        <v>220</v>
      </c>
      <c r="D147" s="1">
        <f t="shared" ref="D147:R147" si="62">COUNTIF($J120:$M135,D$105)</f>
        <v>4</v>
      </c>
      <c r="E147" s="1">
        <f t="shared" si="62"/>
        <v>3</v>
      </c>
      <c r="F147" s="1">
        <f t="shared" si="62"/>
        <v>3</v>
      </c>
      <c r="G147" s="1">
        <f t="shared" si="62"/>
        <v>11</v>
      </c>
      <c r="H147" s="1">
        <f t="shared" si="62"/>
        <v>3</v>
      </c>
      <c r="I147" s="1">
        <f t="shared" si="62"/>
        <v>0</v>
      </c>
      <c r="J147" s="1">
        <f t="shared" si="62"/>
        <v>3</v>
      </c>
      <c r="K147" s="1">
        <f t="shared" si="62"/>
        <v>3</v>
      </c>
      <c r="L147" s="1">
        <f t="shared" si="62"/>
        <v>1</v>
      </c>
      <c r="M147" s="1">
        <f t="shared" si="62"/>
        <v>1</v>
      </c>
      <c r="N147" s="1">
        <f t="shared" si="62"/>
        <v>0</v>
      </c>
      <c r="O147" s="1">
        <f t="shared" si="62"/>
        <v>0</v>
      </c>
      <c r="P147" s="1">
        <f t="shared" si="62"/>
        <v>0</v>
      </c>
      <c r="Q147" s="1">
        <f t="shared" si="62"/>
        <v>0</v>
      </c>
      <c r="R147" s="1">
        <f t="shared" si="62"/>
        <v>0</v>
      </c>
    </row>
    <row r="148" spans="1:18" x14ac:dyDescent="0.15">
      <c r="B148" s="2"/>
      <c r="C148" t="s">
        <v>221</v>
      </c>
      <c r="D148" s="2">
        <f t="shared" ref="D148:R148" si="63">COUNTIF($N120:$R135,D$105)</f>
        <v>4</v>
      </c>
      <c r="E148" s="2">
        <f t="shared" si="63"/>
        <v>4</v>
      </c>
      <c r="F148" s="2">
        <f t="shared" si="63"/>
        <v>3</v>
      </c>
      <c r="G148" s="2">
        <f t="shared" si="63"/>
        <v>11</v>
      </c>
      <c r="H148" s="2">
        <f t="shared" si="63"/>
        <v>4</v>
      </c>
      <c r="I148" s="2">
        <f t="shared" si="63"/>
        <v>0</v>
      </c>
      <c r="J148" s="2">
        <f t="shared" si="63"/>
        <v>3</v>
      </c>
      <c r="K148" s="2">
        <f t="shared" si="63"/>
        <v>3</v>
      </c>
      <c r="L148" s="2">
        <f t="shared" si="63"/>
        <v>1</v>
      </c>
      <c r="M148" s="2">
        <f t="shared" si="63"/>
        <v>1</v>
      </c>
      <c r="N148" s="2">
        <f t="shared" si="63"/>
        <v>0</v>
      </c>
      <c r="O148" s="2">
        <f t="shared" si="63"/>
        <v>0</v>
      </c>
      <c r="P148" s="2">
        <f t="shared" si="63"/>
        <v>2</v>
      </c>
      <c r="Q148" s="2">
        <f t="shared" si="63"/>
        <v>2</v>
      </c>
      <c r="R148" s="2">
        <f t="shared" si="63"/>
        <v>2</v>
      </c>
    </row>
    <row r="152" spans="1:18" x14ac:dyDescent="0.15">
      <c r="A152" s="6">
        <v>3</v>
      </c>
      <c r="B152" s="6" t="str">
        <f>VLOOKUP(A152,属性设计!$A$14:$B$18,2,FALSE)</f>
        <v>夜叉</v>
      </c>
      <c r="C152" s="1" t="s">
        <v>199</v>
      </c>
      <c r="D152" s="2" t="s">
        <v>217</v>
      </c>
      <c r="E152" s="1" t="s">
        <v>218</v>
      </c>
      <c r="F152" s="1"/>
      <c r="G152" s="2" t="s">
        <v>219</v>
      </c>
      <c r="H152" s="2"/>
      <c r="I152" s="2"/>
      <c r="J152" s="1" t="s">
        <v>220</v>
      </c>
      <c r="K152" s="1"/>
      <c r="L152" s="1"/>
      <c r="M152" s="1"/>
      <c r="N152" s="2" t="s">
        <v>221</v>
      </c>
      <c r="O152" s="2"/>
      <c r="P152" s="2"/>
      <c r="Q152" s="2"/>
      <c r="R152" s="2"/>
    </row>
    <row r="153" spans="1:18" x14ac:dyDescent="0.15">
      <c r="A153">
        <f>A152*100+10</f>
        <v>310</v>
      </c>
      <c r="B153" t="s">
        <v>222</v>
      </c>
      <c r="C153" t="s">
        <v>245</v>
      </c>
      <c r="D153" t="s">
        <v>245</v>
      </c>
      <c r="E153" t="s">
        <v>245</v>
      </c>
      <c r="F153" t="s">
        <v>246</v>
      </c>
      <c r="G153" t="s">
        <v>245</v>
      </c>
      <c r="H153" t="s">
        <v>246</v>
      </c>
      <c r="I153" t="s">
        <v>249</v>
      </c>
      <c r="J153" t="s">
        <v>245</v>
      </c>
      <c r="K153" t="s">
        <v>246</v>
      </c>
      <c r="L153" t="s">
        <v>249</v>
      </c>
      <c r="M153" t="s">
        <v>24</v>
      </c>
      <c r="N153" t="s">
        <v>245</v>
      </c>
      <c r="O153" t="s">
        <v>246</v>
      </c>
      <c r="P153" t="s">
        <v>251</v>
      </c>
      <c r="Q153" t="s">
        <v>269</v>
      </c>
      <c r="R153" t="s">
        <v>260</v>
      </c>
    </row>
    <row r="154" spans="1:18" x14ac:dyDescent="0.15">
      <c r="A154">
        <f>A152*100+11</f>
        <v>311</v>
      </c>
      <c r="B154" t="str">
        <f>B153&amp;"系数"</f>
        <v>武器系数</v>
      </c>
      <c r="C154">
        <v>1</v>
      </c>
      <c r="D154">
        <v>1</v>
      </c>
      <c r="E154">
        <v>0.7</v>
      </c>
      <c r="F154">
        <v>0.3</v>
      </c>
      <c r="G154">
        <v>0.5</v>
      </c>
      <c r="H154">
        <v>0.3</v>
      </c>
      <c r="I154">
        <v>0.2</v>
      </c>
      <c r="J154">
        <v>0.55000000000000004</v>
      </c>
      <c r="K154">
        <v>0.3</v>
      </c>
      <c r="L154">
        <v>0.2</v>
      </c>
      <c r="M154">
        <v>1</v>
      </c>
      <c r="N154">
        <v>0.55000000000000004</v>
      </c>
      <c r="O154">
        <v>0.3</v>
      </c>
      <c r="P154">
        <v>0.2</v>
      </c>
      <c r="Q154">
        <v>1</v>
      </c>
      <c r="R154">
        <v>0.5</v>
      </c>
    </row>
    <row r="155" spans="1:18" x14ac:dyDescent="0.15">
      <c r="A155">
        <f t="shared" ref="A155" si="64">A153+10</f>
        <v>320</v>
      </c>
      <c r="B155" t="s">
        <v>223</v>
      </c>
      <c r="C155" t="s">
        <v>157</v>
      </c>
      <c r="D155" t="s">
        <v>157</v>
      </c>
      <c r="E155" t="s">
        <v>224</v>
      </c>
      <c r="F155" t="s">
        <v>247</v>
      </c>
      <c r="G155" t="s">
        <v>224</v>
      </c>
      <c r="H155" t="s">
        <v>247</v>
      </c>
      <c r="I155" t="s">
        <v>268</v>
      </c>
      <c r="J155" t="s">
        <v>224</v>
      </c>
      <c r="K155" t="s">
        <v>247</v>
      </c>
      <c r="L155" t="s">
        <v>248</v>
      </c>
      <c r="M155" t="s">
        <v>224</v>
      </c>
      <c r="N155" t="s">
        <v>224</v>
      </c>
      <c r="O155" t="s">
        <v>247</v>
      </c>
      <c r="P155" t="s">
        <v>248</v>
      </c>
      <c r="Q155" t="s">
        <v>224</v>
      </c>
      <c r="R155" t="s">
        <v>1</v>
      </c>
    </row>
    <row r="156" spans="1:18" x14ac:dyDescent="0.15">
      <c r="A156">
        <f>A154+10</f>
        <v>321</v>
      </c>
      <c r="B156" t="str">
        <f>B155&amp;"系数"</f>
        <v>头盔系数</v>
      </c>
      <c r="C156">
        <v>0.27</v>
      </c>
      <c r="D156">
        <v>1</v>
      </c>
      <c r="E156">
        <v>0.7</v>
      </c>
      <c r="F156">
        <v>0.3</v>
      </c>
      <c r="G156">
        <v>0.3</v>
      </c>
      <c r="H156">
        <v>0.3</v>
      </c>
      <c r="I156">
        <v>0.2</v>
      </c>
      <c r="J156">
        <v>0.2</v>
      </c>
      <c r="K156">
        <v>0.25</v>
      </c>
      <c r="L156">
        <v>0.2</v>
      </c>
      <c r="M156">
        <v>4.4999999999999998E-2</v>
      </c>
      <c r="N156">
        <v>0.2</v>
      </c>
      <c r="O156">
        <v>0.25</v>
      </c>
      <c r="P156">
        <v>0.2</v>
      </c>
      <c r="Q156">
        <v>4.4999999999999998E-2</v>
      </c>
      <c r="R156">
        <v>0.2</v>
      </c>
    </row>
    <row r="157" spans="1:18" x14ac:dyDescent="0.15">
      <c r="A157">
        <f t="shared" ref="A157:A167" si="65">A155+10</f>
        <v>330</v>
      </c>
      <c r="B157" t="s">
        <v>225</v>
      </c>
      <c r="C157" t="s">
        <v>247</v>
      </c>
      <c r="D157" t="s">
        <v>247</v>
      </c>
      <c r="E157" t="s">
        <v>247</v>
      </c>
      <c r="F157" t="s">
        <v>251</v>
      </c>
      <c r="G157" t="s">
        <v>247</v>
      </c>
      <c r="H157" t="s">
        <v>251</v>
      </c>
      <c r="I157" t="s">
        <v>224</v>
      </c>
      <c r="J157" t="s">
        <v>247</v>
      </c>
      <c r="K157" t="s">
        <v>251</v>
      </c>
      <c r="L157" t="s">
        <v>224</v>
      </c>
      <c r="M157" t="s">
        <v>224</v>
      </c>
      <c r="N157" t="s">
        <v>247</v>
      </c>
      <c r="O157" t="s">
        <v>251</v>
      </c>
      <c r="P157" t="s">
        <v>224</v>
      </c>
      <c r="Q157" t="s">
        <v>224</v>
      </c>
      <c r="R157" t="s">
        <v>261</v>
      </c>
    </row>
    <row r="158" spans="1:18" x14ac:dyDescent="0.15">
      <c r="A158">
        <f t="shared" si="65"/>
        <v>331</v>
      </c>
      <c r="B158" t="str">
        <f>B157&amp;"系数"</f>
        <v>衣服系数</v>
      </c>
      <c r="C158">
        <v>1</v>
      </c>
      <c r="D158">
        <v>1</v>
      </c>
      <c r="E158">
        <v>0.7</v>
      </c>
      <c r="F158">
        <v>0.3</v>
      </c>
      <c r="G158">
        <v>0.7</v>
      </c>
      <c r="H158">
        <v>0.3</v>
      </c>
      <c r="I158">
        <v>0.12</v>
      </c>
      <c r="J158">
        <v>0.55000000000000004</v>
      </c>
      <c r="K158">
        <v>0.3</v>
      </c>
      <c r="L158">
        <v>0.08</v>
      </c>
      <c r="M158">
        <v>0.06</v>
      </c>
      <c r="N158">
        <v>0.55000000000000004</v>
      </c>
      <c r="O158">
        <v>0.25</v>
      </c>
      <c r="P158">
        <v>0.08</v>
      </c>
      <c r="Q158">
        <v>0.06</v>
      </c>
      <c r="R158">
        <v>0.5</v>
      </c>
    </row>
    <row r="159" spans="1:18" x14ac:dyDescent="0.15">
      <c r="A159">
        <f t="shared" si="65"/>
        <v>340</v>
      </c>
      <c r="B159" t="s">
        <v>226</v>
      </c>
      <c r="C159" t="s">
        <v>157</v>
      </c>
      <c r="D159" t="s">
        <v>249</v>
      </c>
      <c r="E159" t="s">
        <v>1</v>
      </c>
      <c r="F159" t="s">
        <v>248</v>
      </c>
      <c r="G159" t="s">
        <v>1</v>
      </c>
      <c r="H159" t="s">
        <v>248</v>
      </c>
      <c r="I159" t="s">
        <v>157</v>
      </c>
      <c r="J159" t="s">
        <v>1</v>
      </c>
      <c r="K159" t="s">
        <v>248</v>
      </c>
      <c r="L159" t="s">
        <v>157</v>
      </c>
      <c r="M159" t="s">
        <v>23</v>
      </c>
      <c r="N159" t="s">
        <v>1</v>
      </c>
      <c r="O159" t="s">
        <v>248</v>
      </c>
      <c r="P159" t="s">
        <v>157</v>
      </c>
      <c r="Q159" t="s">
        <v>23</v>
      </c>
      <c r="R159" t="s">
        <v>260</v>
      </c>
    </row>
    <row r="160" spans="1:18" x14ac:dyDescent="0.15">
      <c r="A160">
        <f t="shared" si="65"/>
        <v>341</v>
      </c>
      <c r="B160" t="str">
        <f>B159&amp;"系数"</f>
        <v>鞋系数</v>
      </c>
      <c r="C160">
        <v>0.23</v>
      </c>
      <c r="D160">
        <v>1</v>
      </c>
      <c r="E160">
        <v>0.7</v>
      </c>
      <c r="F160">
        <v>0.3</v>
      </c>
      <c r="G160">
        <v>0.5</v>
      </c>
      <c r="H160">
        <v>0.3</v>
      </c>
      <c r="I160">
        <v>0.08</v>
      </c>
      <c r="J160">
        <v>0.5</v>
      </c>
      <c r="K160">
        <v>0.25</v>
      </c>
      <c r="L160">
        <v>0.08</v>
      </c>
      <c r="M160">
        <v>1</v>
      </c>
      <c r="N160">
        <v>0.5</v>
      </c>
      <c r="O160">
        <v>0.25</v>
      </c>
      <c r="P160">
        <v>0.08</v>
      </c>
      <c r="Q160">
        <v>1</v>
      </c>
      <c r="R160">
        <v>0.5</v>
      </c>
    </row>
    <row r="161" spans="1:18" x14ac:dyDescent="0.15">
      <c r="A161">
        <f t="shared" si="65"/>
        <v>350</v>
      </c>
      <c r="B161" t="s">
        <v>227</v>
      </c>
      <c r="C161" t="s">
        <v>248</v>
      </c>
      <c r="D161" t="s">
        <v>248</v>
      </c>
      <c r="E161" t="s">
        <v>0</v>
      </c>
      <c r="F161" t="s">
        <v>157</v>
      </c>
      <c r="G161" t="s">
        <v>0</v>
      </c>
      <c r="H161" t="s">
        <v>157</v>
      </c>
      <c r="I161" t="s">
        <v>245</v>
      </c>
      <c r="J161" t="s">
        <v>0</v>
      </c>
      <c r="K161" t="s">
        <v>157</v>
      </c>
      <c r="L161" t="s">
        <v>247</v>
      </c>
      <c r="M161" t="s">
        <v>246</v>
      </c>
      <c r="N161" t="s">
        <v>0</v>
      </c>
      <c r="O161" t="s">
        <v>157</v>
      </c>
      <c r="P161" t="s">
        <v>247</v>
      </c>
      <c r="Q161" t="s">
        <v>246</v>
      </c>
      <c r="R161" t="s">
        <v>261</v>
      </c>
    </row>
    <row r="162" spans="1:18" x14ac:dyDescent="0.15">
      <c r="A162">
        <f t="shared" si="65"/>
        <v>351</v>
      </c>
      <c r="B162" t="str">
        <f>B161&amp;"系数"</f>
        <v>腰带系数</v>
      </c>
      <c r="C162">
        <v>1</v>
      </c>
      <c r="D162">
        <v>1</v>
      </c>
      <c r="E162">
        <v>0.7</v>
      </c>
      <c r="F162">
        <v>0.3</v>
      </c>
      <c r="G162">
        <v>0.7</v>
      </c>
      <c r="H162">
        <v>0.2</v>
      </c>
      <c r="I162">
        <v>0.2</v>
      </c>
      <c r="J162">
        <v>0.7</v>
      </c>
      <c r="K162">
        <v>0.15</v>
      </c>
      <c r="L162">
        <v>0.2</v>
      </c>
      <c r="M162">
        <v>0.15</v>
      </c>
      <c r="N162">
        <v>0.55000000000000004</v>
      </c>
      <c r="O162">
        <v>0.15</v>
      </c>
      <c r="P162">
        <v>0.2</v>
      </c>
      <c r="Q162">
        <v>0.15</v>
      </c>
      <c r="R162">
        <v>0.5</v>
      </c>
    </row>
    <row r="163" spans="1:18" x14ac:dyDescent="0.15">
      <c r="A163">
        <f t="shared" si="65"/>
        <v>360</v>
      </c>
      <c r="B163" t="s">
        <v>237</v>
      </c>
      <c r="C163" t="s">
        <v>157</v>
      </c>
      <c r="D163" t="s">
        <v>251</v>
      </c>
      <c r="E163" t="s">
        <v>248</v>
      </c>
      <c r="F163" t="s">
        <v>249</v>
      </c>
      <c r="G163" t="s">
        <v>248</v>
      </c>
      <c r="H163" t="s">
        <v>249</v>
      </c>
      <c r="I163" t="s">
        <v>157</v>
      </c>
      <c r="J163" t="s">
        <v>248</v>
      </c>
      <c r="K163" t="s">
        <v>249</v>
      </c>
      <c r="L163" t="s">
        <v>157</v>
      </c>
      <c r="M163" t="s">
        <v>245</v>
      </c>
      <c r="N163" t="s">
        <v>248</v>
      </c>
      <c r="O163" t="s">
        <v>249</v>
      </c>
      <c r="P163" t="s">
        <v>157</v>
      </c>
      <c r="Q163" t="s">
        <v>245</v>
      </c>
      <c r="R163" t="s">
        <v>2</v>
      </c>
    </row>
    <row r="164" spans="1:18" x14ac:dyDescent="0.15">
      <c r="A164">
        <f t="shared" si="65"/>
        <v>361</v>
      </c>
      <c r="B164" t="str">
        <f>B163&amp;"系数"</f>
        <v>裤子系数</v>
      </c>
      <c r="C164">
        <v>0.3</v>
      </c>
      <c r="D164">
        <v>1</v>
      </c>
      <c r="E164">
        <v>0.7</v>
      </c>
      <c r="F164">
        <v>0.3</v>
      </c>
      <c r="G164">
        <v>0.7</v>
      </c>
      <c r="H164">
        <v>0.3</v>
      </c>
      <c r="I164">
        <v>0.11</v>
      </c>
      <c r="J164">
        <v>0.55000000000000004</v>
      </c>
      <c r="K164">
        <v>0.3</v>
      </c>
      <c r="L164">
        <v>7.0000000000000007E-2</v>
      </c>
      <c r="M164">
        <v>0.15</v>
      </c>
      <c r="N164">
        <v>0.55000000000000004</v>
      </c>
      <c r="O164">
        <v>0.3</v>
      </c>
      <c r="P164">
        <v>7.0000000000000007E-2</v>
      </c>
      <c r="Q164">
        <v>0.15</v>
      </c>
      <c r="R164">
        <v>0.2</v>
      </c>
    </row>
    <row r="165" spans="1:18" x14ac:dyDescent="0.15">
      <c r="A165">
        <f t="shared" si="65"/>
        <v>370</v>
      </c>
      <c r="B165" t="s">
        <v>228</v>
      </c>
      <c r="C165" t="s">
        <v>157</v>
      </c>
      <c r="D165" t="s">
        <v>250</v>
      </c>
      <c r="E165" t="s">
        <v>2</v>
      </c>
      <c r="F165" t="s">
        <v>245</v>
      </c>
      <c r="G165" t="s">
        <v>2</v>
      </c>
      <c r="H165" t="s">
        <v>245</v>
      </c>
      <c r="I165" t="s">
        <v>157</v>
      </c>
      <c r="J165" t="s">
        <v>2</v>
      </c>
      <c r="K165" t="s">
        <v>245</v>
      </c>
      <c r="L165" t="s">
        <v>157</v>
      </c>
      <c r="M165" t="s">
        <v>224</v>
      </c>
      <c r="N165" t="s">
        <v>2</v>
      </c>
      <c r="O165" t="s">
        <v>245</v>
      </c>
      <c r="P165" t="s">
        <v>157</v>
      </c>
      <c r="Q165" t="s">
        <v>224</v>
      </c>
      <c r="R165" t="s">
        <v>262</v>
      </c>
    </row>
    <row r="166" spans="1:18" x14ac:dyDescent="0.15">
      <c r="A166">
        <f t="shared" si="65"/>
        <v>371</v>
      </c>
      <c r="B166" t="str">
        <f>B165&amp;"系数"</f>
        <v>项链系数</v>
      </c>
      <c r="C166">
        <v>0.2</v>
      </c>
      <c r="D166">
        <v>1</v>
      </c>
      <c r="E166">
        <v>0.7</v>
      </c>
      <c r="F166">
        <v>0.3</v>
      </c>
      <c r="G166">
        <v>0.7</v>
      </c>
      <c r="H166">
        <v>0.3</v>
      </c>
      <c r="I166">
        <v>0.09</v>
      </c>
      <c r="J166">
        <v>0.7</v>
      </c>
      <c r="K166">
        <v>0.3</v>
      </c>
      <c r="L166">
        <v>0.11</v>
      </c>
      <c r="M166">
        <v>0.05</v>
      </c>
      <c r="N166">
        <v>0.5</v>
      </c>
      <c r="O166">
        <v>0.3</v>
      </c>
      <c r="P166">
        <v>0.11</v>
      </c>
      <c r="Q166">
        <v>0.05</v>
      </c>
      <c r="R166">
        <v>0.5</v>
      </c>
    </row>
    <row r="167" spans="1:18" x14ac:dyDescent="0.15">
      <c r="A167">
        <f t="shared" si="65"/>
        <v>380</v>
      </c>
      <c r="B167" t="s">
        <v>229</v>
      </c>
      <c r="C167" t="s">
        <v>246</v>
      </c>
      <c r="D167" t="s">
        <v>246</v>
      </c>
      <c r="E167" t="s">
        <v>246</v>
      </c>
      <c r="F167" t="s">
        <v>2</v>
      </c>
      <c r="G167" t="s">
        <v>246</v>
      </c>
      <c r="H167" t="s">
        <v>2</v>
      </c>
      <c r="I167" t="s">
        <v>157</v>
      </c>
      <c r="J167" t="s">
        <v>246</v>
      </c>
      <c r="K167" t="s">
        <v>2</v>
      </c>
      <c r="L167" t="s">
        <v>157</v>
      </c>
      <c r="M167" t="s">
        <v>224</v>
      </c>
      <c r="N167" t="s">
        <v>246</v>
      </c>
      <c r="O167" t="s">
        <v>2</v>
      </c>
      <c r="P167" t="s">
        <v>157</v>
      </c>
      <c r="Q167" t="s">
        <v>224</v>
      </c>
      <c r="R167" t="s">
        <v>262</v>
      </c>
    </row>
    <row r="168" spans="1:18" x14ac:dyDescent="0.15">
      <c r="A168">
        <f>A166+10</f>
        <v>381</v>
      </c>
      <c r="B168" t="str">
        <f>B167&amp;"系数"</f>
        <v>戒指系数</v>
      </c>
      <c r="C168">
        <v>1</v>
      </c>
      <c r="D168">
        <v>1</v>
      </c>
      <c r="E168">
        <v>0.7</v>
      </c>
      <c r="F168">
        <v>0.3</v>
      </c>
      <c r="G168">
        <v>0.5</v>
      </c>
      <c r="H168">
        <v>0.3</v>
      </c>
      <c r="I168">
        <v>0.1</v>
      </c>
      <c r="J168">
        <v>0.55000000000000004</v>
      </c>
      <c r="K168">
        <v>0.3</v>
      </c>
      <c r="L168">
        <v>0.1</v>
      </c>
      <c r="M168">
        <v>5.5E-2</v>
      </c>
      <c r="N168">
        <v>0.55000000000000004</v>
      </c>
      <c r="O168">
        <v>0.3</v>
      </c>
      <c r="P168">
        <v>0.1</v>
      </c>
      <c r="Q168">
        <v>5.5E-2</v>
      </c>
      <c r="R168">
        <v>0.5</v>
      </c>
    </row>
    <row r="170" spans="1:18" x14ac:dyDescent="0.15">
      <c r="D170">
        <v>1</v>
      </c>
      <c r="E170">
        <v>2</v>
      </c>
      <c r="F170">
        <v>3</v>
      </c>
      <c r="G170">
        <v>4</v>
      </c>
      <c r="H170">
        <v>5</v>
      </c>
      <c r="I170">
        <v>6</v>
      </c>
      <c r="J170">
        <v>7</v>
      </c>
      <c r="K170">
        <v>8</v>
      </c>
      <c r="L170">
        <v>9</v>
      </c>
      <c r="M170">
        <v>10</v>
      </c>
      <c r="N170">
        <v>11</v>
      </c>
      <c r="O170">
        <v>12</v>
      </c>
      <c r="P170">
        <v>13</v>
      </c>
      <c r="Q170">
        <v>14</v>
      </c>
      <c r="R170">
        <v>15</v>
      </c>
    </row>
    <row r="171" spans="1:18" x14ac:dyDescent="0.15">
      <c r="D171" t="s">
        <v>0</v>
      </c>
      <c r="E171" t="s">
        <v>1</v>
      </c>
      <c r="F171" t="s">
        <v>2</v>
      </c>
      <c r="G171" t="s">
        <v>224</v>
      </c>
      <c r="H171" t="s">
        <v>245</v>
      </c>
      <c r="I171" t="s">
        <v>246</v>
      </c>
      <c r="J171" t="s">
        <v>247</v>
      </c>
      <c r="K171" t="s">
        <v>248</v>
      </c>
      <c r="L171" t="s">
        <v>25</v>
      </c>
      <c r="M171" t="s">
        <v>22</v>
      </c>
      <c r="N171" t="s">
        <v>24</v>
      </c>
      <c r="O171" t="s">
        <v>23</v>
      </c>
      <c r="P171" t="str">
        <f>D171&amp;"%"</f>
        <v>力道%</v>
      </c>
      <c r="Q171" t="str">
        <f t="shared" ref="Q171" si="66">E171&amp;"%"</f>
        <v>身法%</v>
      </c>
      <c r="R171" t="str">
        <f t="shared" ref="R171" si="67">F171&amp;"%"</f>
        <v>元气%</v>
      </c>
    </row>
    <row r="172" spans="1:18" x14ac:dyDescent="0.15">
      <c r="B172" s="1" t="s">
        <v>230</v>
      </c>
      <c r="C172" t="s">
        <v>217</v>
      </c>
      <c r="D172">
        <f t="shared" ref="D172:R172" si="68">SUMIF($D153,D$105,$D154)+SUMIF($D155,D$105,$D156)+SUMIF($D157,D$105,$D158)+SUMIF($D159,D$105,$D160)+SUMIF($D161,D$105,$D162)+SUMIF($D163,D$105,$D164)+SUMIF($D165,D$105,$D166)+SUMIF($D167,D$105,$D168)</f>
        <v>1</v>
      </c>
      <c r="E172">
        <f t="shared" si="68"/>
        <v>1</v>
      </c>
      <c r="F172">
        <f t="shared" si="68"/>
        <v>1</v>
      </c>
      <c r="G172">
        <f t="shared" si="68"/>
        <v>1</v>
      </c>
      <c r="H172">
        <f t="shared" si="68"/>
        <v>1</v>
      </c>
      <c r="I172">
        <f t="shared" si="68"/>
        <v>1</v>
      </c>
      <c r="J172">
        <f t="shared" si="68"/>
        <v>1</v>
      </c>
      <c r="K172">
        <f t="shared" si="68"/>
        <v>1</v>
      </c>
      <c r="L172">
        <f t="shared" si="68"/>
        <v>0</v>
      </c>
      <c r="M172">
        <f t="shared" si="68"/>
        <v>0</v>
      </c>
      <c r="N172">
        <f t="shared" si="68"/>
        <v>0</v>
      </c>
      <c r="O172">
        <f t="shared" si="68"/>
        <v>0</v>
      </c>
      <c r="P172">
        <f t="shared" si="68"/>
        <v>0</v>
      </c>
      <c r="Q172">
        <f t="shared" si="68"/>
        <v>0</v>
      </c>
      <c r="R172">
        <f t="shared" si="68"/>
        <v>0</v>
      </c>
    </row>
    <row r="173" spans="1:18" x14ac:dyDescent="0.15">
      <c r="B173" s="1"/>
      <c r="C173" t="s">
        <v>218</v>
      </c>
      <c r="D173">
        <f>SUMIF($E153:$F153,D$105,$E154:$F154)+SUMIF($E155:$F155,D$105,$E156:$F156)+SUMIF($E157:$F157,D$105,$E158:$F158)+SUMIF($E159:$F159,D$105,$E160:$F160)+SUMIF($E161:$F161,D$105,$E162:$F162)+SUMIF($E163:$F163,D$105,$E164:$F164)+SUMIF($E165:$F165,D$105,$E166:$F166)+SUMIF($E167:$F167,D$105,$E168:$F168)</f>
        <v>1</v>
      </c>
      <c r="E173">
        <f t="shared" ref="E173:R173" si="69">SUMIF($E153:$F153,E$105,$E154:$F154)+SUMIF($E155:$F155,E$105,$E156:$F156)+SUMIF($E157:$F157,E$105,$E158:$F158)+SUMIF($E159:$F159,E$105,$E160:$F160)+SUMIF($E161:$F161,E$105,$E162:$F162)+SUMIF($E163:$F163,E$105,$E164:$F164)+SUMIF($E165:$F165,E$105,$E166:$F166)+SUMIF($E167:$F167,E$105,$E168:$F168)</f>
        <v>1</v>
      </c>
      <c r="F173">
        <f t="shared" si="69"/>
        <v>1</v>
      </c>
      <c r="G173">
        <f t="shared" si="69"/>
        <v>1</v>
      </c>
      <c r="H173">
        <f t="shared" si="69"/>
        <v>1</v>
      </c>
      <c r="I173">
        <f t="shared" si="69"/>
        <v>1</v>
      </c>
      <c r="J173">
        <f t="shared" si="69"/>
        <v>1</v>
      </c>
      <c r="K173">
        <f t="shared" si="69"/>
        <v>1</v>
      </c>
      <c r="L173">
        <f t="shared" si="69"/>
        <v>0</v>
      </c>
      <c r="M173">
        <f t="shared" si="69"/>
        <v>0</v>
      </c>
      <c r="N173">
        <f t="shared" si="69"/>
        <v>0</v>
      </c>
      <c r="O173">
        <f t="shared" si="69"/>
        <v>0</v>
      </c>
      <c r="P173">
        <f t="shared" si="69"/>
        <v>0</v>
      </c>
      <c r="Q173">
        <f t="shared" si="69"/>
        <v>0</v>
      </c>
      <c r="R173">
        <f t="shared" si="69"/>
        <v>0</v>
      </c>
    </row>
    <row r="174" spans="1:18" x14ac:dyDescent="0.15">
      <c r="B174" s="1"/>
      <c r="C174" t="s">
        <v>219</v>
      </c>
      <c r="D174">
        <f t="shared" ref="D174:R174" si="70">SUMIF($G153:$I153,D$105,$G154:$I154)+SUMIF($G155:$I155,D$105,$G156:$I156)+SUMIF($G157:$I157,D$105,$G158:$I158)+SUMIF($G159:$I159,D$105,$G160:$I160)+SUMIF($G161:$I161,D$105,$G162:$I162)+SUMIF($G163:$I163,D$105,$G164:$I164)+SUMIF($G165:$I165,D$105,$G166:$I166)+SUMIF($G167:$I167,D$105,$G168:$I168)</f>
        <v>1</v>
      </c>
      <c r="E174">
        <f t="shared" si="70"/>
        <v>1</v>
      </c>
      <c r="F174">
        <f t="shared" si="70"/>
        <v>1</v>
      </c>
      <c r="G174">
        <f t="shared" si="70"/>
        <v>0.99999999999999989</v>
      </c>
      <c r="H174">
        <f t="shared" si="70"/>
        <v>1</v>
      </c>
      <c r="I174">
        <f t="shared" si="70"/>
        <v>1</v>
      </c>
      <c r="J174">
        <f t="shared" si="70"/>
        <v>1</v>
      </c>
      <c r="K174">
        <f t="shared" si="70"/>
        <v>1</v>
      </c>
      <c r="L174">
        <f t="shared" si="70"/>
        <v>0</v>
      </c>
      <c r="M174">
        <f t="shared" si="70"/>
        <v>0</v>
      </c>
      <c r="N174">
        <f t="shared" si="70"/>
        <v>0</v>
      </c>
      <c r="O174">
        <f t="shared" si="70"/>
        <v>0</v>
      </c>
      <c r="P174">
        <f t="shared" si="70"/>
        <v>0</v>
      </c>
      <c r="Q174">
        <f t="shared" si="70"/>
        <v>0</v>
      </c>
      <c r="R174">
        <f t="shared" si="70"/>
        <v>0</v>
      </c>
    </row>
    <row r="175" spans="1:18" x14ac:dyDescent="0.15">
      <c r="B175" s="1"/>
      <c r="C175" t="s">
        <v>220</v>
      </c>
      <c r="D175" s="1">
        <f t="shared" ref="D175:R175" si="71">SUMIF($J153:$M153,D$105,$J154:$M154)+SUMIF($J155:$M155,D$105,$J156:$M156)+SUMIF($J157:$M157,D$105,$J158:$M158)+SUMIF($J159:$M159,D$105,$J160:$M160)+SUMIF($J161:$M161,D$105,$J162:$M162)+SUMIF($J163:$M163,D$105,$J164:$M164)+SUMIF($J165:$M165,D$105,$J166:$M166)+SUMIF($J167:$M167,D$105,$J168:$M168)</f>
        <v>1</v>
      </c>
      <c r="E175" s="1">
        <f t="shared" si="71"/>
        <v>1</v>
      </c>
      <c r="F175" s="1">
        <f t="shared" si="71"/>
        <v>1</v>
      </c>
      <c r="G175" s="1">
        <f t="shared" si="71"/>
        <v>1</v>
      </c>
      <c r="H175" s="1">
        <f t="shared" si="71"/>
        <v>1</v>
      </c>
      <c r="I175" s="1">
        <f t="shared" si="71"/>
        <v>1</v>
      </c>
      <c r="J175" s="1">
        <f t="shared" si="71"/>
        <v>1</v>
      </c>
      <c r="K175" s="1">
        <f t="shared" si="71"/>
        <v>1</v>
      </c>
      <c r="L175" s="1">
        <f t="shared" si="71"/>
        <v>0</v>
      </c>
      <c r="M175" s="1">
        <f t="shared" si="71"/>
        <v>0</v>
      </c>
      <c r="N175" s="1">
        <f t="shared" si="71"/>
        <v>1</v>
      </c>
      <c r="O175" s="1">
        <f t="shared" si="71"/>
        <v>1</v>
      </c>
      <c r="P175" s="1">
        <f t="shared" si="71"/>
        <v>0</v>
      </c>
      <c r="Q175" s="1">
        <f t="shared" si="71"/>
        <v>0</v>
      </c>
      <c r="R175" s="1">
        <f t="shared" si="71"/>
        <v>0</v>
      </c>
    </row>
    <row r="176" spans="1:18" x14ac:dyDescent="0.15">
      <c r="B176" s="1"/>
      <c r="C176" t="s">
        <v>221</v>
      </c>
      <c r="D176" s="2">
        <f t="shared" ref="D176:R176" si="72">SUMIF($N153:$R153,D$105,$N154:$R154)+SUMIF($N155:$R155,D$105,$N156:$R156)+SUMIF($N157:$R157,D$105,$N158:$R158)+SUMIF($N159:$R159,D$105,$N160:$R160)+SUMIF($N161:$R161,D$105,$N162:$R162)+SUMIF($N163:$R163,D$105,$N164:$R164)+SUMIF($N165:$R165,D$105,$N166:$R166)+SUMIF($N167:$R167,D$105,$N168:$R168)</f>
        <v>1</v>
      </c>
      <c r="E176" s="2">
        <f t="shared" si="72"/>
        <v>1</v>
      </c>
      <c r="F176" s="2">
        <f t="shared" si="72"/>
        <v>1</v>
      </c>
      <c r="G176" s="2">
        <f t="shared" si="72"/>
        <v>1</v>
      </c>
      <c r="H176" s="2">
        <f t="shared" si="72"/>
        <v>1</v>
      </c>
      <c r="I176" s="2">
        <f t="shared" si="72"/>
        <v>1</v>
      </c>
      <c r="J176" s="2">
        <f t="shared" si="72"/>
        <v>1</v>
      </c>
      <c r="K176" s="2">
        <f t="shared" si="72"/>
        <v>1</v>
      </c>
      <c r="L176" s="2">
        <f t="shared" si="72"/>
        <v>0</v>
      </c>
      <c r="M176" s="2">
        <f t="shared" si="72"/>
        <v>0</v>
      </c>
      <c r="N176" s="2">
        <f t="shared" si="72"/>
        <v>1</v>
      </c>
      <c r="O176" s="2">
        <f t="shared" si="72"/>
        <v>1</v>
      </c>
      <c r="P176" s="2">
        <f t="shared" si="72"/>
        <v>1</v>
      </c>
      <c r="Q176" s="2">
        <f t="shared" si="72"/>
        <v>1</v>
      </c>
      <c r="R176" s="2">
        <f t="shared" si="72"/>
        <v>1</v>
      </c>
    </row>
    <row r="177" spans="1:18" x14ac:dyDescent="0.15">
      <c r="B177" s="2" t="s">
        <v>155</v>
      </c>
      <c r="C177" t="s">
        <v>217</v>
      </c>
      <c r="D177">
        <f t="shared" ref="D177:R177" si="73">COUNTIF($D153:$D168,D$105)</f>
        <v>1</v>
      </c>
      <c r="E177">
        <f t="shared" si="73"/>
        <v>1</v>
      </c>
      <c r="F177">
        <f t="shared" si="73"/>
        <v>1</v>
      </c>
      <c r="G177">
        <f t="shared" si="73"/>
        <v>1</v>
      </c>
      <c r="H177">
        <f t="shared" si="73"/>
        <v>1</v>
      </c>
      <c r="I177">
        <f t="shared" si="73"/>
        <v>1</v>
      </c>
      <c r="J177">
        <f t="shared" si="73"/>
        <v>1</v>
      </c>
      <c r="K177">
        <f t="shared" si="73"/>
        <v>1</v>
      </c>
      <c r="L177">
        <f t="shared" si="73"/>
        <v>0</v>
      </c>
      <c r="M177">
        <f t="shared" si="73"/>
        <v>0</v>
      </c>
      <c r="N177">
        <f t="shared" si="73"/>
        <v>0</v>
      </c>
      <c r="O177">
        <f t="shared" si="73"/>
        <v>0</v>
      </c>
      <c r="P177">
        <f t="shared" si="73"/>
        <v>0</v>
      </c>
      <c r="Q177">
        <f t="shared" si="73"/>
        <v>0</v>
      </c>
      <c r="R177">
        <f t="shared" si="73"/>
        <v>0</v>
      </c>
    </row>
    <row r="178" spans="1:18" x14ac:dyDescent="0.15">
      <c r="B178" s="2"/>
      <c r="C178" t="s">
        <v>218</v>
      </c>
      <c r="D178">
        <f t="shared" ref="D178:R178" si="74">COUNTIF($E153:$F168,D$105)</f>
        <v>2</v>
      </c>
      <c r="E178">
        <f t="shared" si="74"/>
        <v>2</v>
      </c>
      <c r="F178">
        <f t="shared" si="74"/>
        <v>2</v>
      </c>
      <c r="G178">
        <f t="shared" si="74"/>
        <v>2</v>
      </c>
      <c r="H178">
        <f t="shared" si="74"/>
        <v>2</v>
      </c>
      <c r="I178">
        <f t="shared" si="74"/>
        <v>2</v>
      </c>
      <c r="J178">
        <f t="shared" si="74"/>
        <v>2</v>
      </c>
      <c r="K178">
        <f t="shared" si="74"/>
        <v>2</v>
      </c>
      <c r="L178">
        <f t="shared" si="74"/>
        <v>0</v>
      </c>
      <c r="M178">
        <f t="shared" si="74"/>
        <v>0</v>
      </c>
      <c r="N178">
        <f t="shared" si="74"/>
        <v>0</v>
      </c>
      <c r="O178">
        <f t="shared" si="74"/>
        <v>0</v>
      </c>
      <c r="P178">
        <f t="shared" si="74"/>
        <v>0</v>
      </c>
      <c r="Q178">
        <f t="shared" si="74"/>
        <v>0</v>
      </c>
      <c r="R178">
        <f t="shared" si="74"/>
        <v>0</v>
      </c>
    </row>
    <row r="179" spans="1:18" x14ac:dyDescent="0.15">
      <c r="B179" s="2"/>
      <c r="C179" t="s">
        <v>219</v>
      </c>
      <c r="D179">
        <f t="shared" ref="D179:R179" si="75">COUNTIF($G153:$I168,D$105)</f>
        <v>2</v>
      </c>
      <c r="E179">
        <f t="shared" si="75"/>
        <v>3</v>
      </c>
      <c r="F179">
        <f t="shared" si="75"/>
        <v>2</v>
      </c>
      <c r="G179">
        <f t="shared" si="75"/>
        <v>7</v>
      </c>
      <c r="H179">
        <f t="shared" si="75"/>
        <v>3</v>
      </c>
      <c r="I179">
        <f t="shared" si="75"/>
        <v>3</v>
      </c>
      <c r="J179">
        <f t="shared" si="75"/>
        <v>2</v>
      </c>
      <c r="K179">
        <f t="shared" si="75"/>
        <v>2</v>
      </c>
      <c r="L179">
        <f t="shared" si="75"/>
        <v>0</v>
      </c>
      <c r="M179">
        <f t="shared" si="75"/>
        <v>0</v>
      </c>
      <c r="N179">
        <f t="shared" si="75"/>
        <v>0</v>
      </c>
      <c r="O179">
        <f t="shared" si="75"/>
        <v>0</v>
      </c>
      <c r="P179">
        <f t="shared" si="75"/>
        <v>0</v>
      </c>
      <c r="Q179">
        <f t="shared" si="75"/>
        <v>0</v>
      </c>
      <c r="R179">
        <f t="shared" si="75"/>
        <v>0</v>
      </c>
    </row>
    <row r="180" spans="1:18" x14ac:dyDescent="0.15">
      <c r="B180" s="2"/>
      <c r="C180" t="s">
        <v>220</v>
      </c>
      <c r="D180" s="1">
        <f t="shared" ref="D180:R180" si="76">COUNTIF($J153:$M168,D$105)</f>
        <v>2</v>
      </c>
      <c r="E180" s="1">
        <f t="shared" si="76"/>
        <v>3</v>
      </c>
      <c r="F180" s="1">
        <f t="shared" si="76"/>
        <v>2</v>
      </c>
      <c r="G180" s="1">
        <f t="shared" si="76"/>
        <v>11</v>
      </c>
      <c r="H180" s="1">
        <f t="shared" si="76"/>
        <v>3</v>
      </c>
      <c r="I180" s="1">
        <f t="shared" si="76"/>
        <v>3</v>
      </c>
      <c r="J180" s="1">
        <f t="shared" si="76"/>
        <v>3</v>
      </c>
      <c r="K180" s="1">
        <f t="shared" si="76"/>
        <v>3</v>
      </c>
      <c r="L180" s="1">
        <f t="shared" si="76"/>
        <v>0</v>
      </c>
      <c r="M180" s="1">
        <f t="shared" si="76"/>
        <v>0</v>
      </c>
      <c r="N180" s="1">
        <f t="shared" si="76"/>
        <v>1</v>
      </c>
      <c r="O180" s="1">
        <f t="shared" si="76"/>
        <v>1</v>
      </c>
      <c r="P180" s="1">
        <f t="shared" si="76"/>
        <v>0</v>
      </c>
      <c r="Q180" s="1">
        <f t="shared" si="76"/>
        <v>0</v>
      </c>
      <c r="R180" s="1">
        <f t="shared" si="76"/>
        <v>0</v>
      </c>
    </row>
    <row r="181" spans="1:18" x14ac:dyDescent="0.15">
      <c r="B181" s="2"/>
      <c r="C181" t="s">
        <v>221</v>
      </c>
      <c r="D181" s="2">
        <f t="shared" ref="D181:R181" si="77">COUNTIF($N153:$R168,D$105)</f>
        <v>3</v>
      </c>
      <c r="E181" s="2">
        <f t="shared" si="77"/>
        <v>3</v>
      </c>
      <c r="F181" s="2">
        <f t="shared" si="77"/>
        <v>3</v>
      </c>
      <c r="G181" s="2">
        <f t="shared" si="77"/>
        <v>11</v>
      </c>
      <c r="H181" s="2">
        <f t="shared" si="77"/>
        <v>3</v>
      </c>
      <c r="I181" s="2">
        <f t="shared" si="77"/>
        <v>3</v>
      </c>
      <c r="J181" s="2">
        <f t="shared" si="77"/>
        <v>3</v>
      </c>
      <c r="K181" s="2">
        <f t="shared" si="77"/>
        <v>3</v>
      </c>
      <c r="L181" s="2">
        <f t="shared" si="77"/>
        <v>0</v>
      </c>
      <c r="M181" s="2">
        <f t="shared" si="77"/>
        <v>0</v>
      </c>
      <c r="N181" s="2">
        <f t="shared" si="77"/>
        <v>1</v>
      </c>
      <c r="O181" s="2">
        <f t="shared" si="77"/>
        <v>1</v>
      </c>
      <c r="P181" s="2">
        <f t="shared" si="77"/>
        <v>2</v>
      </c>
      <c r="Q181" s="2">
        <f t="shared" si="77"/>
        <v>2</v>
      </c>
      <c r="R181" s="2">
        <f t="shared" si="77"/>
        <v>2</v>
      </c>
    </row>
    <row r="185" spans="1:18" x14ac:dyDescent="0.15">
      <c r="A185" s="6">
        <v>4</v>
      </c>
      <c r="B185" s="6" t="str">
        <f>VLOOKUP(A185,属性设计!$A$14:$B$18,2,FALSE)</f>
        <v>判官</v>
      </c>
      <c r="C185" s="1" t="s">
        <v>199</v>
      </c>
      <c r="D185" s="2" t="s">
        <v>217</v>
      </c>
      <c r="E185" s="1" t="s">
        <v>218</v>
      </c>
      <c r="F185" s="1"/>
      <c r="G185" s="2" t="s">
        <v>219</v>
      </c>
      <c r="H185" s="2"/>
      <c r="I185" s="2"/>
      <c r="J185" s="1" t="s">
        <v>220</v>
      </c>
      <c r="K185" s="1"/>
      <c r="L185" s="1"/>
      <c r="M185" s="1"/>
      <c r="N185" s="2" t="s">
        <v>221</v>
      </c>
      <c r="O185" s="2"/>
      <c r="P185" s="2"/>
      <c r="Q185" s="2"/>
      <c r="R185" s="2"/>
    </row>
    <row r="186" spans="1:18" x14ac:dyDescent="0.15">
      <c r="A186">
        <f>A185*100+10</f>
        <v>410</v>
      </c>
      <c r="B186" t="s">
        <v>222</v>
      </c>
      <c r="C186" t="s">
        <v>246</v>
      </c>
      <c r="D186" t="s">
        <v>246</v>
      </c>
      <c r="E186" t="s">
        <v>246</v>
      </c>
      <c r="F186" t="s">
        <v>251</v>
      </c>
      <c r="G186" t="s">
        <v>245</v>
      </c>
      <c r="H186" t="s">
        <v>246</v>
      </c>
      <c r="I186" t="s">
        <v>251</v>
      </c>
      <c r="J186" t="s">
        <v>246</v>
      </c>
      <c r="K186" t="s">
        <v>249</v>
      </c>
      <c r="L186" t="s">
        <v>251</v>
      </c>
      <c r="M186" t="s">
        <v>250</v>
      </c>
      <c r="N186" t="s">
        <v>246</v>
      </c>
      <c r="O186" t="s">
        <v>1</v>
      </c>
      <c r="P186" t="s">
        <v>251</v>
      </c>
      <c r="Q186" t="s">
        <v>250</v>
      </c>
      <c r="R186" t="s">
        <v>260</v>
      </c>
    </row>
    <row r="187" spans="1:18" x14ac:dyDescent="0.15">
      <c r="A187">
        <f>A185*100+11</f>
        <v>411</v>
      </c>
      <c r="B187" t="str">
        <f>B186&amp;"系数"</f>
        <v>武器系数</v>
      </c>
      <c r="C187">
        <v>0.6</v>
      </c>
      <c r="D187">
        <v>0.6</v>
      </c>
      <c r="E187">
        <v>0.5</v>
      </c>
      <c r="F187">
        <v>0.3</v>
      </c>
      <c r="G187">
        <v>0.7</v>
      </c>
      <c r="H187">
        <v>0.3</v>
      </c>
      <c r="I187">
        <v>0.2</v>
      </c>
      <c r="J187">
        <v>0.4</v>
      </c>
      <c r="K187">
        <v>0.3</v>
      </c>
      <c r="L187">
        <v>0.3</v>
      </c>
      <c r="M187">
        <v>0.2</v>
      </c>
      <c r="N187">
        <v>0.4</v>
      </c>
      <c r="O187">
        <v>0.3</v>
      </c>
      <c r="P187">
        <v>0.2</v>
      </c>
      <c r="Q187">
        <v>0.2</v>
      </c>
      <c r="R187">
        <v>0.5</v>
      </c>
    </row>
    <row r="188" spans="1:18" x14ac:dyDescent="0.15">
      <c r="A188">
        <f t="shared" ref="A188" si="78">A186+10</f>
        <v>420</v>
      </c>
      <c r="B188" t="s">
        <v>223</v>
      </c>
      <c r="C188" t="s">
        <v>157</v>
      </c>
      <c r="D188" t="s">
        <v>157</v>
      </c>
      <c r="E188" t="s">
        <v>224</v>
      </c>
      <c r="F188" t="s">
        <v>247</v>
      </c>
      <c r="G188" t="s">
        <v>224</v>
      </c>
      <c r="H188" t="s">
        <v>247</v>
      </c>
      <c r="I188" t="s">
        <v>248</v>
      </c>
      <c r="J188" t="s">
        <v>224</v>
      </c>
      <c r="K188" t="s">
        <v>247</v>
      </c>
      <c r="L188" t="s">
        <v>248</v>
      </c>
      <c r="M188" t="s">
        <v>224</v>
      </c>
      <c r="N188" t="s">
        <v>224</v>
      </c>
      <c r="O188" t="s">
        <v>247</v>
      </c>
      <c r="P188" t="s">
        <v>248</v>
      </c>
      <c r="Q188" t="s">
        <v>224</v>
      </c>
      <c r="R188" t="s">
        <v>1</v>
      </c>
    </row>
    <row r="189" spans="1:18" x14ac:dyDescent="0.15">
      <c r="A189">
        <f>A187+10</f>
        <v>421</v>
      </c>
      <c r="B189" t="str">
        <f>B188&amp;"系数"</f>
        <v>头盔系数</v>
      </c>
      <c r="C189">
        <v>0.27</v>
      </c>
      <c r="D189">
        <v>1</v>
      </c>
      <c r="E189">
        <v>0.7</v>
      </c>
      <c r="F189">
        <v>0.3</v>
      </c>
      <c r="G189">
        <v>0.3</v>
      </c>
      <c r="H189">
        <v>0.3</v>
      </c>
      <c r="I189">
        <v>0.2</v>
      </c>
      <c r="J189">
        <v>0.2</v>
      </c>
      <c r="K189">
        <v>0.25</v>
      </c>
      <c r="L189">
        <v>0.2</v>
      </c>
      <c r="M189">
        <v>4.4999999999999998E-2</v>
      </c>
      <c r="N189">
        <v>0.2</v>
      </c>
      <c r="O189">
        <v>0.25</v>
      </c>
      <c r="P189">
        <v>0.2</v>
      </c>
      <c r="Q189">
        <v>4.4999999999999998E-2</v>
      </c>
      <c r="R189">
        <v>0.2</v>
      </c>
    </row>
    <row r="190" spans="1:18" x14ac:dyDescent="0.15">
      <c r="A190">
        <f t="shared" ref="A190:A200" si="79">A188+10</f>
        <v>430</v>
      </c>
      <c r="B190" t="s">
        <v>225</v>
      </c>
      <c r="C190" t="s">
        <v>247</v>
      </c>
      <c r="D190" t="s">
        <v>247</v>
      </c>
      <c r="E190" t="s">
        <v>247</v>
      </c>
      <c r="F190" t="s">
        <v>246</v>
      </c>
      <c r="G190" t="s">
        <v>247</v>
      </c>
      <c r="H190" t="s">
        <v>251</v>
      </c>
      <c r="I190" t="s">
        <v>224</v>
      </c>
      <c r="J190" t="s">
        <v>247</v>
      </c>
      <c r="K190" t="s">
        <v>271</v>
      </c>
      <c r="L190" t="s">
        <v>224</v>
      </c>
      <c r="M190" t="s">
        <v>224</v>
      </c>
      <c r="N190" t="s">
        <v>247</v>
      </c>
      <c r="O190" t="s">
        <v>251</v>
      </c>
      <c r="P190" t="s">
        <v>224</v>
      </c>
      <c r="Q190" t="s">
        <v>224</v>
      </c>
      <c r="R190" t="s">
        <v>261</v>
      </c>
    </row>
    <row r="191" spans="1:18" x14ac:dyDescent="0.15">
      <c r="A191">
        <f t="shared" si="79"/>
        <v>431</v>
      </c>
      <c r="B191" t="str">
        <f>B190&amp;"系数"</f>
        <v>衣服系数</v>
      </c>
      <c r="C191">
        <v>1</v>
      </c>
      <c r="D191">
        <v>1</v>
      </c>
      <c r="E191">
        <v>0.7</v>
      </c>
      <c r="F191">
        <v>0.2</v>
      </c>
      <c r="G191">
        <v>0.5</v>
      </c>
      <c r="H191">
        <v>0.3</v>
      </c>
      <c r="I191">
        <v>0.12</v>
      </c>
      <c r="J191">
        <v>0.4</v>
      </c>
      <c r="K191">
        <v>0.15</v>
      </c>
      <c r="L191">
        <v>0.08</v>
      </c>
      <c r="M191">
        <v>0.06</v>
      </c>
      <c r="N191">
        <v>0.4</v>
      </c>
      <c r="O191">
        <v>0.25</v>
      </c>
      <c r="P191">
        <v>0.08</v>
      </c>
      <c r="Q191">
        <v>0.06</v>
      </c>
      <c r="R191">
        <v>0.5</v>
      </c>
    </row>
    <row r="192" spans="1:18" x14ac:dyDescent="0.15">
      <c r="A192">
        <f t="shared" si="79"/>
        <v>440</v>
      </c>
      <c r="B192" t="s">
        <v>226</v>
      </c>
      <c r="C192" t="s">
        <v>157</v>
      </c>
      <c r="D192" t="s">
        <v>249</v>
      </c>
      <c r="E192" t="s">
        <v>1</v>
      </c>
      <c r="F192" t="s">
        <v>248</v>
      </c>
      <c r="G192" t="s">
        <v>1</v>
      </c>
      <c r="H192" t="s">
        <v>248</v>
      </c>
      <c r="I192" t="s">
        <v>157</v>
      </c>
      <c r="J192" t="s">
        <v>1</v>
      </c>
      <c r="K192" t="s">
        <v>248</v>
      </c>
      <c r="L192" t="s">
        <v>157</v>
      </c>
      <c r="M192" t="s">
        <v>2</v>
      </c>
      <c r="N192" t="s">
        <v>1</v>
      </c>
      <c r="O192" t="s">
        <v>248</v>
      </c>
      <c r="P192" t="s">
        <v>157</v>
      </c>
      <c r="Q192" t="s">
        <v>246</v>
      </c>
      <c r="R192" t="s">
        <v>260</v>
      </c>
    </row>
    <row r="193" spans="1:18" x14ac:dyDescent="0.15">
      <c r="A193">
        <f t="shared" si="79"/>
        <v>441</v>
      </c>
      <c r="B193" t="str">
        <f>B192&amp;"系数"</f>
        <v>鞋系数</v>
      </c>
      <c r="C193">
        <v>0.23</v>
      </c>
      <c r="D193">
        <v>1</v>
      </c>
      <c r="E193">
        <v>0.7</v>
      </c>
      <c r="F193">
        <v>0.3</v>
      </c>
      <c r="G193">
        <v>0.7</v>
      </c>
      <c r="H193">
        <v>0.3</v>
      </c>
      <c r="I193">
        <v>0.08</v>
      </c>
      <c r="J193">
        <v>0.7</v>
      </c>
      <c r="K193">
        <v>0.25</v>
      </c>
      <c r="L193">
        <v>0.08</v>
      </c>
      <c r="M193">
        <v>0.15</v>
      </c>
      <c r="N193">
        <v>0.5</v>
      </c>
      <c r="O193">
        <v>0.25</v>
      </c>
      <c r="P193">
        <v>0.08</v>
      </c>
      <c r="Q193">
        <v>0.15</v>
      </c>
      <c r="R193">
        <v>0.5</v>
      </c>
    </row>
    <row r="194" spans="1:18" x14ac:dyDescent="0.15">
      <c r="A194">
        <f t="shared" si="79"/>
        <v>450</v>
      </c>
      <c r="B194" t="s">
        <v>227</v>
      </c>
      <c r="C194" t="s">
        <v>248</v>
      </c>
      <c r="D194" t="s">
        <v>248</v>
      </c>
      <c r="E194" t="s">
        <v>0</v>
      </c>
      <c r="F194" t="s">
        <v>157</v>
      </c>
      <c r="G194" t="s">
        <v>0</v>
      </c>
      <c r="H194" t="s">
        <v>157</v>
      </c>
      <c r="I194" t="s">
        <v>247</v>
      </c>
      <c r="J194" t="s">
        <v>0</v>
      </c>
      <c r="K194" t="s">
        <v>157</v>
      </c>
      <c r="L194" t="s">
        <v>247</v>
      </c>
      <c r="M194" t="s">
        <v>248</v>
      </c>
      <c r="N194" t="s">
        <v>0</v>
      </c>
      <c r="O194" t="s">
        <v>157</v>
      </c>
      <c r="P194" t="s">
        <v>247</v>
      </c>
      <c r="Q194" t="s">
        <v>248</v>
      </c>
      <c r="R194" t="s">
        <v>261</v>
      </c>
    </row>
    <row r="195" spans="1:18" x14ac:dyDescent="0.15">
      <c r="A195">
        <f t="shared" si="79"/>
        <v>451</v>
      </c>
      <c r="B195" t="str">
        <f>B194&amp;"系数"</f>
        <v>腰带系数</v>
      </c>
      <c r="C195">
        <v>1</v>
      </c>
      <c r="D195">
        <v>1</v>
      </c>
      <c r="E195">
        <v>0.7</v>
      </c>
      <c r="F195">
        <v>0.3</v>
      </c>
      <c r="G195">
        <v>0.5</v>
      </c>
      <c r="H195">
        <v>0.2</v>
      </c>
      <c r="I195">
        <v>0.2</v>
      </c>
      <c r="J195">
        <v>0.7</v>
      </c>
      <c r="K195">
        <v>0.15</v>
      </c>
      <c r="L195">
        <v>0.2</v>
      </c>
      <c r="M195">
        <v>0.15</v>
      </c>
      <c r="N195">
        <v>0.55000000000000004</v>
      </c>
      <c r="O195">
        <v>0.15</v>
      </c>
      <c r="P195">
        <v>0.2</v>
      </c>
      <c r="Q195">
        <v>0.15</v>
      </c>
      <c r="R195">
        <v>0.5</v>
      </c>
    </row>
    <row r="196" spans="1:18" x14ac:dyDescent="0.15">
      <c r="A196">
        <f t="shared" si="79"/>
        <v>460</v>
      </c>
      <c r="B196" t="s">
        <v>237</v>
      </c>
      <c r="C196" t="s">
        <v>157</v>
      </c>
      <c r="D196" t="s">
        <v>251</v>
      </c>
      <c r="E196" t="s">
        <v>248</v>
      </c>
      <c r="F196" t="s">
        <v>270</v>
      </c>
      <c r="G196" t="s">
        <v>248</v>
      </c>
      <c r="H196" t="s">
        <v>249</v>
      </c>
      <c r="I196" t="s">
        <v>157</v>
      </c>
      <c r="J196" t="s">
        <v>248</v>
      </c>
      <c r="K196" t="s">
        <v>246</v>
      </c>
      <c r="L196" t="s">
        <v>157</v>
      </c>
      <c r="M196" t="s">
        <v>247</v>
      </c>
      <c r="N196" t="s">
        <v>248</v>
      </c>
      <c r="O196" t="s">
        <v>246</v>
      </c>
      <c r="P196" t="s">
        <v>157</v>
      </c>
      <c r="Q196" t="s">
        <v>247</v>
      </c>
      <c r="R196" t="s">
        <v>2</v>
      </c>
    </row>
    <row r="197" spans="1:18" x14ac:dyDescent="0.15">
      <c r="A197">
        <f t="shared" si="79"/>
        <v>461</v>
      </c>
      <c r="B197" t="str">
        <f>B196&amp;"系数"</f>
        <v>裤子系数</v>
      </c>
      <c r="C197">
        <v>0.3</v>
      </c>
      <c r="D197">
        <v>1</v>
      </c>
      <c r="E197">
        <v>0.7</v>
      </c>
      <c r="F197">
        <v>0.25</v>
      </c>
      <c r="G197">
        <v>0.5</v>
      </c>
      <c r="H197">
        <v>0.3</v>
      </c>
      <c r="I197">
        <v>0.11</v>
      </c>
      <c r="J197">
        <v>0.4</v>
      </c>
      <c r="K197">
        <v>0.1</v>
      </c>
      <c r="L197">
        <v>7.0000000000000007E-2</v>
      </c>
      <c r="M197">
        <v>0.15</v>
      </c>
      <c r="N197">
        <v>0.4</v>
      </c>
      <c r="O197">
        <v>0.1</v>
      </c>
      <c r="P197">
        <v>7.0000000000000007E-2</v>
      </c>
      <c r="Q197">
        <v>0.15</v>
      </c>
      <c r="R197">
        <v>0.15</v>
      </c>
    </row>
    <row r="198" spans="1:18" x14ac:dyDescent="0.15">
      <c r="A198">
        <f t="shared" si="79"/>
        <v>470</v>
      </c>
      <c r="B198" t="s">
        <v>228</v>
      </c>
      <c r="C198" t="s">
        <v>157</v>
      </c>
      <c r="D198" t="s">
        <v>250</v>
      </c>
      <c r="E198" t="s">
        <v>2</v>
      </c>
      <c r="F198" t="s">
        <v>249</v>
      </c>
      <c r="G198" t="s">
        <v>2</v>
      </c>
      <c r="H198" t="s">
        <v>245</v>
      </c>
      <c r="I198" t="s">
        <v>157</v>
      </c>
      <c r="J198" t="s">
        <v>2</v>
      </c>
      <c r="K198" t="s">
        <v>246</v>
      </c>
      <c r="L198" t="s">
        <v>157</v>
      </c>
      <c r="M198" t="s">
        <v>224</v>
      </c>
      <c r="N198" t="s">
        <v>2</v>
      </c>
      <c r="O198" t="s">
        <v>246</v>
      </c>
      <c r="P198" t="s">
        <v>157</v>
      </c>
      <c r="Q198" t="s">
        <v>224</v>
      </c>
      <c r="R198" t="s">
        <v>262</v>
      </c>
    </row>
    <row r="199" spans="1:18" x14ac:dyDescent="0.15">
      <c r="A199">
        <f t="shared" si="79"/>
        <v>471</v>
      </c>
      <c r="B199" t="str">
        <f>B198&amp;"系数"</f>
        <v>项链系数</v>
      </c>
      <c r="C199">
        <v>0.2</v>
      </c>
      <c r="D199">
        <v>1</v>
      </c>
      <c r="E199">
        <v>0.5</v>
      </c>
      <c r="F199">
        <v>0.3</v>
      </c>
      <c r="G199">
        <v>0.7</v>
      </c>
      <c r="H199">
        <v>0.3</v>
      </c>
      <c r="I199">
        <v>0.09</v>
      </c>
      <c r="J199">
        <v>0.4</v>
      </c>
      <c r="K199">
        <v>0.1</v>
      </c>
      <c r="L199">
        <v>0.11</v>
      </c>
      <c r="M199">
        <v>0.05</v>
      </c>
      <c r="N199">
        <v>0.4</v>
      </c>
      <c r="O199">
        <v>0.1</v>
      </c>
      <c r="P199">
        <v>0.11</v>
      </c>
      <c r="Q199">
        <v>0.05</v>
      </c>
      <c r="R199">
        <v>0.5</v>
      </c>
    </row>
    <row r="200" spans="1:18" x14ac:dyDescent="0.15">
      <c r="A200">
        <f t="shared" si="79"/>
        <v>480</v>
      </c>
      <c r="B200" t="s">
        <v>229</v>
      </c>
      <c r="C200" t="s">
        <v>246</v>
      </c>
      <c r="D200" t="s">
        <v>246</v>
      </c>
      <c r="E200" t="s">
        <v>246</v>
      </c>
      <c r="F200" t="s">
        <v>2</v>
      </c>
      <c r="G200" t="s">
        <v>246</v>
      </c>
      <c r="H200" t="s">
        <v>2</v>
      </c>
      <c r="I200" t="s">
        <v>157</v>
      </c>
      <c r="J200" t="s">
        <v>246</v>
      </c>
      <c r="K200" t="s">
        <v>2</v>
      </c>
      <c r="L200" t="s">
        <v>157</v>
      </c>
      <c r="M200" t="s">
        <v>224</v>
      </c>
      <c r="N200" t="s">
        <v>246</v>
      </c>
      <c r="O200" t="s">
        <v>2</v>
      </c>
      <c r="P200" t="s">
        <v>157</v>
      </c>
      <c r="Q200" t="s">
        <v>224</v>
      </c>
      <c r="R200" t="s">
        <v>262</v>
      </c>
    </row>
    <row r="201" spans="1:18" x14ac:dyDescent="0.15">
      <c r="A201">
        <f>A199+10</f>
        <v>481</v>
      </c>
      <c r="B201" t="str">
        <f>B200&amp;"系数"</f>
        <v>戒指系数</v>
      </c>
      <c r="C201">
        <v>0.4</v>
      </c>
      <c r="D201">
        <v>0.4</v>
      </c>
      <c r="E201">
        <v>0.3</v>
      </c>
      <c r="F201">
        <v>0.25</v>
      </c>
      <c r="G201">
        <v>0.7</v>
      </c>
      <c r="H201">
        <v>0.3</v>
      </c>
      <c r="I201">
        <v>0.1</v>
      </c>
      <c r="J201">
        <v>0.25</v>
      </c>
      <c r="K201">
        <v>0.25</v>
      </c>
      <c r="L201">
        <v>0.1</v>
      </c>
      <c r="M201">
        <v>5.5E-2</v>
      </c>
      <c r="N201">
        <v>0.25</v>
      </c>
      <c r="O201">
        <v>0.25</v>
      </c>
      <c r="P201">
        <v>0.1</v>
      </c>
      <c r="Q201">
        <v>5.5E-2</v>
      </c>
      <c r="R201">
        <v>0.5</v>
      </c>
    </row>
    <row r="203" spans="1:18" x14ac:dyDescent="0.15">
      <c r="D203">
        <v>1</v>
      </c>
      <c r="E203">
        <v>2</v>
      </c>
      <c r="F203">
        <v>3</v>
      </c>
      <c r="G203">
        <v>4</v>
      </c>
      <c r="H203">
        <v>5</v>
      </c>
      <c r="I203">
        <v>6</v>
      </c>
      <c r="J203">
        <v>7</v>
      </c>
      <c r="K203">
        <v>8</v>
      </c>
      <c r="L203">
        <v>9</v>
      </c>
      <c r="M203">
        <v>10</v>
      </c>
      <c r="N203">
        <v>11</v>
      </c>
      <c r="O203">
        <v>12</v>
      </c>
      <c r="P203">
        <v>13</v>
      </c>
      <c r="Q203">
        <v>14</v>
      </c>
      <c r="R203">
        <v>15</v>
      </c>
    </row>
    <row r="204" spans="1:18" x14ac:dyDescent="0.15">
      <c r="D204" t="s">
        <v>0</v>
      </c>
      <c r="E204" t="s">
        <v>1</v>
      </c>
      <c r="F204" t="s">
        <v>2</v>
      </c>
      <c r="G204" t="s">
        <v>224</v>
      </c>
      <c r="H204" t="s">
        <v>245</v>
      </c>
      <c r="I204" t="s">
        <v>246</v>
      </c>
      <c r="J204" t="s">
        <v>247</v>
      </c>
      <c r="K204" t="s">
        <v>248</v>
      </c>
      <c r="L204" t="s">
        <v>25</v>
      </c>
      <c r="M204" t="s">
        <v>22</v>
      </c>
      <c r="N204" t="s">
        <v>24</v>
      </c>
      <c r="O204" t="s">
        <v>23</v>
      </c>
      <c r="P204" t="str">
        <f>D204&amp;"%"</f>
        <v>力道%</v>
      </c>
      <c r="Q204" t="str">
        <f t="shared" ref="Q204" si="80">E204&amp;"%"</f>
        <v>身法%</v>
      </c>
      <c r="R204" t="str">
        <f t="shared" ref="R204" si="81">F204&amp;"%"</f>
        <v>元气%</v>
      </c>
    </row>
    <row r="205" spans="1:18" x14ac:dyDescent="0.15">
      <c r="B205" s="1" t="s">
        <v>230</v>
      </c>
      <c r="C205" t="s">
        <v>217</v>
      </c>
      <c r="D205">
        <f t="shared" ref="D205:R205" si="82">SUMIF($D186,D$105,$D187)+SUMIF($D188,D$105,$D189)+SUMIF($D190,D$105,$D191)+SUMIF($D192,D$105,$D193)+SUMIF($D194,D$105,$D195)+SUMIF($D196,D$105,$D197)+SUMIF($D198,D$105,$D199)+SUMIF($D200,D$105,$D201)</f>
        <v>1</v>
      </c>
      <c r="E205">
        <f t="shared" si="82"/>
        <v>1</v>
      </c>
      <c r="F205">
        <f t="shared" si="82"/>
        <v>1</v>
      </c>
      <c r="G205">
        <f t="shared" si="82"/>
        <v>1</v>
      </c>
      <c r="H205">
        <f t="shared" si="82"/>
        <v>0</v>
      </c>
      <c r="I205">
        <f t="shared" si="82"/>
        <v>1</v>
      </c>
      <c r="J205">
        <f t="shared" si="82"/>
        <v>1</v>
      </c>
      <c r="K205">
        <f t="shared" si="82"/>
        <v>1</v>
      </c>
      <c r="L205">
        <f t="shared" si="82"/>
        <v>0</v>
      </c>
      <c r="M205">
        <f t="shared" si="82"/>
        <v>0</v>
      </c>
      <c r="N205">
        <f t="shared" si="82"/>
        <v>0</v>
      </c>
      <c r="O205">
        <f t="shared" si="82"/>
        <v>0</v>
      </c>
      <c r="P205">
        <f t="shared" si="82"/>
        <v>0</v>
      </c>
      <c r="Q205">
        <f t="shared" si="82"/>
        <v>0</v>
      </c>
      <c r="R205">
        <f t="shared" si="82"/>
        <v>0</v>
      </c>
    </row>
    <row r="206" spans="1:18" x14ac:dyDescent="0.15">
      <c r="B206" s="1"/>
      <c r="C206" t="s">
        <v>218</v>
      </c>
      <c r="D206">
        <f>SUMIF($E186:$F186,D$105,$E187:$F187)+SUMIF($E188:$F188,D$105,$E189:$F189)+SUMIF($E190:$F190,D$105,$E191:$F191)+SUMIF($E192:$F192,D$105,$E193:$F193)+SUMIF($E194:$F194,D$105,$E195:$F195)+SUMIF($E196:$F196,D$105,$E197:$F197)+SUMIF($E198:$F198,D$105,$E199:$F199)+SUMIF($E200:$F200,D$105,$E201:$F201)</f>
        <v>1</v>
      </c>
      <c r="E206">
        <f t="shared" ref="E206:R206" si="83">SUMIF($E186:$F186,E$105,$E187:$F187)+SUMIF($E188:$F188,E$105,$E189:$F189)+SUMIF($E190:$F190,E$105,$E191:$F191)+SUMIF($E192:$F192,E$105,$E193:$F193)+SUMIF($E194:$F194,E$105,$E195:$F195)+SUMIF($E196:$F196,E$105,$E197:$F197)+SUMIF($E198:$F198,E$105,$E199:$F199)+SUMIF($E200:$F200,E$105,$E201:$F201)</f>
        <v>1</v>
      </c>
      <c r="F206">
        <f t="shared" si="83"/>
        <v>1</v>
      </c>
      <c r="G206">
        <f t="shared" si="83"/>
        <v>1</v>
      </c>
      <c r="H206">
        <f t="shared" si="83"/>
        <v>0</v>
      </c>
      <c r="I206">
        <f t="shared" si="83"/>
        <v>1</v>
      </c>
      <c r="J206">
        <f t="shared" si="83"/>
        <v>1</v>
      </c>
      <c r="K206">
        <f t="shared" si="83"/>
        <v>1</v>
      </c>
      <c r="L206">
        <f t="shared" si="83"/>
        <v>0</v>
      </c>
      <c r="M206">
        <f t="shared" si="83"/>
        <v>0</v>
      </c>
      <c r="N206">
        <f t="shared" si="83"/>
        <v>0</v>
      </c>
      <c r="O206">
        <f t="shared" si="83"/>
        <v>0</v>
      </c>
      <c r="P206">
        <f t="shared" si="83"/>
        <v>0</v>
      </c>
      <c r="Q206">
        <f t="shared" si="83"/>
        <v>0</v>
      </c>
      <c r="R206">
        <f t="shared" si="83"/>
        <v>0</v>
      </c>
    </row>
    <row r="207" spans="1:18" x14ac:dyDescent="0.15">
      <c r="B207" s="1"/>
      <c r="C207" t="s">
        <v>219</v>
      </c>
      <c r="D207">
        <f t="shared" ref="D207:R207" si="84">SUMIF($G186:$I186,D$105,$G187:$I187)+SUMIF($G188:$I188,D$105,$G189:$I189)+SUMIF($G190:$I190,D$105,$G191:$I191)+SUMIF($G192:$I192,D$105,$G193:$I193)+SUMIF($G194:$I194,D$105,$G195:$I195)+SUMIF($G196:$I196,D$105,$G197:$I197)+SUMIF($G198:$I198,D$105,$G199:$I199)+SUMIF($G200:$I200,D$105,$G201:$I201)</f>
        <v>1</v>
      </c>
      <c r="E207">
        <f t="shared" si="84"/>
        <v>1</v>
      </c>
      <c r="F207">
        <f t="shared" si="84"/>
        <v>1</v>
      </c>
      <c r="G207">
        <f t="shared" si="84"/>
        <v>0.99999999999999989</v>
      </c>
      <c r="H207">
        <f t="shared" si="84"/>
        <v>1</v>
      </c>
      <c r="I207">
        <f t="shared" si="84"/>
        <v>1</v>
      </c>
      <c r="J207">
        <f t="shared" si="84"/>
        <v>1</v>
      </c>
      <c r="K207">
        <f t="shared" si="84"/>
        <v>1</v>
      </c>
      <c r="L207">
        <f t="shared" si="84"/>
        <v>0</v>
      </c>
      <c r="M207">
        <f t="shared" si="84"/>
        <v>0</v>
      </c>
      <c r="N207">
        <f t="shared" si="84"/>
        <v>0</v>
      </c>
      <c r="O207">
        <f t="shared" si="84"/>
        <v>0</v>
      </c>
      <c r="P207">
        <f t="shared" si="84"/>
        <v>0</v>
      </c>
      <c r="Q207">
        <f t="shared" si="84"/>
        <v>0</v>
      </c>
      <c r="R207">
        <f t="shared" si="84"/>
        <v>0</v>
      </c>
    </row>
    <row r="208" spans="1:18" x14ac:dyDescent="0.15">
      <c r="B208" s="1"/>
      <c r="C208" t="s">
        <v>220</v>
      </c>
      <c r="D208" s="1">
        <f t="shared" ref="D208:R208" si="85">SUMIF($J186:$M186,D$105,$J187:$M187)+SUMIF($J188:$M188,D$105,$J189:$M189)+SUMIF($J190:$M190,D$105,$J191:$M191)+SUMIF($J192:$M192,D$105,$J193:$M193)+SUMIF($J194:$M194,D$105,$J195:$M195)+SUMIF($J196:$M196,D$105,$J197:$M197)+SUMIF($J198:$M198,D$105,$J199:$M199)+SUMIF($J200:$M200,D$105,$J201:$M201)</f>
        <v>1</v>
      </c>
      <c r="E208" s="1">
        <f t="shared" si="85"/>
        <v>1</v>
      </c>
      <c r="F208" s="1">
        <f t="shared" si="85"/>
        <v>1</v>
      </c>
      <c r="G208" s="1">
        <f t="shared" si="85"/>
        <v>1</v>
      </c>
      <c r="H208" s="1">
        <f t="shared" si="85"/>
        <v>0</v>
      </c>
      <c r="I208" s="1">
        <f t="shared" si="85"/>
        <v>1</v>
      </c>
      <c r="J208" s="1">
        <f t="shared" si="85"/>
        <v>1</v>
      </c>
      <c r="K208" s="1">
        <f t="shared" si="85"/>
        <v>1</v>
      </c>
      <c r="L208" s="1">
        <f t="shared" si="85"/>
        <v>0</v>
      </c>
      <c r="M208" s="1">
        <f t="shared" si="85"/>
        <v>0</v>
      </c>
      <c r="N208" s="1">
        <f t="shared" si="85"/>
        <v>0</v>
      </c>
      <c r="O208" s="1">
        <f t="shared" si="85"/>
        <v>0</v>
      </c>
      <c r="P208" s="1">
        <f t="shared" si="85"/>
        <v>0</v>
      </c>
      <c r="Q208" s="1">
        <f t="shared" si="85"/>
        <v>0</v>
      </c>
      <c r="R208" s="1">
        <f t="shared" si="85"/>
        <v>0</v>
      </c>
    </row>
    <row r="209" spans="1:18" x14ac:dyDescent="0.15">
      <c r="B209" s="1"/>
      <c r="C209" t="s">
        <v>221</v>
      </c>
      <c r="D209" s="2">
        <f t="shared" ref="D209:R209" si="86">SUMIF($N186:$R186,D$105,$N187:$R187)+SUMIF($N188:$R188,D$105,$N189:$R189)+SUMIF($N190:$R190,D$105,$N191:$R191)+SUMIF($N192:$R192,D$105,$N193:$R193)+SUMIF($N194:$R194,D$105,$N195:$R195)+SUMIF($N196:$R196,D$105,$N197:$R197)+SUMIF($N198:$R198,D$105,$N199:$R199)+SUMIF($N200:$R200,D$105,$N201:$R201)</f>
        <v>1</v>
      </c>
      <c r="E209" s="2">
        <f t="shared" si="86"/>
        <v>1</v>
      </c>
      <c r="F209" s="2">
        <f t="shared" si="86"/>
        <v>1</v>
      </c>
      <c r="G209" s="2">
        <f t="shared" si="86"/>
        <v>1</v>
      </c>
      <c r="H209" s="2">
        <f t="shared" si="86"/>
        <v>0</v>
      </c>
      <c r="I209" s="2">
        <f t="shared" si="86"/>
        <v>1</v>
      </c>
      <c r="J209" s="2">
        <f t="shared" si="86"/>
        <v>1</v>
      </c>
      <c r="K209" s="2">
        <f t="shared" si="86"/>
        <v>1</v>
      </c>
      <c r="L209" s="2">
        <f t="shared" si="86"/>
        <v>0</v>
      </c>
      <c r="M209" s="2">
        <f t="shared" si="86"/>
        <v>0</v>
      </c>
      <c r="N209" s="2">
        <f t="shared" si="86"/>
        <v>0</v>
      </c>
      <c r="O209" s="2">
        <f t="shared" si="86"/>
        <v>0</v>
      </c>
      <c r="P209" s="2">
        <f t="shared" si="86"/>
        <v>1</v>
      </c>
      <c r="Q209" s="2">
        <f t="shared" si="86"/>
        <v>1</v>
      </c>
      <c r="R209" s="2">
        <f t="shared" si="86"/>
        <v>1</v>
      </c>
    </row>
    <row r="210" spans="1:18" x14ac:dyDescent="0.15">
      <c r="B210" s="2" t="s">
        <v>155</v>
      </c>
      <c r="C210" t="s">
        <v>217</v>
      </c>
      <c r="D210">
        <f t="shared" ref="D210:R210" si="87">COUNTIF($D186:$D201,D$105)</f>
        <v>1</v>
      </c>
      <c r="E210">
        <f t="shared" si="87"/>
        <v>1</v>
      </c>
      <c r="F210">
        <f t="shared" si="87"/>
        <v>1</v>
      </c>
      <c r="G210">
        <f t="shared" si="87"/>
        <v>1</v>
      </c>
      <c r="H210">
        <f t="shared" si="87"/>
        <v>0</v>
      </c>
      <c r="I210">
        <f t="shared" si="87"/>
        <v>2</v>
      </c>
      <c r="J210">
        <f t="shared" si="87"/>
        <v>1</v>
      </c>
      <c r="K210">
        <f t="shared" si="87"/>
        <v>1</v>
      </c>
      <c r="L210">
        <f t="shared" si="87"/>
        <v>0</v>
      </c>
      <c r="M210">
        <f t="shared" si="87"/>
        <v>0</v>
      </c>
      <c r="N210">
        <f t="shared" si="87"/>
        <v>0</v>
      </c>
      <c r="O210">
        <f t="shared" si="87"/>
        <v>0</v>
      </c>
      <c r="P210">
        <f t="shared" si="87"/>
        <v>0</v>
      </c>
      <c r="Q210">
        <f t="shared" si="87"/>
        <v>0</v>
      </c>
      <c r="R210">
        <f t="shared" si="87"/>
        <v>0</v>
      </c>
    </row>
    <row r="211" spans="1:18" x14ac:dyDescent="0.15">
      <c r="B211" s="2"/>
      <c r="C211" t="s">
        <v>218</v>
      </c>
      <c r="D211">
        <f t="shared" ref="D211:R211" si="88">COUNTIF($E186:$F201,D$105)</f>
        <v>2</v>
      </c>
      <c r="E211">
        <f t="shared" si="88"/>
        <v>2</v>
      </c>
      <c r="F211">
        <f t="shared" si="88"/>
        <v>3</v>
      </c>
      <c r="G211">
        <f t="shared" si="88"/>
        <v>2</v>
      </c>
      <c r="H211">
        <f t="shared" si="88"/>
        <v>0</v>
      </c>
      <c r="I211">
        <f t="shared" si="88"/>
        <v>3</v>
      </c>
      <c r="J211">
        <f t="shared" si="88"/>
        <v>2</v>
      </c>
      <c r="K211">
        <f t="shared" si="88"/>
        <v>2</v>
      </c>
      <c r="L211">
        <f t="shared" si="88"/>
        <v>0</v>
      </c>
      <c r="M211">
        <f t="shared" si="88"/>
        <v>0</v>
      </c>
      <c r="N211">
        <f t="shared" si="88"/>
        <v>0</v>
      </c>
      <c r="O211">
        <f t="shared" si="88"/>
        <v>0</v>
      </c>
      <c r="P211">
        <f t="shared" si="88"/>
        <v>0</v>
      </c>
      <c r="Q211">
        <f t="shared" si="88"/>
        <v>0</v>
      </c>
      <c r="R211">
        <f t="shared" si="88"/>
        <v>0</v>
      </c>
    </row>
    <row r="212" spans="1:18" x14ac:dyDescent="0.15">
      <c r="B212" s="2"/>
      <c r="C212" t="s">
        <v>219</v>
      </c>
      <c r="D212">
        <f t="shared" ref="D212:R212" si="89">COUNTIF($G186:$I201,D$105)</f>
        <v>3</v>
      </c>
      <c r="E212">
        <f t="shared" si="89"/>
        <v>2</v>
      </c>
      <c r="F212">
        <f t="shared" si="89"/>
        <v>2</v>
      </c>
      <c r="G212">
        <f t="shared" si="89"/>
        <v>7</v>
      </c>
      <c r="H212">
        <f t="shared" si="89"/>
        <v>2</v>
      </c>
      <c r="I212">
        <f t="shared" si="89"/>
        <v>2</v>
      </c>
      <c r="J212">
        <f t="shared" si="89"/>
        <v>3</v>
      </c>
      <c r="K212">
        <f t="shared" si="89"/>
        <v>3</v>
      </c>
      <c r="L212">
        <f t="shared" si="89"/>
        <v>0</v>
      </c>
      <c r="M212">
        <f t="shared" si="89"/>
        <v>0</v>
      </c>
      <c r="N212">
        <f t="shared" si="89"/>
        <v>0</v>
      </c>
      <c r="O212">
        <f t="shared" si="89"/>
        <v>0</v>
      </c>
      <c r="P212">
        <f t="shared" si="89"/>
        <v>0</v>
      </c>
      <c r="Q212">
        <f t="shared" si="89"/>
        <v>0</v>
      </c>
      <c r="R212">
        <f t="shared" si="89"/>
        <v>0</v>
      </c>
    </row>
    <row r="213" spans="1:18" x14ac:dyDescent="0.15">
      <c r="B213" s="2"/>
      <c r="C213" t="s">
        <v>220</v>
      </c>
      <c r="D213" s="1">
        <f t="shared" ref="D213:R213" si="90">COUNTIF($J186:$M201,D$105)</f>
        <v>2</v>
      </c>
      <c r="E213" s="1">
        <f t="shared" si="90"/>
        <v>2</v>
      </c>
      <c r="F213" s="1">
        <f t="shared" si="90"/>
        <v>4</v>
      </c>
      <c r="G213" s="1">
        <f t="shared" si="90"/>
        <v>11</v>
      </c>
      <c r="H213" s="1">
        <f t="shared" si="90"/>
        <v>0</v>
      </c>
      <c r="I213" s="1">
        <f t="shared" si="90"/>
        <v>5</v>
      </c>
      <c r="J213" s="1">
        <f t="shared" si="90"/>
        <v>4</v>
      </c>
      <c r="K213" s="1">
        <f t="shared" si="90"/>
        <v>4</v>
      </c>
      <c r="L213" s="1">
        <f t="shared" si="90"/>
        <v>0</v>
      </c>
      <c r="M213" s="1">
        <f t="shared" si="90"/>
        <v>0</v>
      </c>
      <c r="N213" s="1">
        <f t="shared" si="90"/>
        <v>0</v>
      </c>
      <c r="O213" s="1">
        <f t="shared" si="90"/>
        <v>0</v>
      </c>
      <c r="P213" s="1">
        <f t="shared" si="90"/>
        <v>0</v>
      </c>
      <c r="Q213" s="1">
        <f t="shared" si="90"/>
        <v>0</v>
      </c>
      <c r="R213" s="1">
        <f t="shared" si="90"/>
        <v>0</v>
      </c>
    </row>
    <row r="214" spans="1:18" x14ac:dyDescent="0.15">
      <c r="B214" s="2"/>
      <c r="C214" t="s">
        <v>221</v>
      </c>
      <c r="D214" s="2">
        <f t="shared" ref="D214:R214" si="91">COUNTIF($N186:$R201,D$105)</f>
        <v>3</v>
      </c>
      <c r="E214" s="2">
        <f t="shared" si="91"/>
        <v>3</v>
      </c>
      <c r="F214" s="2">
        <f t="shared" si="91"/>
        <v>4</v>
      </c>
      <c r="G214" s="2">
        <f t="shared" si="91"/>
        <v>11</v>
      </c>
      <c r="H214" s="2">
        <f t="shared" si="91"/>
        <v>0</v>
      </c>
      <c r="I214" s="2">
        <f t="shared" si="91"/>
        <v>5</v>
      </c>
      <c r="J214" s="2">
        <f t="shared" si="91"/>
        <v>4</v>
      </c>
      <c r="K214" s="2">
        <f t="shared" si="91"/>
        <v>4</v>
      </c>
      <c r="L214" s="2">
        <f t="shared" si="91"/>
        <v>0</v>
      </c>
      <c r="M214" s="2">
        <f t="shared" si="91"/>
        <v>0</v>
      </c>
      <c r="N214" s="2">
        <f t="shared" si="91"/>
        <v>0</v>
      </c>
      <c r="O214" s="2">
        <f t="shared" si="91"/>
        <v>0</v>
      </c>
      <c r="P214" s="2">
        <f t="shared" si="91"/>
        <v>2</v>
      </c>
      <c r="Q214" s="2">
        <f t="shared" si="91"/>
        <v>2</v>
      </c>
      <c r="R214" s="2">
        <f t="shared" si="91"/>
        <v>2</v>
      </c>
    </row>
    <row r="218" spans="1:18" x14ac:dyDescent="0.15">
      <c r="A218" s="6">
        <v>5</v>
      </c>
      <c r="B218" s="6" t="str">
        <f>VLOOKUP(A218,属性设计!$A$14:$B$18,2,FALSE)</f>
        <v>龙女</v>
      </c>
      <c r="C218" s="1" t="s">
        <v>199</v>
      </c>
      <c r="D218" s="2" t="s">
        <v>217</v>
      </c>
      <c r="E218" s="1" t="s">
        <v>218</v>
      </c>
      <c r="F218" s="1"/>
      <c r="G218" s="2" t="s">
        <v>219</v>
      </c>
      <c r="H218" s="2"/>
      <c r="I218" s="2"/>
      <c r="J218" s="1" t="s">
        <v>220</v>
      </c>
      <c r="K218" s="1"/>
      <c r="L218" s="1"/>
      <c r="M218" s="1"/>
      <c r="N218" s="2" t="s">
        <v>221</v>
      </c>
      <c r="O218" s="2"/>
      <c r="P218" s="2"/>
      <c r="Q218" s="2"/>
      <c r="R218" s="2"/>
    </row>
    <row r="219" spans="1:18" x14ac:dyDescent="0.15">
      <c r="A219">
        <f>A218*100+10</f>
        <v>510</v>
      </c>
      <c r="B219" t="s">
        <v>222</v>
      </c>
      <c r="C219" t="s">
        <v>245</v>
      </c>
      <c r="D219" t="s">
        <v>245</v>
      </c>
      <c r="E219" t="s">
        <v>245</v>
      </c>
      <c r="F219" t="s">
        <v>1</v>
      </c>
      <c r="G219" t="s">
        <v>245</v>
      </c>
      <c r="H219" t="s">
        <v>1</v>
      </c>
      <c r="I219" t="s">
        <v>251</v>
      </c>
      <c r="J219" t="s">
        <v>245</v>
      </c>
      <c r="K219" t="s">
        <v>249</v>
      </c>
      <c r="L219" t="s">
        <v>251</v>
      </c>
      <c r="M219" t="s">
        <v>272</v>
      </c>
      <c r="N219" t="s">
        <v>245</v>
      </c>
      <c r="O219" t="s">
        <v>249</v>
      </c>
      <c r="P219" t="s">
        <v>251</v>
      </c>
      <c r="Q219" t="s">
        <v>272</v>
      </c>
      <c r="R219" t="s">
        <v>260</v>
      </c>
    </row>
    <row r="220" spans="1:18" x14ac:dyDescent="0.15">
      <c r="A220">
        <f>A218*100+11</f>
        <v>511</v>
      </c>
      <c r="B220" t="str">
        <f>B219&amp;"系数"</f>
        <v>武器系数</v>
      </c>
      <c r="C220">
        <v>0.6</v>
      </c>
      <c r="D220">
        <v>0.6</v>
      </c>
      <c r="E220">
        <v>0.5</v>
      </c>
      <c r="F220">
        <v>0.3</v>
      </c>
      <c r="G220">
        <v>0.4</v>
      </c>
      <c r="H220">
        <v>0.3</v>
      </c>
      <c r="I220">
        <v>0.3</v>
      </c>
      <c r="J220">
        <v>0.4</v>
      </c>
      <c r="K220">
        <v>0.25</v>
      </c>
      <c r="L220">
        <v>0.3</v>
      </c>
      <c r="M220">
        <v>1</v>
      </c>
      <c r="N220">
        <v>0.4</v>
      </c>
      <c r="O220">
        <v>0.25</v>
      </c>
      <c r="P220">
        <v>0.3</v>
      </c>
      <c r="Q220">
        <v>1</v>
      </c>
      <c r="R220">
        <v>0.5</v>
      </c>
    </row>
    <row r="221" spans="1:18" x14ac:dyDescent="0.15">
      <c r="A221">
        <f t="shared" ref="A221" si="92">A219+10</f>
        <v>520</v>
      </c>
      <c r="B221" t="s">
        <v>223</v>
      </c>
      <c r="C221" t="s">
        <v>157</v>
      </c>
      <c r="D221" t="s">
        <v>157</v>
      </c>
      <c r="E221" t="s">
        <v>224</v>
      </c>
      <c r="F221" t="s">
        <v>247</v>
      </c>
      <c r="G221" t="s">
        <v>224</v>
      </c>
      <c r="H221" t="s">
        <v>247</v>
      </c>
      <c r="I221" t="s">
        <v>248</v>
      </c>
      <c r="J221" t="s">
        <v>224</v>
      </c>
      <c r="K221" t="s">
        <v>247</v>
      </c>
      <c r="L221" t="s">
        <v>248</v>
      </c>
      <c r="M221" t="s">
        <v>224</v>
      </c>
      <c r="N221" t="s">
        <v>224</v>
      </c>
      <c r="O221" t="s">
        <v>247</v>
      </c>
      <c r="P221" t="s">
        <v>248</v>
      </c>
      <c r="Q221" t="s">
        <v>224</v>
      </c>
      <c r="R221" t="s">
        <v>273</v>
      </c>
    </row>
    <row r="222" spans="1:18" x14ac:dyDescent="0.15">
      <c r="A222">
        <f>A220+10</f>
        <v>521</v>
      </c>
      <c r="B222" t="str">
        <f>B221&amp;"系数"</f>
        <v>头盔系数</v>
      </c>
      <c r="C222">
        <v>0.27</v>
      </c>
      <c r="D222">
        <v>1</v>
      </c>
      <c r="E222">
        <v>0.7</v>
      </c>
      <c r="F222">
        <v>0.3</v>
      </c>
      <c r="G222">
        <v>0.3</v>
      </c>
      <c r="H222">
        <v>0.3</v>
      </c>
      <c r="I222">
        <v>0.2</v>
      </c>
      <c r="J222">
        <v>0.2</v>
      </c>
      <c r="K222">
        <v>0.25</v>
      </c>
      <c r="L222">
        <v>0.2</v>
      </c>
      <c r="M222">
        <v>4.4999999999999998E-2</v>
      </c>
      <c r="N222">
        <v>0.2</v>
      </c>
      <c r="O222">
        <v>0.25</v>
      </c>
      <c r="P222">
        <v>0.2</v>
      </c>
      <c r="Q222">
        <v>4.4999999999999998E-2</v>
      </c>
      <c r="R222">
        <v>0.2</v>
      </c>
    </row>
    <row r="223" spans="1:18" x14ac:dyDescent="0.15">
      <c r="A223">
        <f t="shared" ref="A223:A233" si="93">A221+10</f>
        <v>530</v>
      </c>
      <c r="B223" t="s">
        <v>225</v>
      </c>
      <c r="C223" t="s">
        <v>247</v>
      </c>
      <c r="D223" t="s">
        <v>247</v>
      </c>
      <c r="E223" t="s">
        <v>247</v>
      </c>
      <c r="F223" t="s">
        <v>251</v>
      </c>
      <c r="G223" t="s">
        <v>247</v>
      </c>
      <c r="H223" t="s">
        <v>245</v>
      </c>
      <c r="I223" t="s">
        <v>224</v>
      </c>
      <c r="J223" t="s">
        <v>247</v>
      </c>
      <c r="K223" t="s">
        <v>249</v>
      </c>
      <c r="L223" t="s">
        <v>224</v>
      </c>
      <c r="M223" t="s">
        <v>224</v>
      </c>
      <c r="N223" t="s">
        <v>247</v>
      </c>
      <c r="O223" t="s">
        <v>249</v>
      </c>
      <c r="P223" t="s">
        <v>224</v>
      </c>
      <c r="Q223" t="s">
        <v>224</v>
      </c>
      <c r="R223" t="s">
        <v>261</v>
      </c>
    </row>
    <row r="224" spans="1:18" x14ac:dyDescent="0.15">
      <c r="A224">
        <f t="shared" si="93"/>
        <v>531</v>
      </c>
      <c r="B224" t="str">
        <f>B223&amp;"系数"</f>
        <v>衣服系数</v>
      </c>
      <c r="C224">
        <v>1</v>
      </c>
      <c r="D224">
        <v>1</v>
      </c>
      <c r="E224">
        <v>0.7</v>
      </c>
      <c r="F224">
        <v>0.3</v>
      </c>
      <c r="G224">
        <v>0.5</v>
      </c>
      <c r="H224">
        <v>0.15</v>
      </c>
      <c r="I224">
        <v>0.12</v>
      </c>
      <c r="J224">
        <v>0.55000000000000004</v>
      </c>
      <c r="K224">
        <v>0.2</v>
      </c>
      <c r="L224">
        <v>0.08</v>
      </c>
      <c r="M224">
        <v>0.06</v>
      </c>
      <c r="N224">
        <v>0.55000000000000004</v>
      </c>
      <c r="O224">
        <v>0.2</v>
      </c>
      <c r="P224">
        <v>0.08</v>
      </c>
      <c r="Q224">
        <v>0.06</v>
      </c>
      <c r="R224">
        <v>0.5</v>
      </c>
    </row>
    <row r="225" spans="1:18" x14ac:dyDescent="0.15">
      <c r="A225">
        <f t="shared" si="93"/>
        <v>540</v>
      </c>
      <c r="B225" t="s">
        <v>226</v>
      </c>
      <c r="C225" t="s">
        <v>157</v>
      </c>
      <c r="D225" t="s">
        <v>249</v>
      </c>
      <c r="E225" t="s">
        <v>1</v>
      </c>
      <c r="F225" t="s">
        <v>248</v>
      </c>
      <c r="G225" t="s">
        <v>1</v>
      </c>
      <c r="H225" t="s">
        <v>248</v>
      </c>
      <c r="I225" t="s">
        <v>157</v>
      </c>
      <c r="J225" t="s">
        <v>1</v>
      </c>
      <c r="K225" t="s">
        <v>248</v>
      </c>
      <c r="L225" t="s">
        <v>157</v>
      </c>
      <c r="M225" t="s">
        <v>23</v>
      </c>
      <c r="N225" t="s">
        <v>1</v>
      </c>
      <c r="O225" t="s">
        <v>248</v>
      </c>
      <c r="P225" t="s">
        <v>157</v>
      </c>
      <c r="Q225" t="s">
        <v>23</v>
      </c>
      <c r="R225" t="s">
        <v>260</v>
      </c>
    </row>
    <row r="226" spans="1:18" x14ac:dyDescent="0.15">
      <c r="A226">
        <f t="shared" si="93"/>
        <v>541</v>
      </c>
      <c r="B226" t="str">
        <f>B225&amp;"系数"</f>
        <v>鞋系数</v>
      </c>
      <c r="C226">
        <v>0.23</v>
      </c>
      <c r="D226">
        <v>1</v>
      </c>
      <c r="E226">
        <v>0.5</v>
      </c>
      <c r="F226">
        <v>0.3</v>
      </c>
      <c r="G226">
        <v>0.5</v>
      </c>
      <c r="H226">
        <v>0.3</v>
      </c>
      <c r="I226">
        <v>0.08</v>
      </c>
      <c r="J226">
        <v>0.4</v>
      </c>
      <c r="K226">
        <v>0.25</v>
      </c>
      <c r="L226">
        <v>0.08</v>
      </c>
      <c r="M226">
        <v>1</v>
      </c>
      <c r="N226">
        <v>0.4</v>
      </c>
      <c r="O226">
        <v>0.25</v>
      </c>
      <c r="P226">
        <v>0.08</v>
      </c>
      <c r="Q226">
        <v>1</v>
      </c>
      <c r="R226">
        <v>0.5</v>
      </c>
    </row>
    <row r="227" spans="1:18" x14ac:dyDescent="0.15">
      <c r="A227">
        <f t="shared" si="93"/>
        <v>550</v>
      </c>
      <c r="B227" t="s">
        <v>227</v>
      </c>
      <c r="C227" t="s">
        <v>248</v>
      </c>
      <c r="D227" t="s">
        <v>248</v>
      </c>
      <c r="E227" t="s">
        <v>0</v>
      </c>
      <c r="F227" t="s">
        <v>157</v>
      </c>
      <c r="G227" t="s">
        <v>0</v>
      </c>
      <c r="H227" t="s">
        <v>157</v>
      </c>
      <c r="I227" t="s">
        <v>247</v>
      </c>
      <c r="J227" t="s">
        <v>0</v>
      </c>
      <c r="K227" t="s">
        <v>157</v>
      </c>
      <c r="L227" t="s">
        <v>247</v>
      </c>
      <c r="M227" t="s">
        <v>245</v>
      </c>
      <c r="N227" t="s">
        <v>0</v>
      </c>
      <c r="O227" t="s">
        <v>157</v>
      </c>
      <c r="P227" t="s">
        <v>247</v>
      </c>
      <c r="Q227" t="s">
        <v>245</v>
      </c>
      <c r="R227" t="s">
        <v>261</v>
      </c>
    </row>
    <row r="228" spans="1:18" x14ac:dyDescent="0.15">
      <c r="A228">
        <f t="shared" si="93"/>
        <v>551</v>
      </c>
      <c r="B228" t="str">
        <f>B227&amp;"系数"</f>
        <v>腰带系数</v>
      </c>
      <c r="C228">
        <v>1</v>
      </c>
      <c r="D228">
        <v>1</v>
      </c>
      <c r="E228">
        <v>0.7</v>
      </c>
      <c r="F228">
        <v>0.3</v>
      </c>
      <c r="G228">
        <v>0.7</v>
      </c>
      <c r="H228">
        <v>0.2</v>
      </c>
      <c r="I228">
        <v>0.2</v>
      </c>
      <c r="J228">
        <v>0.7</v>
      </c>
      <c r="K228">
        <v>0.15</v>
      </c>
      <c r="L228">
        <v>0.2</v>
      </c>
      <c r="M228">
        <v>0.1</v>
      </c>
      <c r="N228">
        <v>0.5</v>
      </c>
      <c r="O228">
        <v>0.15</v>
      </c>
      <c r="P228">
        <v>0.2</v>
      </c>
      <c r="Q228">
        <v>0.1</v>
      </c>
      <c r="R228">
        <v>0.5</v>
      </c>
    </row>
    <row r="229" spans="1:18" x14ac:dyDescent="0.15">
      <c r="A229">
        <f t="shared" si="93"/>
        <v>560</v>
      </c>
      <c r="B229" t="s">
        <v>237</v>
      </c>
      <c r="C229" t="s">
        <v>157</v>
      </c>
      <c r="D229" t="s">
        <v>251</v>
      </c>
      <c r="E229" t="s">
        <v>248</v>
      </c>
      <c r="F229" t="s">
        <v>249</v>
      </c>
      <c r="G229" t="s">
        <v>248</v>
      </c>
      <c r="H229" t="s">
        <v>249</v>
      </c>
      <c r="I229" t="s">
        <v>157</v>
      </c>
      <c r="J229" t="s">
        <v>248</v>
      </c>
      <c r="K229" t="s">
        <v>249</v>
      </c>
      <c r="L229" t="s">
        <v>157</v>
      </c>
      <c r="M229" t="s">
        <v>245</v>
      </c>
      <c r="N229" t="s">
        <v>248</v>
      </c>
      <c r="O229" t="s">
        <v>249</v>
      </c>
      <c r="P229" t="s">
        <v>157</v>
      </c>
      <c r="Q229" t="s">
        <v>245</v>
      </c>
      <c r="R229" t="s">
        <v>2</v>
      </c>
    </row>
    <row r="230" spans="1:18" x14ac:dyDescent="0.15">
      <c r="A230">
        <f t="shared" si="93"/>
        <v>561</v>
      </c>
      <c r="B230" t="str">
        <f>B229&amp;"系数"</f>
        <v>裤子系数</v>
      </c>
      <c r="C230">
        <v>0.3</v>
      </c>
      <c r="D230">
        <v>1</v>
      </c>
      <c r="E230">
        <v>0.7</v>
      </c>
      <c r="F230">
        <v>0.2</v>
      </c>
      <c r="G230">
        <v>0.5</v>
      </c>
      <c r="H230">
        <v>0.2</v>
      </c>
      <c r="I230">
        <v>0.11</v>
      </c>
      <c r="J230">
        <v>0.55000000000000004</v>
      </c>
      <c r="K230">
        <v>0.15</v>
      </c>
      <c r="L230">
        <v>7.0000000000000007E-2</v>
      </c>
      <c r="M230">
        <v>0.1</v>
      </c>
      <c r="N230">
        <v>0.55000000000000004</v>
      </c>
      <c r="O230">
        <v>0.15</v>
      </c>
      <c r="P230">
        <v>7.0000000000000007E-2</v>
      </c>
      <c r="Q230">
        <v>0.1</v>
      </c>
      <c r="R230">
        <v>0.2</v>
      </c>
    </row>
    <row r="231" spans="1:18" x14ac:dyDescent="0.15">
      <c r="A231">
        <f t="shared" si="93"/>
        <v>570</v>
      </c>
      <c r="B231" t="s">
        <v>228</v>
      </c>
      <c r="C231" t="s">
        <v>157</v>
      </c>
      <c r="D231" t="s">
        <v>250</v>
      </c>
      <c r="E231" t="s">
        <v>2</v>
      </c>
      <c r="F231" t="s">
        <v>245</v>
      </c>
      <c r="G231" t="s">
        <v>2</v>
      </c>
      <c r="H231" t="s">
        <v>245</v>
      </c>
      <c r="I231" t="s">
        <v>157</v>
      </c>
      <c r="J231" t="s">
        <v>2</v>
      </c>
      <c r="K231" t="s">
        <v>245</v>
      </c>
      <c r="L231" t="s">
        <v>157</v>
      </c>
      <c r="M231" t="s">
        <v>224</v>
      </c>
      <c r="N231" t="s">
        <v>2</v>
      </c>
      <c r="O231" t="s">
        <v>245</v>
      </c>
      <c r="P231" t="s">
        <v>157</v>
      </c>
      <c r="Q231" t="s">
        <v>224</v>
      </c>
      <c r="R231" t="s">
        <v>262</v>
      </c>
    </row>
    <row r="232" spans="1:18" x14ac:dyDescent="0.15">
      <c r="A232">
        <f t="shared" si="93"/>
        <v>571</v>
      </c>
      <c r="B232" t="str">
        <f>B231&amp;"系数"</f>
        <v>项链系数</v>
      </c>
      <c r="C232">
        <v>0.2</v>
      </c>
      <c r="D232">
        <v>1</v>
      </c>
      <c r="E232">
        <v>0.7</v>
      </c>
      <c r="F232">
        <v>0.2</v>
      </c>
      <c r="G232">
        <v>0.7</v>
      </c>
      <c r="H232">
        <v>0.2</v>
      </c>
      <c r="I232">
        <v>0.09</v>
      </c>
      <c r="J232">
        <v>0.7</v>
      </c>
      <c r="K232">
        <v>0.15</v>
      </c>
      <c r="L232">
        <v>0.11</v>
      </c>
      <c r="M232">
        <v>0.05</v>
      </c>
      <c r="N232">
        <v>0.5</v>
      </c>
      <c r="O232">
        <v>0.15</v>
      </c>
      <c r="P232">
        <v>0.11</v>
      </c>
      <c r="Q232">
        <v>0.05</v>
      </c>
      <c r="R232">
        <v>0.5</v>
      </c>
    </row>
    <row r="233" spans="1:18" x14ac:dyDescent="0.15">
      <c r="A233">
        <f t="shared" si="93"/>
        <v>580</v>
      </c>
      <c r="B233" t="s">
        <v>229</v>
      </c>
      <c r="C233" t="s">
        <v>245</v>
      </c>
      <c r="D233" t="s">
        <v>245</v>
      </c>
      <c r="E233" t="s">
        <v>245</v>
      </c>
      <c r="F233" t="s">
        <v>2</v>
      </c>
      <c r="G233" t="s">
        <v>245</v>
      </c>
      <c r="H233" t="s">
        <v>2</v>
      </c>
      <c r="I233" t="s">
        <v>157</v>
      </c>
      <c r="J233" t="s">
        <v>245</v>
      </c>
      <c r="K233" t="s">
        <v>2</v>
      </c>
      <c r="L233" t="s">
        <v>157</v>
      </c>
      <c r="M233" t="s">
        <v>224</v>
      </c>
      <c r="N233" t="s">
        <v>245</v>
      </c>
      <c r="O233" t="s">
        <v>2</v>
      </c>
      <c r="P233" t="s">
        <v>157</v>
      </c>
      <c r="Q233" t="s">
        <v>224</v>
      </c>
      <c r="R233" t="s">
        <v>262</v>
      </c>
    </row>
    <row r="234" spans="1:18" x14ac:dyDescent="0.15">
      <c r="A234">
        <f>A232+10</f>
        <v>581</v>
      </c>
      <c r="B234" t="str">
        <f>B233&amp;"系数"</f>
        <v>戒指系数</v>
      </c>
      <c r="C234">
        <v>0.4</v>
      </c>
      <c r="D234">
        <v>0.4</v>
      </c>
      <c r="E234">
        <v>0.3</v>
      </c>
      <c r="F234">
        <v>0.3</v>
      </c>
      <c r="G234">
        <v>0.25</v>
      </c>
      <c r="H234">
        <v>0.3</v>
      </c>
      <c r="I234">
        <v>0.1</v>
      </c>
      <c r="J234">
        <v>0.25</v>
      </c>
      <c r="K234">
        <v>0.3</v>
      </c>
      <c r="L234">
        <v>0.1</v>
      </c>
      <c r="M234">
        <v>5.5E-2</v>
      </c>
      <c r="N234">
        <v>0.25</v>
      </c>
      <c r="O234">
        <v>0.3</v>
      </c>
      <c r="P234">
        <v>0.1</v>
      </c>
      <c r="Q234">
        <v>5.5E-2</v>
      </c>
      <c r="R234">
        <v>0.5</v>
      </c>
    </row>
    <row r="236" spans="1:18" x14ac:dyDescent="0.15">
      <c r="D236">
        <v>1</v>
      </c>
      <c r="E236">
        <v>2</v>
      </c>
      <c r="F236">
        <v>3</v>
      </c>
      <c r="G236">
        <v>4</v>
      </c>
      <c r="H236">
        <v>5</v>
      </c>
      <c r="I236">
        <v>6</v>
      </c>
      <c r="J236">
        <v>7</v>
      </c>
      <c r="K236">
        <v>8</v>
      </c>
      <c r="L236">
        <v>9</v>
      </c>
      <c r="M236">
        <v>10</v>
      </c>
      <c r="N236">
        <v>11</v>
      </c>
      <c r="O236">
        <v>12</v>
      </c>
      <c r="P236">
        <v>13</v>
      </c>
      <c r="Q236">
        <v>14</v>
      </c>
      <c r="R236">
        <v>15</v>
      </c>
    </row>
    <row r="237" spans="1:18" x14ac:dyDescent="0.15">
      <c r="D237" t="s">
        <v>0</v>
      </c>
      <c r="E237" t="s">
        <v>1</v>
      </c>
      <c r="F237" t="s">
        <v>2</v>
      </c>
      <c r="G237" t="s">
        <v>224</v>
      </c>
      <c r="H237" t="s">
        <v>245</v>
      </c>
      <c r="I237" t="s">
        <v>246</v>
      </c>
      <c r="J237" t="s">
        <v>247</v>
      </c>
      <c r="K237" t="s">
        <v>248</v>
      </c>
      <c r="L237" t="s">
        <v>25</v>
      </c>
      <c r="M237" t="s">
        <v>22</v>
      </c>
      <c r="N237" t="s">
        <v>24</v>
      </c>
      <c r="O237" t="s">
        <v>23</v>
      </c>
      <c r="P237" t="str">
        <f>D237&amp;"%"</f>
        <v>力道%</v>
      </c>
      <c r="Q237" t="str">
        <f t="shared" ref="Q237" si="94">E237&amp;"%"</f>
        <v>身法%</v>
      </c>
      <c r="R237" t="str">
        <f t="shared" ref="R237" si="95">F237&amp;"%"</f>
        <v>元气%</v>
      </c>
    </row>
    <row r="238" spans="1:18" x14ac:dyDescent="0.15">
      <c r="B238" s="1" t="s">
        <v>230</v>
      </c>
      <c r="C238" t="s">
        <v>217</v>
      </c>
      <c r="D238">
        <f t="shared" ref="D238:R238" si="96">SUMIF($D219,D$105,$D220)+SUMIF($D221,D$105,$D222)+SUMIF($D223,D$105,$D224)+SUMIF($D225,D$105,$D226)+SUMIF($D227,D$105,$D228)+SUMIF($D229,D$105,$D230)+SUMIF($D231,D$105,$D232)+SUMIF($D233,D$105,$D234)</f>
        <v>1</v>
      </c>
      <c r="E238">
        <f t="shared" si="96"/>
        <v>1</v>
      </c>
      <c r="F238">
        <f t="shared" si="96"/>
        <v>1</v>
      </c>
      <c r="G238">
        <f t="shared" si="96"/>
        <v>1</v>
      </c>
      <c r="H238">
        <f t="shared" si="96"/>
        <v>1</v>
      </c>
      <c r="I238">
        <f t="shared" si="96"/>
        <v>0</v>
      </c>
      <c r="J238">
        <f t="shared" si="96"/>
        <v>1</v>
      </c>
      <c r="K238">
        <f t="shared" si="96"/>
        <v>1</v>
      </c>
      <c r="L238">
        <f t="shared" si="96"/>
        <v>0</v>
      </c>
      <c r="M238">
        <f t="shared" si="96"/>
        <v>0</v>
      </c>
      <c r="N238">
        <f t="shared" si="96"/>
        <v>0</v>
      </c>
      <c r="O238">
        <f t="shared" si="96"/>
        <v>0</v>
      </c>
      <c r="P238">
        <f t="shared" si="96"/>
        <v>0</v>
      </c>
      <c r="Q238">
        <f t="shared" si="96"/>
        <v>0</v>
      </c>
      <c r="R238">
        <f t="shared" si="96"/>
        <v>0</v>
      </c>
    </row>
    <row r="239" spans="1:18" x14ac:dyDescent="0.15">
      <c r="B239" s="1"/>
      <c r="C239" t="s">
        <v>218</v>
      </c>
      <c r="D239">
        <f>SUMIF($E219:$F219,D$105,$E220:$F220)+SUMIF($E221:$F221,D$105,$E222:$F222)+SUMIF($E223:$F223,D$105,$E224:$F224)+SUMIF($E225:$F225,D$105,$E226:$F226)+SUMIF($E227:$F227,D$105,$E228:$F228)+SUMIF($E229:$F229,D$105,$E230:$F230)+SUMIF($E231:$F231,D$105,$E232:$F232)+SUMIF($E233:$F233,D$105,$E234:$F234)</f>
        <v>1</v>
      </c>
      <c r="E239">
        <f t="shared" ref="E239:R239" si="97">SUMIF($E219:$F219,E$105,$E220:$F220)+SUMIF($E221:$F221,E$105,$E222:$F222)+SUMIF($E223:$F223,E$105,$E224:$F224)+SUMIF($E225:$F225,E$105,$E226:$F226)+SUMIF($E227:$F227,E$105,$E228:$F228)+SUMIF($E229:$F229,E$105,$E230:$F230)+SUMIF($E231:$F231,E$105,$E232:$F232)+SUMIF($E233:$F233,E$105,$E234:$F234)</f>
        <v>1</v>
      </c>
      <c r="F239">
        <f t="shared" si="97"/>
        <v>1</v>
      </c>
      <c r="G239">
        <f t="shared" si="97"/>
        <v>1</v>
      </c>
      <c r="H239">
        <f t="shared" si="97"/>
        <v>1</v>
      </c>
      <c r="I239">
        <f t="shared" si="97"/>
        <v>0</v>
      </c>
      <c r="J239">
        <f t="shared" si="97"/>
        <v>1</v>
      </c>
      <c r="K239">
        <f t="shared" si="97"/>
        <v>1</v>
      </c>
      <c r="L239">
        <f t="shared" si="97"/>
        <v>0</v>
      </c>
      <c r="M239">
        <f t="shared" si="97"/>
        <v>0</v>
      </c>
      <c r="N239">
        <f t="shared" si="97"/>
        <v>0</v>
      </c>
      <c r="O239">
        <f t="shared" si="97"/>
        <v>0</v>
      </c>
      <c r="P239">
        <f t="shared" si="97"/>
        <v>0</v>
      </c>
      <c r="Q239">
        <f t="shared" si="97"/>
        <v>0</v>
      </c>
      <c r="R239">
        <f t="shared" si="97"/>
        <v>0</v>
      </c>
    </row>
    <row r="240" spans="1:18" x14ac:dyDescent="0.15">
      <c r="B240" s="1"/>
      <c r="C240" t="s">
        <v>219</v>
      </c>
      <c r="D240">
        <f t="shared" ref="D240:R240" si="98">SUMIF($G219:$I219,D$105,$G220:$I220)+SUMIF($G221:$I221,D$105,$G222:$I222)+SUMIF($G223:$I223,D$105,$G224:$I224)+SUMIF($G225:$I225,D$105,$G226:$I226)+SUMIF($G227:$I227,D$105,$G228:$I228)+SUMIF($G229:$I229,D$105,$G230:$I230)+SUMIF($G231:$I231,D$105,$G232:$I232)+SUMIF($G233:$I233,D$105,$G234:$I234)</f>
        <v>1</v>
      </c>
      <c r="E240">
        <f t="shared" si="98"/>
        <v>1</v>
      </c>
      <c r="F240">
        <f t="shared" si="98"/>
        <v>1</v>
      </c>
      <c r="G240">
        <f t="shared" si="98"/>
        <v>0.99999999999999989</v>
      </c>
      <c r="H240">
        <f t="shared" si="98"/>
        <v>1</v>
      </c>
      <c r="I240">
        <f t="shared" si="98"/>
        <v>0</v>
      </c>
      <c r="J240">
        <f t="shared" si="98"/>
        <v>1</v>
      </c>
      <c r="K240">
        <f t="shared" si="98"/>
        <v>1</v>
      </c>
      <c r="L240">
        <f t="shared" si="98"/>
        <v>0</v>
      </c>
      <c r="M240">
        <f t="shared" si="98"/>
        <v>0</v>
      </c>
      <c r="N240">
        <f t="shared" si="98"/>
        <v>0</v>
      </c>
      <c r="O240">
        <f t="shared" si="98"/>
        <v>0</v>
      </c>
      <c r="P240">
        <f t="shared" si="98"/>
        <v>0</v>
      </c>
      <c r="Q240">
        <f t="shared" si="98"/>
        <v>0</v>
      </c>
      <c r="R240">
        <f t="shared" si="98"/>
        <v>0</v>
      </c>
    </row>
    <row r="241" spans="2:18" x14ac:dyDescent="0.15">
      <c r="B241" s="1"/>
      <c r="C241" t="s">
        <v>220</v>
      </c>
      <c r="D241" s="1">
        <f t="shared" ref="D241:R241" si="99">SUMIF($J219:$M219,D$105,$J220:$M220)+SUMIF($J221:$M221,D$105,$J222:$M222)+SUMIF($J223:$M223,D$105,$J224:$M224)+SUMIF($J225:$M225,D$105,$J226:$M226)+SUMIF($J227:$M227,D$105,$J228:$M228)+SUMIF($J229:$M229,D$105,$J230:$M230)+SUMIF($J231:$M231,D$105,$J232:$M232)+SUMIF($J233:$M233,D$105,$J234:$M234)</f>
        <v>1</v>
      </c>
      <c r="E241" s="1">
        <f t="shared" si="99"/>
        <v>1</v>
      </c>
      <c r="F241" s="1">
        <f t="shared" si="99"/>
        <v>1</v>
      </c>
      <c r="G241" s="1">
        <f t="shared" si="99"/>
        <v>1</v>
      </c>
      <c r="H241" s="1">
        <f t="shared" si="99"/>
        <v>1</v>
      </c>
      <c r="I241" s="1">
        <f t="shared" si="99"/>
        <v>0</v>
      </c>
      <c r="J241" s="1">
        <f t="shared" si="99"/>
        <v>1</v>
      </c>
      <c r="K241" s="1">
        <f t="shared" si="99"/>
        <v>1</v>
      </c>
      <c r="L241" s="1">
        <f t="shared" si="99"/>
        <v>0</v>
      </c>
      <c r="M241" s="1">
        <f t="shared" si="99"/>
        <v>1</v>
      </c>
      <c r="N241" s="1">
        <f t="shared" si="99"/>
        <v>0</v>
      </c>
      <c r="O241" s="1">
        <f t="shared" si="99"/>
        <v>1</v>
      </c>
      <c r="P241" s="1">
        <f t="shared" si="99"/>
        <v>0</v>
      </c>
      <c r="Q241" s="1">
        <f t="shared" si="99"/>
        <v>0</v>
      </c>
      <c r="R241" s="1">
        <f t="shared" si="99"/>
        <v>0</v>
      </c>
    </row>
    <row r="242" spans="2:18" x14ac:dyDescent="0.15">
      <c r="B242" s="1"/>
      <c r="C242" t="s">
        <v>221</v>
      </c>
      <c r="D242" s="2">
        <f t="shared" ref="D242:R242" si="100">SUMIF($N219:$R219,D$105,$N220:$R220)+SUMIF($N221:$R221,D$105,$N222:$R222)+SUMIF($N223:$R223,D$105,$N224:$R224)+SUMIF($N225:$R225,D$105,$N226:$R226)+SUMIF($N227:$R227,D$105,$N228:$R228)+SUMIF($N229:$R229,D$105,$N230:$R230)+SUMIF($N231:$R231,D$105,$N232:$R232)+SUMIF($N233:$R233,D$105,$N234:$R234)</f>
        <v>1</v>
      </c>
      <c r="E242" s="2">
        <f t="shared" si="100"/>
        <v>1</v>
      </c>
      <c r="F242" s="2">
        <f t="shared" si="100"/>
        <v>1</v>
      </c>
      <c r="G242" s="2">
        <f t="shared" si="100"/>
        <v>1</v>
      </c>
      <c r="H242" s="2">
        <f t="shared" si="100"/>
        <v>1</v>
      </c>
      <c r="I242" s="2">
        <f t="shared" si="100"/>
        <v>0</v>
      </c>
      <c r="J242" s="2">
        <f t="shared" si="100"/>
        <v>1</v>
      </c>
      <c r="K242" s="2">
        <f t="shared" si="100"/>
        <v>1</v>
      </c>
      <c r="L242" s="2">
        <f t="shared" si="100"/>
        <v>0</v>
      </c>
      <c r="M242" s="2">
        <f t="shared" si="100"/>
        <v>1</v>
      </c>
      <c r="N242" s="2">
        <f t="shared" si="100"/>
        <v>0</v>
      </c>
      <c r="O242" s="2">
        <f t="shared" si="100"/>
        <v>1</v>
      </c>
      <c r="P242" s="2">
        <f t="shared" si="100"/>
        <v>1</v>
      </c>
      <c r="Q242" s="2">
        <f t="shared" si="100"/>
        <v>1</v>
      </c>
      <c r="R242" s="2">
        <f t="shared" si="100"/>
        <v>1</v>
      </c>
    </row>
    <row r="243" spans="2:18" x14ac:dyDescent="0.15">
      <c r="B243" s="2" t="s">
        <v>155</v>
      </c>
      <c r="C243" t="s">
        <v>217</v>
      </c>
      <c r="D243">
        <f t="shared" ref="D243:R243" si="101">COUNTIF($D219:$D234,D$105)</f>
        <v>1</v>
      </c>
      <c r="E243">
        <f t="shared" si="101"/>
        <v>1</v>
      </c>
      <c r="F243">
        <f t="shared" si="101"/>
        <v>1</v>
      </c>
      <c r="G243">
        <f t="shared" si="101"/>
        <v>1</v>
      </c>
      <c r="H243">
        <f t="shared" si="101"/>
        <v>2</v>
      </c>
      <c r="I243">
        <f t="shared" si="101"/>
        <v>0</v>
      </c>
      <c r="J243">
        <f t="shared" si="101"/>
        <v>1</v>
      </c>
      <c r="K243">
        <f t="shared" si="101"/>
        <v>1</v>
      </c>
      <c r="L243">
        <f t="shared" si="101"/>
        <v>0</v>
      </c>
      <c r="M243">
        <f t="shared" si="101"/>
        <v>0</v>
      </c>
      <c r="N243">
        <f t="shared" si="101"/>
        <v>0</v>
      </c>
      <c r="O243">
        <f t="shared" si="101"/>
        <v>0</v>
      </c>
      <c r="P243">
        <f t="shared" si="101"/>
        <v>0</v>
      </c>
      <c r="Q243">
        <f t="shared" si="101"/>
        <v>0</v>
      </c>
      <c r="R243">
        <f t="shared" si="101"/>
        <v>0</v>
      </c>
    </row>
    <row r="244" spans="2:18" x14ac:dyDescent="0.15">
      <c r="B244" s="2"/>
      <c r="C244" t="s">
        <v>218</v>
      </c>
      <c r="D244">
        <f t="shared" ref="D244:R244" si="102">COUNTIF($E219:$F234,D$105)</f>
        <v>2</v>
      </c>
      <c r="E244">
        <f t="shared" si="102"/>
        <v>3</v>
      </c>
      <c r="F244">
        <f t="shared" si="102"/>
        <v>2</v>
      </c>
      <c r="G244">
        <f t="shared" si="102"/>
        <v>2</v>
      </c>
      <c r="H244">
        <f t="shared" si="102"/>
        <v>3</v>
      </c>
      <c r="I244">
        <f t="shared" si="102"/>
        <v>0</v>
      </c>
      <c r="J244">
        <f t="shared" si="102"/>
        <v>2</v>
      </c>
      <c r="K244">
        <f t="shared" si="102"/>
        <v>2</v>
      </c>
      <c r="L244">
        <f t="shared" si="102"/>
        <v>0</v>
      </c>
      <c r="M244">
        <f t="shared" si="102"/>
        <v>0</v>
      </c>
      <c r="N244">
        <f t="shared" si="102"/>
        <v>0</v>
      </c>
      <c r="O244">
        <f t="shared" si="102"/>
        <v>0</v>
      </c>
      <c r="P244">
        <f t="shared" si="102"/>
        <v>0</v>
      </c>
      <c r="Q244">
        <f t="shared" si="102"/>
        <v>0</v>
      </c>
      <c r="R244">
        <f t="shared" si="102"/>
        <v>0</v>
      </c>
    </row>
    <row r="245" spans="2:18" x14ac:dyDescent="0.15">
      <c r="B245" s="2"/>
      <c r="C245" t="s">
        <v>219</v>
      </c>
      <c r="D245">
        <f t="shared" ref="D245:R245" si="103">COUNTIF($G219:$I234,D$105)</f>
        <v>2</v>
      </c>
      <c r="E245">
        <f t="shared" si="103"/>
        <v>3</v>
      </c>
      <c r="F245">
        <f t="shared" si="103"/>
        <v>2</v>
      </c>
      <c r="G245">
        <f t="shared" si="103"/>
        <v>7</v>
      </c>
      <c r="H245">
        <f t="shared" si="103"/>
        <v>4</v>
      </c>
      <c r="I245">
        <f t="shared" si="103"/>
        <v>0</v>
      </c>
      <c r="J245">
        <f t="shared" si="103"/>
        <v>3</v>
      </c>
      <c r="K245">
        <f t="shared" si="103"/>
        <v>3</v>
      </c>
      <c r="L245">
        <f t="shared" si="103"/>
        <v>0</v>
      </c>
      <c r="M245">
        <f t="shared" si="103"/>
        <v>0</v>
      </c>
      <c r="N245">
        <f t="shared" si="103"/>
        <v>0</v>
      </c>
      <c r="O245">
        <f t="shared" si="103"/>
        <v>0</v>
      </c>
      <c r="P245">
        <f t="shared" si="103"/>
        <v>0</v>
      </c>
      <c r="Q245">
        <f t="shared" si="103"/>
        <v>0</v>
      </c>
      <c r="R245">
        <f t="shared" si="103"/>
        <v>0</v>
      </c>
    </row>
    <row r="246" spans="2:18" x14ac:dyDescent="0.15">
      <c r="B246" s="2"/>
      <c r="C246" t="s">
        <v>220</v>
      </c>
      <c r="D246" s="1">
        <f t="shared" ref="D246:R246" si="104">COUNTIF($J219:$M234,D$105)</f>
        <v>2</v>
      </c>
      <c r="E246" s="1">
        <f t="shared" si="104"/>
        <v>4</v>
      </c>
      <c r="F246" s="1">
        <f t="shared" si="104"/>
        <v>2</v>
      </c>
      <c r="G246" s="1">
        <f t="shared" si="104"/>
        <v>11</v>
      </c>
      <c r="H246" s="1">
        <f t="shared" si="104"/>
        <v>5</v>
      </c>
      <c r="I246" s="1">
        <f t="shared" si="104"/>
        <v>0</v>
      </c>
      <c r="J246" s="1">
        <f t="shared" si="104"/>
        <v>3</v>
      </c>
      <c r="K246" s="1">
        <f t="shared" si="104"/>
        <v>3</v>
      </c>
      <c r="L246" s="1">
        <f t="shared" si="104"/>
        <v>0</v>
      </c>
      <c r="M246" s="1">
        <f t="shared" si="104"/>
        <v>1</v>
      </c>
      <c r="N246" s="1">
        <f t="shared" si="104"/>
        <v>0</v>
      </c>
      <c r="O246" s="1">
        <f t="shared" si="104"/>
        <v>1</v>
      </c>
      <c r="P246" s="1">
        <f t="shared" si="104"/>
        <v>0</v>
      </c>
      <c r="Q246" s="1">
        <f t="shared" si="104"/>
        <v>0</v>
      </c>
      <c r="R246" s="1">
        <f t="shared" si="104"/>
        <v>0</v>
      </c>
    </row>
    <row r="247" spans="2:18" x14ac:dyDescent="0.15">
      <c r="B247" s="2"/>
      <c r="C247" t="s">
        <v>221</v>
      </c>
      <c r="D247" s="2">
        <f t="shared" ref="D247:R247" si="105">COUNTIF($N219:$R234,D$105)</f>
        <v>3</v>
      </c>
      <c r="E247" s="2">
        <f t="shared" si="105"/>
        <v>4</v>
      </c>
      <c r="F247" s="2">
        <f t="shared" si="105"/>
        <v>3</v>
      </c>
      <c r="G247" s="2">
        <f t="shared" si="105"/>
        <v>11</v>
      </c>
      <c r="H247" s="2">
        <f t="shared" si="105"/>
        <v>5</v>
      </c>
      <c r="I247" s="2">
        <f t="shared" si="105"/>
        <v>0</v>
      </c>
      <c r="J247" s="2">
        <f t="shared" si="105"/>
        <v>3</v>
      </c>
      <c r="K247" s="2">
        <f t="shared" si="105"/>
        <v>3</v>
      </c>
      <c r="L247" s="2">
        <f t="shared" si="105"/>
        <v>0</v>
      </c>
      <c r="M247" s="2">
        <f t="shared" si="105"/>
        <v>1</v>
      </c>
      <c r="N247" s="2">
        <f t="shared" si="105"/>
        <v>0</v>
      </c>
      <c r="O247" s="2">
        <f t="shared" si="105"/>
        <v>1</v>
      </c>
      <c r="P247" s="2">
        <f t="shared" si="105"/>
        <v>2</v>
      </c>
      <c r="Q247" s="2">
        <f t="shared" si="105"/>
        <v>2</v>
      </c>
      <c r="R247" s="2">
        <f t="shared" si="105"/>
        <v>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9</vt:i4>
      </vt:variant>
    </vt:vector>
  </HeadingPairs>
  <TitlesOfParts>
    <vt:vector size="17" baseType="lpstr">
      <vt:lpstr>怪物属性</vt:lpstr>
      <vt:lpstr>属性设计</vt:lpstr>
      <vt:lpstr>特殊效果</vt:lpstr>
      <vt:lpstr>公式</vt:lpstr>
      <vt:lpstr>参数表</vt:lpstr>
      <vt:lpstr>属性分配1</vt:lpstr>
      <vt:lpstr>属性分配2</vt:lpstr>
      <vt:lpstr>属性分配3</vt:lpstr>
      <vt:lpstr>力士基本属性</vt:lpstr>
      <vt:lpstr>龙女基本属性</vt:lpstr>
      <vt:lpstr>判官基本属性</vt:lpstr>
      <vt:lpstr>属性分配1</vt:lpstr>
      <vt:lpstr>属性分配2</vt:lpstr>
      <vt:lpstr>属性分配3</vt:lpstr>
      <vt:lpstr>修罗基本属性</vt:lpstr>
      <vt:lpstr>夜叉基本属性</vt:lpstr>
      <vt:lpstr>装备属性分配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2019-04-10T09:50:13Z</dcterms:modified>
</cp:coreProperties>
</file>