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7995"/>
  </bookViews>
  <sheets>
    <sheet name="Step by step" sheetId="1" r:id="rId1"/>
    <sheet name="stadndrization_need" sheetId="2" r:id="rId2"/>
    <sheet name="Sheet1" sheetId="3" r:id="rId3"/>
  </sheets>
  <calcPr calcId="145621"/>
</workbook>
</file>

<file path=xl/calcChain.xml><?xml version="1.0" encoding="utf-8"?>
<calcChain xmlns="http://schemas.openxmlformats.org/spreadsheetml/2006/main">
  <c r="B13" i="1" l="1"/>
  <c r="B14" i="1"/>
  <c r="B12" i="2" l="1"/>
  <c r="B11" i="2"/>
  <c r="K3" i="2" s="1"/>
  <c r="B14" i="2"/>
  <c r="D14" i="2"/>
  <c r="K10" i="2" l="1"/>
  <c r="K6" i="2"/>
  <c r="K9" i="2"/>
  <c r="K5" i="2"/>
  <c r="K8" i="2"/>
  <c r="K4" i="2"/>
  <c r="K2" i="2"/>
  <c r="K7" i="2"/>
  <c r="C11" i="2"/>
  <c r="D11" i="2"/>
  <c r="C12" i="2"/>
  <c r="D12" i="2"/>
  <c r="B21" i="1"/>
  <c r="I20" i="1"/>
  <c r="H21" i="1"/>
  <c r="I18" i="1" s="1"/>
  <c r="I21" i="1" s="1"/>
  <c r="I22" i="1" s="1"/>
  <c r="I19" i="1"/>
  <c r="B29" i="1"/>
  <c r="C20" i="1"/>
  <c r="D20" i="1"/>
  <c r="B12" i="1"/>
  <c r="B20" i="1"/>
  <c r="C27" i="1" s="1"/>
  <c r="C18" i="1"/>
  <c r="K11" i="2" l="1"/>
  <c r="K12" i="2"/>
  <c r="M3" i="2"/>
  <c r="M7" i="2"/>
  <c r="M2" i="2"/>
  <c r="M4" i="2"/>
  <c r="M8" i="2"/>
  <c r="M5" i="2"/>
  <c r="M9" i="2"/>
  <c r="M6" i="2"/>
  <c r="M10" i="2"/>
  <c r="L6" i="2"/>
  <c r="L10" i="2"/>
  <c r="L3" i="2"/>
  <c r="L7" i="2"/>
  <c r="L2" i="2"/>
  <c r="L4" i="2"/>
  <c r="L8" i="2"/>
  <c r="L5" i="2"/>
  <c r="L9" i="2"/>
  <c r="I3" i="2"/>
  <c r="H2" i="2"/>
  <c r="I2" i="2"/>
  <c r="G2" i="2"/>
  <c r="E3" i="2"/>
  <c r="E4" i="2"/>
  <c r="E5" i="2"/>
  <c r="E6" i="2"/>
  <c r="E7" i="2"/>
  <c r="E8" i="2"/>
  <c r="E9" i="2"/>
  <c r="E10" i="2"/>
  <c r="E2" i="2"/>
  <c r="M11" i="2" l="1"/>
  <c r="M12" i="2"/>
  <c r="L11" i="2"/>
  <c r="L12" i="2"/>
  <c r="C38" i="1"/>
  <c r="D38" i="1"/>
  <c r="B38" i="1"/>
  <c r="C37" i="1"/>
  <c r="D37" i="1"/>
  <c r="B37" i="1"/>
  <c r="C36" i="1" s="1"/>
  <c r="D39" i="1"/>
  <c r="C30" i="1"/>
  <c r="D30" i="1"/>
  <c r="B30" i="1"/>
  <c r="B31" i="1" s="1"/>
  <c r="B32" i="1" s="1"/>
  <c r="D29" i="1"/>
  <c r="D21" i="1"/>
  <c r="C21" i="1"/>
  <c r="B22" i="1" s="1"/>
  <c r="C12" i="1"/>
  <c r="D12" i="1"/>
  <c r="D11" i="1"/>
  <c r="C39" i="1"/>
  <c r="B39" i="1"/>
  <c r="B40" i="1" s="1"/>
  <c r="C29" i="1"/>
  <c r="C11" i="1"/>
  <c r="B11" i="1"/>
  <c r="B41" i="1" l="1"/>
  <c r="B23" i="1"/>
</calcChain>
</file>

<file path=xl/sharedStrings.xml><?xml version="1.0" encoding="utf-8"?>
<sst xmlns="http://schemas.openxmlformats.org/spreadsheetml/2006/main" count="343" uniqueCount="167">
  <si>
    <t>Student</t>
  </si>
  <si>
    <t>Physics</t>
  </si>
  <si>
    <t>Math</t>
  </si>
  <si>
    <t>Cluster History</t>
  </si>
  <si>
    <t>_NAME_</t>
  </si>
  <si>
    <t>_PARENT_</t>
  </si>
  <si>
    <t>_NCL_</t>
  </si>
  <si>
    <t>_FREQ_</t>
  </si>
  <si>
    <t>_HEIGHT_</t>
  </si>
  <si>
    <t>_RMSSTD_</t>
  </si>
  <si>
    <t>_SPRSQ_</t>
  </si>
  <si>
    <t>_RSQ_</t>
  </si>
  <si>
    <t>_PSF_</t>
  </si>
  <si>
    <t>_PST2_</t>
  </si>
  <si>
    <t>_ERSQ_</t>
  </si>
  <si>
    <t>_RATIO_</t>
  </si>
  <si>
    <t>_LOGR_</t>
  </si>
  <si>
    <t>_CCC_</t>
  </si>
  <si>
    <t>physics</t>
  </si>
  <si>
    <t>math</t>
  </si>
  <si>
    <t>_DIST_</t>
  </si>
  <si>
    <t>_AVLINK_</t>
  </si>
  <si>
    <t>name</t>
  </si>
  <si>
    <t>P</t>
  </si>
  <si>
    <t>NCL</t>
  </si>
  <si>
    <t>Clusters Joined</t>
  </si>
  <si>
    <t>FREQ</t>
  </si>
  <si>
    <t>RMS</t>
  </si>
  <si>
    <t>SPRSQ</t>
  </si>
  <si>
    <t>RSQ</t>
  </si>
  <si>
    <t>Cent</t>
  </si>
  <si>
    <t>T</t>
  </si>
  <si>
    <t>CL8</t>
  </si>
  <si>
    <t>.</t>
  </si>
  <si>
    <t>Q</t>
  </si>
  <si>
    <t>STD</t>
  </si>
  <si>
    <t>Dist</t>
  </si>
  <si>
    <t>i</t>
  </si>
  <si>
    <t>R</t>
  </si>
  <si>
    <t>e</t>
  </si>
  <si>
    <t>CL7</t>
  </si>
  <si>
    <t>X</t>
  </si>
  <si>
    <t>step 1</t>
  </si>
  <si>
    <t>Y</t>
  </si>
  <si>
    <t>step 2</t>
  </si>
  <si>
    <t>CL6</t>
  </si>
  <si>
    <t>Z</t>
  </si>
  <si>
    <t>step 3</t>
  </si>
  <si>
    <t>A</t>
  </si>
  <si>
    <t>step 4</t>
  </si>
  <si>
    <t>B</t>
  </si>
  <si>
    <t>CL5</t>
  </si>
  <si>
    <t>step 5</t>
  </si>
  <si>
    <t>C</t>
  </si>
  <si>
    <t>step 6</t>
  </si>
  <si>
    <t>CL4</t>
  </si>
  <si>
    <t>step 7</t>
  </si>
  <si>
    <t>step 8</t>
  </si>
  <si>
    <t>CL2</t>
  </si>
  <si>
    <t>CL3</t>
  </si>
  <si>
    <t>Step 1</t>
  </si>
  <si>
    <t>Distance between P and Q</t>
  </si>
  <si>
    <t>P &amp; Q combined</t>
  </si>
  <si>
    <t>New centroid</t>
  </si>
  <si>
    <t>CL1</t>
  </si>
  <si>
    <t>std dev RMS STD</t>
  </si>
  <si>
    <t>Step 2</t>
  </si>
  <si>
    <t>Distance between CL8 and R</t>
  </si>
  <si>
    <t>Step 5</t>
  </si>
  <si>
    <t>Distance between CL6 and Z</t>
  </si>
  <si>
    <t>CL6 centroid</t>
  </si>
  <si>
    <t>Chem</t>
  </si>
  <si>
    <t>Root-Mean-Square Total-Sample Standard Deviation = 31.0993</t>
  </si>
  <si>
    <t>chem</t>
  </si>
  <si>
    <t>Individual variable variance</t>
  </si>
  <si>
    <t>Average variance</t>
  </si>
  <si>
    <t>Root Mean Square total Sample st deviation</t>
  </si>
  <si>
    <t>P  15  20  21</t>
  </si>
  <si>
    <t>Q  20  15  14</t>
  </si>
  <si>
    <t>R  26  21  22</t>
  </si>
  <si>
    <t>X  44  52  54</t>
  </si>
  <si>
    <t>Y  50  45  43</t>
  </si>
  <si>
    <t>Z  57  38  39</t>
  </si>
  <si>
    <t>A  80  85  86</t>
  </si>
  <si>
    <t>B  90  88  86</t>
  </si>
  <si>
    <t>C  98  98  94</t>
  </si>
  <si>
    <t>;</t>
  </si>
  <si>
    <t>physics math chem</t>
  </si>
  <si>
    <r>
      <t>data</t>
    </r>
    <r>
      <rPr>
        <sz val="10"/>
        <color rgb="FF000000"/>
        <rFont val="Verdana"/>
        <family val="2"/>
      </rPr>
      <t xml:space="preserve"> base;</t>
    </r>
  </si>
  <si>
    <r>
      <t>input</t>
    </r>
    <r>
      <rPr>
        <sz val="10"/>
        <color rgb="FF000000"/>
        <rFont val="Verdana"/>
        <family val="2"/>
      </rPr>
      <t xml:space="preserve"> name </t>
    </r>
    <r>
      <rPr>
        <sz val="10"/>
        <color rgb="FF008080"/>
        <rFont val="Verdana"/>
        <family val="2"/>
      </rPr>
      <t>$1.</t>
    </r>
    <r>
      <rPr>
        <sz val="10"/>
        <color rgb="FF000000"/>
        <rFont val="Verdana"/>
        <family val="2"/>
      </rPr>
      <t xml:space="preserve"> physics math chem @;</t>
    </r>
  </si>
  <si>
    <r>
      <t>cards</t>
    </r>
    <r>
      <rPr>
        <sz val="10"/>
        <color rgb="FF000000"/>
        <rFont val="Verdana"/>
        <family val="2"/>
      </rPr>
      <t>;</t>
    </r>
  </si>
  <si>
    <r>
      <t>run</t>
    </r>
    <r>
      <rPr>
        <sz val="10"/>
        <color rgb="FF000000"/>
        <rFont val="Verdana"/>
        <family val="2"/>
      </rPr>
      <t>;</t>
    </r>
  </si>
  <si>
    <r>
      <t>proc</t>
    </r>
    <r>
      <rPr>
        <sz val="10"/>
        <color rgb="FF000000"/>
        <rFont val="Verdana"/>
        <family val="2"/>
      </rPr>
      <t xml:space="preserve"> </t>
    </r>
    <r>
      <rPr>
        <b/>
        <sz val="10"/>
        <color rgb="FF000080"/>
        <rFont val="Verdana"/>
        <family val="2"/>
      </rPr>
      <t>cluster</t>
    </r>
    <r>
      <rPr>
        <sz val="10"/>
        <color rgb="FF000000"/>
        <rFont val="Verdana"/>
        <family val="2"/>
      </rPr>
      <t xml:space="preserve"> </t>
    </r>
    <r>
      <rPr>
        <sz val="10"/>
        <color rgb="FF0000FF"/>
        <rFont val="Verdana"/>
        <family val="2"/>
      </rPr>
      <t>data</t>
    </r>
    <r>
      <rPr>
        <sz val="10"/>
        <color rgb="FF000000"/>
        <rFont val="Verdana"/>
        <family val="2"/>
      </rPr>
      <t xml:space="preserve">=base </t>
    </r>
    <r>
      <rPr>
        <sz val="10"/>
        <color rgb="FF0000FF"/>
        <rFont val="Verdana"/>
        <family val="2"/>
      </rPr>
      <t>noeigen</t>
    </r>
    <r>
      <rPr>
        <sz val="10"/>
        <color rgb="FF000000"/>
        <rFont val="Verdana"/>
        <family val="2"/>
      </rPr>
      <t xml:space="preserve"> </t>
    </r>
    <r>
      <rPr>
        <sz val="10"/>
        <color rgb="FF0000FF"/>
        <rFont val="Verdana"/>
        <family val="2"/>
      </rPr>
      <t>method</t>
    </r>
    <r>
      <rPr>
        <sz val="10"/>
        <color rgb="FF000000"/>
        <rFont val="Verdana"/>
        <family val="2"/>
      </rPr>
      <t xml:space="preserve">=centroid  rmsstd </t>
    </r>
    <r>
      <rPr>
        <sz val="10"/>
        <color rgb="FF0000FF"/>
        <rFont val="Verdana"/>
        <family val="2"/>
      </rPr>
      <t>rsquare</t>
    </r>
    <r>
      <rPr>
        <sz val="10"/>
        <color rgb="FF000000"/>
        <rFont val="Verdana"/>
        <family val="2"/>
      </rPr>
      <t xml:space="preserve">  </t>
    </r>
    <r>
      <rPr>
        <sz val="10"/>
        <color rgb="FF0000FF"/>
        <rFont val="Verdana"/>
        <family val="2"/>
      </rPr>
      <t>nonorm</t>
    </r>
    <r>
      <rPr>
        <sz val="10"/>
        <color rgb="FF000000"/>
        <rFont val="Verdana"/>
        <family val="2"/>
      </rPr>
      <t xml:space="preserve"> out=tree ;</t>
    </r>
  </si>
  <si>
    <r>
      <t>id</t>
    </r>
    <r>
      <rPr>
        <sz val="10"/>
        <color rgb="FF000000"/>
        <rFont val="Verdana"/>
        <family val="2"/>
      </rPr>
      <t xml:space="preserve"> name;</t>
    </r>
  </si>
  <si>
    <r>
      <t>var</t>
    </r>
    <r>
      <rPr>
        <sz val="10"/>
        <color rgb="FF000000"/>
        <rFont val="Verdana"/>
        <family val="2"/>
      </rPr>
      <t xml:space="preserve"> </t>
    </r>
  </si>
  <si>
    <t>IQ</t>
  </si>
  <si>
    <t>check</t>
  </si>
  <si>
    <t>avg</t>
  </si>
  <si>
    <t>std</t>
  </si>
  <si>
    <t>CL73</t>
  </si>
  <si>
    <t>CL74</t>
  </si>
  <si>
    <t>CL72</t>
  </si>
  <si>
    <t>CL67</t>
  </si>
  <si>
    <t>CL69</t>
  </si>
  <si>
    <t>CL70</t>
  </si>
  <si>
    <t>CL71</t>
  </si>
  <si>
    <t>CL66</t>
  </si>
  <si>
    <t>CL58</t>
  </si>
  <si>
    <t>CL62</t>
  </si>
  <si>
    <t>CL64</t>
  </si>
  <si>
    <t>CL60</t>
  </si>
  <si>
    <t>CL53</t>
  </si>
  <si>
    <t>CL56</t>
  </si>
  <si>
    <t>CL51</t>
  </si>
  <si>
    <t>CL59</t>
  </si>
  <si>
    <t>CL50</t>
  </si>
  <si>
    <t>CL65</t>
  </si>
  <si>
    <t>CL57</t>
  </si>
  <si>
    <t>CL68</t>
  </si>
  <si>
    <t>CL46</t>
  </si>
  <si>
    <t>CL43</t>
  </si>
  <si>
    <t>CL54</t>
  </si>
  <si>
    <t>CL63</t>
  </si>
  <si>
    <t>CL49</t>
  </si>
  <si>
    <t>CL48</t>
  </si>
  <si>
    <t>CL40</t>
  </si>
  <si>
    <t>CL44</t>
  </si>
  <si>
    <t>CL41</t>
  </si>
  <si>
    <t>CL61</t>
  </si>
  <si>
    <t>CL47</t>
  </si>
  <si>
    <t>CL55</t>
  </si>
  <si>
    <t>CL39</t>
  </si>
  <si>
    <t>CL33</t>
  </si>
  <si>
    <t>CL52</t>
  </si>
  <si>
    <t>CL34</t>
  </si>
  <si>
    <t>CL37</t>
  </si>
  <si>
    <t>CL36</t>
  </si>
  <si>
    <t>CL42</t>
  </si>
  <si>
    <t>CL27</t>
  </si>
  <si>
    <t>CL26</t>
  </si>
  <si>
    <t>CL23</t>
  </si>
  <si>
    <t>CL30</t>
  </si>
  <si>
    <t>CL35</t>
  </si>
  <si>
    <t>CL21</t>
  </si>
  <si>
    <t>CL24</t>
  </si>
  <si>
    <t>CL31</t>
  </si>
  <si>
    <t>CL19</t>
  </si>
  <si>
    <t>CL25</t>
  </si>
  <si>
    <t>CL28</t>
  </si>
  <si>
    <t>CL18</t>
  </si>
  <si>
    <t>CL29</t>
  </si>
  <si>
    <t>CL22</t>
  </si>
  <si>
    <t>CL16</t>
  </si>
  <si>
    <t>CL38</t>
  </si>
  <si>
    <t>CL17</t>
  </si>
  <si>
    <t>CL20</t>
  </si>
  <si>
    <t>CL14</t>
  </si>
  <si>
    <t>CL15</t>
  </si>
  <si>
    <t>CL12</t>
  </si>
  <si>
    <t>CL11</t>
  </si>
  <si>
    <t>CL10</t>
  </si>
  <si>
    <t>CL9</t>
  </si>
  <si>
    <t>CL13</t>
  </si>
  <si>
    <t>CL45</t>
  </si>
  <si>
    <t>CL32</t>
  </si>
  <si>
    <t>total variance  (with-in cluster)</t>
  </si>
  <si>
    <t>Avg total variance  (with-in cluster)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</si>
</sst>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.0_);_(* \(#,##0.0\);_(* &quot;-&quot;??_);_(@_)"/>
    <numFmt numFmtId="166" formatCode="_(* #,##0.0000_);_(* \(#,##0.0000\);_(* &quot;-&quot;??_);_(@_)"/>
    <numFmt numFmtId="167" formatCode="_(* #,##0_);_(* \(#,##0\);_(* &quot;-&quot;??_);_(@_)"/>
    <numFmt numFmtId="168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002288"/>
      <name val="Arial"/>
      <family val="2"/>
    </font>
    <font>
      <b/>
      <sz val="10"/>
      <color rgb="FF000080"/>
      <name val="Verdana"/>
      <family val="2"/>
    </font>
    <font>
      <sz val="10"/>
      <color rgb="FF000000"/>
      <name val="Verdana"/>
      <family val="2"/>
    </font>
    <font>
      <sz val="10"/>
      <color rgb="FF0000FF"/>
      <name val="Verdana"/>
      <family val="2"/>
    </font>
    <font>
      <sz val="10"/>
      <color rgb="FF008080"/>
      <name val="Verdana"/>
      <family val="2"/>
    </font>
    <font>
      <b/>
      <sz val="12"/>
      <color rgb="FF00228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0F0F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3" fillId="2" borderId="1" xfId="0" applyFont="1" applyFill="1" applyBorder="1"/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0" fillId="0" borderId="1" xfId="0" applyBorder="1"/>
    <xf numFmtId="0" fontId="4" fillId="3" borderId="11" xfId="0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horizontal="center"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4" fillId="3" borderId="20" xfId="0" applyFont="1" applyFill="1" applyBorder="1" applyAlignment="1">
      <alignment horizontal="center" vertical="top" wrapText="1"/>
    </xf>
    <xf numFmtId="0" fontId="4" fillId="3" borderId="21" xfId="0" applyFont="1" applyFill="1" applyBorder="1" applyAlignment="1">
      <alignment horizontal="center" vertical="top" wrapText="1"/>
    </xf>
    <xf numFmtId="0" fontId="4" fillId="3" borderId="25" xfId="0" applyFont="1" applyFill="1" applyBorder="1" applyAlignment="1">
      <alignment horizontal="center" vertical="top" wrapText="1"/>
    </xf>
    <xf numFmtId="0" fontId="4" fillId="3" borderId="26" xfId="0" applyFont="1" applyFill="1" applyBorder="1" applyAlignment="1">
      <alignment horizontal="center" vertical="top" wrapText="1"/>
    </xf>
    <xf numFmtId="0" fontId="4" fillId="3" borderId="27" xfId="0" applyFont="1" applyFill="1" applyBorder="1" applyAlignment="1">
      <alignment horizontal="center" vertical="top" wrapText="1"/>
    </xf>
    <xf numFmtId="0" fontId="4" fillId="3" borderId="15" xfId="0" applyFont="1" applyFill="1" applyBorder="1" applyAlignment="1">
      <alignment horizontal="center" vertical="top" wrapText="1"/>
    </xf>
    <xf numFmtId="0" fontId="5" fillId="3" borderId="15" xfId="0" applyFont="1" applyFill="1" applyBorder="1" applyAlignment="1">
      <alignment vertical="top" wrapText="1"/>
    </xf>
    <xf numFmtId="164" fontId="5" fillId="3" borderId="15" xfId="1" applyFont="1" applyFill="1" applyBorder="1" applyAlignment="1">
      <alignment vertical="top" wrapText="1"/>
    </xf>
    <xf numFmtId="0" fontId="5" fillId="3" borderId="28" xfId="0" applyFont="1" applyFill="1" applyBorder="1" applyAlignment="1">
      <alignment vertical="top" wrapText="1"/>
    </xf>
    <xf numFmtId="165" fontId="0" fillId="0" borderId="0" xfId="1" applyNumberFormat="1" applyFont="1"/>
    <xf numFmtId="0" fontId="4" fillId="3" borderId="29" xfId="0" applyFont="1" applyFill="1" applyBorder="1" applyAlignment="1">
      <alignment horizontal="center" vertical="top" wrapText="1"/>
    </xf>
    <xf numFmtId="0" fontId="4" fillId="3" borderId="30" xfId="0" applyFont="1" applyFill="1" applyBorder="1" applyAlignment="1">
      <alignment horizontal="center" vertical="top" wrapText="1"/>
    </xf>
    <xf numFmtId="0" fontId="5" fillId="3" borderId="30" xfId="0" applyFont="1" applyFill="1" applyBorder="1" applyAlignment="1">
      <alignment vertical="top" wrapText="1"/>
    </xf>
    <xf numFmtId="164" fontId="5" fillId="3" borderId="30" xfId="1" applyFont="1" applyFill="1" applyBorder="1" applyAlignment="1">
      <alignment vertical="top" wrapText="1"/>
    </xf>
    <xf numFmtId="0" fontId="5" fillId="3" borderId="31" xfId="0" applyFont="1" applyFill="1" applyBorder="1" applyAlignment="1">
      <alignment vertical="top" wrapText="1"/>
    </xf>
    <xf numFmtId="0" fontId="3" fillId="0" borderId="0" xfId="0" applyFont="1"/>
    <xf numFmtId="166" fontId="0" fillId="0" borderId="0" xfId="1" applyNumberFormat="1" applyFont="1"/>
    <xf numFmtId="0" fontId="0" fillId="0" borderId="0" xfId="0" applyBorder="1"/>
    <xf numFmtId="0" fontId="0" fillId="0" borderId="32" xfId="0" applyBorder="1" applyAlignment="1">
      <alignment vertical="top" wrapText="1"/>
    </xf>
    <xf numFmtId="0" fontId="0" fillId="0" borderId="33" xfId="0" applyBorder="1" applyAlignment="1">
      <alignment vertical="top" wrapText="1"/>
    </xf>
    <xf numFmtId="0" fontId="0" fillId="0" borderId="34" xfId="0" applyBorder="1" applyAlignment="1">
      <alignment vertical="top" wrapText="1"/>
    </xf>
    <xf numFmtId="164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1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vertical="top" wrapText="1"/>
    </xf>
    <xf numFmtId="164" fontId="5" fillId="3" borderId="0" xfId="1" applyFont="1" applyFill="1" applyBorder="1" applyAlignment="1">
      <alignment vertical="top" wrapText="1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5" fontId="0" fillId="0" borderId="1" xfId="1" applyNumberFormat="1" applyFont="1" applyBorder="1"/>
    <xf numFmtId="167" fontId="0" fillId="0" borderId="1" xfId="1" applyNumberFormat="1" applyFont="1" applyBorder="1"/>
    <xf numFmtId="1" fontId="0" fillId="0" borderId="0" xfId="0" applyNumberFormat="1" applyAlignment="1">
      <alignment vertical="center"/>
    </xf>
    <xf numFmtId="168" fontId="0" fillId="0" borderId="0" xfId="0" applyNumberFormat="1"/>
    <xf numFmtId="0" fontId="0" fillId="0" borderId="20" xfId="0" applyFill="1" applyBorder="1"/>
    <xf numFmtId="0" fontId="3" fillId="2" borderId="1" xfId="0" applyFont="1" applyFill="1" applyBorder="1" applyAlignment="1">
      <alignment horizontal="center"/>
    </xf>
    <xf numFmtId="0" fontId="11" fillId="4" borderId="36" xfId="0" applyFont="1" applyFill="1" applyBorder="1" applyAlignment="1">
      <alignment horizontal="right" vertical="center" wrapText="1"/>
    </xf>
    <xf numFmtId="0" fontId="0" fillId="4" borderId="40" xfId="0" applyFill="1" applyBorder="1"/>
    <xf numFmtId="0" fontId="11" fillId="4" borderId="37" xfId="0" applyFont="1" applyFill="1" applyBorder="1" applyAlignment="1">
      <alignment horizontal="right" vertical="center" wrapText="1"/>
    </xf>
    <xf numFmtId="0" fontId="0" fillId="4" borderId="38" xfId="0" applyFill="1" applyBorder="1" applyAlignment="1">
      <alignment vertical="top" wrapText="1"/>
    </xf>
    <xf numFmtId="0" fontId="11" fillId="4" borderId="36" xfId="0" applyFont="1" applyFill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11" fillId="4" borderId="38" xfId="0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right" vertical="center" wrapText="1"/>
    </xf>
    <xf numFmtId="0" fontId="11" fillId="4" borderId="35" xfId="0" applyFont="1" applyFill="1" applyBorder="1" applyAlignment="1">
      <alignment vertical="center" wrapText="1"/>
    </xf>
    <xf numFmtId="0" fontId="6" fillId="4" borderId="35" xfId="0" applyFont="1" applyFill="1" applyBorder="1" applyAlignment="1">
      <alignment horizontal="right" vertical="center" wrapText="1"/>
    </xf>
    <xf numFmtId="0" fontId="6" fillId="4" borderId="35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vertical="top" wrapText="1"/>
    </xf>
    <xf numFmtId="0" fontId="0" fillId="4" borderId="39" xfId="0" applyFill="1" applyBorder="1"/>
    <xf numFmtId="0" fontId="0" fillId="4" borderId="44" xfId="0" applyFill="1" applyBorder="1"/>
    <xf numFmtId="0" fontId="4" fillId="3" borderId="2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top" wrapText="1"/>
    </xf>
    <xf numFmtId="0" fontId="4" fillId="3" borderId="17" xfId="0" applyFont="1" applyFill="1" applyBorder="1" applyAlignment="1">
      <alignment horizontal="center" vertical="top" wrapText="1"/>
    </xf>
    <xf numFmtId="0" fontId="4" fillId="3" borderId="22" xfId="0" applyFont="1" applyFill="1" applyBorder="1" applyAlignment="1">
      <alignment horizontal="center" vertical="top" wrapText="1"/>
    </xf>
    <xf numFmtId="0" fontId="4" fillId="3" borderId="9" xfId="0" applyFont="1" applyFill="1" applyBorder="1" applyAlignment="1">
      <alignment horizontal="center" vertical="top" wrapText="1"/>
    </xf>
    <xf numFmtId="0" fontId="4" fillId="3" borderId="10" xfId="0" applyFont="1" applyFill="1" applyBorder="1" applyAlignment="1">
      <alignment horizontal="center" vertical="top" wrapText="1"/>
    </xf>
    <xf numFmtId="0" fontId="4" fillId="3" borderId="18" xfId="0" applyFont="1" applyFill="1" applyBorder="1" applyAlignment="1">
      <alignment horizontal="center" vertical="top" wrapText="1"/>
    </xf>
    <xf numFmtId="0" fontId="4" fillId="3" borderId="19" xfId="0" applyFont="1" applyFill="1" applyBorder="1" applyAlignment="1">
      <alignment horizontal="center" vertical="top" wrapText="1"/>
    </xf>
    <xf numFmtId="0" fontId="4" fillId="3" borderId="23" xfId="0" applyFont="1" applyFill="1" applyBorder="1" applyAlignment="1">
      <alignment horizontal="center" vertical="top" wrapText="1"/>
    </xf>
    <xf numFmtId="0" fontId="4" fillId="3" borderId="24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top" wrapText="1"/>
    </xf>
    <xf numFmtId="0" fontId="4" fillId="3" borderId="25" xfId="0" applyFont="1" applyFill="1" applyBorder="1" applyAlignment="1">
      <alignment horizontal="center" vertical="top" wrapText="1"/>
    </xf>
    <xf numFmtId="0" fontId="11" fillId="4" borderId="36" xfId="0" applyFont="1" applyFill="1" applyBorder="1" applyAlignment="1">
      <alignment horizontal="right" vertical="center" wrapText="1"/>
    </xf>
    <xf numFmtId="0" fontId="11" fillId="4" borderId="37" xfId="0" applyFont="1" applyFill="1" applyBorder="1" applyAlignment="1">
      <alignment horizontal="right" vertical="center" wrapText="1"/>
    </xf>
    <xf numFmtId="0" fontId="11" fillId="4" borderId="38" xfId="0" applyFont="1" applyFill="1" applyBorder="1" applyAlignment="1">
      <alignment horizontal="right" vertical="center" wrapText="1"/>
    </xf>
    <xf numFmtId="0" fontId="11" fillId="4" borderId="39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1" fillId="4" borderId="41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0" fontId="11" fillId="4" borderId="4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3"/>
            <c:spPr>
              <a:solidFill>
                <a:schemeClr val="bg1"/>
              </a:solidFill>
            </c:spPr>
          </c:marker>
          <c:cat>
            <c:numRef>
              <c:f>Sheet1!$A$5:$A$78</c:f>
              <c:numCache>
                <c:formatCode>General</c:formatCode>
                <c:ptCount val="74"/>
                <c:pt idx="0">
                  <c:v>74</c:v>
                </c:pt>
                <c:pt idx="1">
                  <c:v>73</c:v>
                </c:pt>
                <c:pt idx="2">
                  <c:v>72</c:v>
                </c:pt>
                <c:pt idx="3">
                  <c:v>71</c:v>
                </c:pt>
                <c:pt idx="4">
                  <c:v>70</c:v>
                </c:pt>
                <c:pt idx="5">
                  <c:v>69</c:v>
                </c:pt>
                <c:pt idx="6">
                  <c:v>68</c:v>
                </c:pt>
                <c:pt idx="7">
                  <c:v>67</c:v>
                </c:pt>
                <c:pt idx="8">
                  <c:v>66</c:v>
                </c:pt>
                <c:pt idx="9">
                  <c:v>65</c:v>
                </c:pt>
                <c:pt idx="10">
                  <c:v>64</c:v>
                </c:pt>
                <c:pt idx="11">
                  <c:v>63</c:v>
                </c:pt>
                <c:pt idx="12">
                  <c:v>62</c:v>
                </c:pt>
                <c:pt idx="13">
                  <c:v>61</c:v>
                </c:pt>
                <c:pt idx="14">
                  <c:v>60</c:v>
                </c:pt>
                <c:pt idx="15">
                  <c:v>59</c:v>
                </c:pt>
                <c:pt idx="16">
                  <c:v>58</c:v>
                </c:pt>
                <c:pt idx="17">
                  <c:v>57</c:v>
                </c:pt>
                <c:pt idx="18">
                  <c:v>56</c:v>
                </c:pt>
                <c:pt idx="19">
                  <c:v>55</c:v>
                </c:pt>
                <c:pt idx="20">
                  <c:v>54</c:v>
                </c:pt>
                <c:pt idx="21">
                  <c:v>53</c:v>
                </c:pt>
                <c:pt idx="22">
                  <c:v>52</c:v>
                </c:pt>
                <c:pt idx="23">
                  <c:v>51</c:v>
                </c:pt>
                <c:pt idx="24">
                  <c:v>50</c:v>
                </c:pt>
                <c:pt idx="25">
                  <c:v>49</c:v>
                </c:pt>
                <c:pt idx="26">
                  <c:v>48</c:v>
                </c:pt>
                <c:pt idx="27">
                  <c:v>47</c:v>
                </c:pt>
                <c:pt idx="28">
                  <c:v>46</c:v>
                </c:pt>
                <c:pt idx="29">
                  <c:v>45</c:v>
                </c:pt>
                <c:pt idx="30">
                  <c:v>44</c:v>
                </c:pt>
                <c:pt idx="31">
                  <c:v>43</c:v>
                </c:pt>
                <c:pt idx="32">
                  <c:v>42</c:v>
                </c:pt>
                <c:pt idx="33">
                  <c:v>41</c:v>
                </c:pt>
                <c:pt idx="34">
                  <c:v>40</c:v>
                </c:pt>
                <c:pt idx="35">
                  <c:v>39</c:v>
                </c:pt>
                <c:pt idx="36">
                  <c:v>38</c:v>
                </c:pt>
                <c:pt idx="37">
                  <c:v>37</c:v>
                </c:pt>
                <c:pt idx="38">
                  <c:v>36</c:v>
                </c:pt>
                <c:pt idx="39">
                  <c:v>35</c:v>
                </c:pt>
                <c:pt idx="40">
                  <c:v>34</c:v>
                </c:pt>
                <c:pt idx="41">
                  <c:v>33</c:v>
                </c:pt>
                <c:pt idx="42">
                  <c:v>32</c:v>
                </c:pt>
                <c:pt idx="43">
                  <c:v>31</c:v>
                </c:pt>
                <c:pt idx="44">
                  <c:v>30</c:v>
                </c:pt>
                <c:pt idx="45">
                  <c:v>29</c:v>
                </c:pt>
                <c:pt idx="46">
                  <c:v>28</c:v>
                </c:pt>
                <c:pt idx="47">
                  <c:v>27</c:v>
                </c:pt>
                <c:pt idx="48">
                  <c:v>26</c:v>
                </c:pt>
                <c:pt idx="49">
                  <c:v>25</c:v>
                </c:pt>
                <c:pt idx="50">
                  <c:v>24</c:v>
                </c:pt>
                <c:pt idx="51">
                  <c:v>23</c:v>
                </c:pt>
                <c:pt idx="52">
                  <c:v>22</c:v>
                </c:pt>
                <c:pt idx="53">
                  <c:v>21</c:v>
                </c:pt>
                <c:pt idx="54">
                  <c:v>20</c:v>
                </c:pt>
                <c:pt idx="55">
                  <c:v>19</c:v>
                </c:pt>
                <c:pt idx="56">
                  <c:v>18</c:v>
                </c:pt>
                <c:pt idx="57">
                  <c:v>17</c:v>
                </c:pt>
                <c:pt idx="58">
                  <c:v>16</c:v>
                </c:pt>
                <c:pt idx="59">
                  <c:v>15</c:v>
                </c:pt>
                <c:pt idx="60">
                  <c:v>14</c:v>
                </c:pt>
                <c:pt idx="61">
                  <c:v>13</c:v>
                </c:pt>
                <c:pt idx="62">
                  <c:v>12</c:v>
                </c:pt>
                <c:pt idx="63">
                  <c:v>11</c:v>
                </c:pt>
                <c:pt idx="64">
                  <c:v>10</c:v>
                </c:pt>
                <c:pt idx="65">
                  <c:v>9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</c:numCache>
            </c:numRef>
          </c:cat>
          <c:val>
            <c:numRef>
              <c:f>Sheet1!$E$5:$E$78</c:f>
              <c:numCache>
                <c:formatCode>General</c:formatCode>
                <c:ptCount val="74"/>
                <c:pt idx="0">
                  <c:v>3.3000000000000002E-2</c:v>
                </c:pt>
                <c:pt idx="1">
                  <c:v>3.4799999999999998E-2</c:v>
                </c:pt>
                <c:pt idx="2">
                  <c:v>4.0500000000000001E-2</c:v>
                </c:pt>
                <c:pt idx="3">
                  <c:v>0.06</c:v>
                </c:pt>
                <c:pt idx="4">
                  <c:v>6.2399999999999997E-2</c:v>
                </c:pt>
                <c:pt idx="5">
                  <c:v>5.4600000000000003E-2</c:v>
                </c:pt>
                <c:pt idx="6">
                  <c:v>7.8299999999999995E-2</c:v>
                </c:pt>
                <c:pt idx="7">
                  <c:v>7.8899999999999998E-2</c:v>
                </c:pt>
                <c:pt idx="8">
                  <c:v>8.3699999999999997E-2</c:v>
                </c:pt>
                <c:pt idx="9">
                  <c:v>7.9399999999999998E-2</c:v>
                </c:pt>
                <c:pt idx="10">
                  <c:v>6.8500000000000005E-2</c:v>
                </c:pt>
                <c:pt idx="11">
                  <c:v>8.3400000000000002E-2</c:v>
                </c:pt>
                <c:pt idx="12">
                  <c:v>8.5199999999999998E-2</c:v>
                </c:pt>
                <c:pt idx="13">
                  <c:v>8.77E-2</c:v>
                </c:pt>
                <c:pt idx="14">
                  <c:v>8.7099999999999997E-2</c:v>
                </c:pt>
                <c:pt idx="15">
                  <c:v>9.9699999999999997E-2</c:v>
                </c:pt>
                <c:pt idx="16">
                  <c:v>0.10249999999999999</c:v>
                </c:pt>
                <c:pt idx="17">
                  <c:v>0.1012</c:v>
                </c:pt>
                <c:pt idx="18">
                  <c:v>0.1193</c:v>
                </c:pt>
                <c:pt idx="19">
                  <c:v>0.11849999999999999</c:v>
                </c:pt>
                <c:pt idx="20">
                  <c:v>8.9399999999999993E-2</c:v>
                </c:pt>
                <c:pt idx="21">
                  <c:v>0.1114</c:v>
                </c:pt>
                <c:pt idx="22">
                  <c:v>0.1414</c:v>
                </c:pt>
                <c:pt idx="23">
                  <c:v>0.12659999999999999</c:v>
                </c:pt>
                <c:pt idx="24">
                  <c:v>0.13350000000000001</c:v>
                </c:pt>
                <c:pt idx="25">
                  <c:v>0.1394</c:v>
                </c:pt>
                <c:pt idx="26">
                  <c:v>0.1178</c:v>
                </c:pt>
                <c:pt idx="27">
                  <c:v>0.13350000000000001</c:v>
                </c:pt>
                <c:pt idx="28">
                  <c:v>0.14449999999999999</c:v>
                </c:pt>
                <c:pt idx="29">
                  <c:v>0.16250000000000001</c:v>
                </c:pt>
                <c:pt idx="30">
                  <c:v>0.1749</c:v>
                </c:pt>
                <c:pt idx="31">
                  <c:v>0.17469999999999999</c:v>
                </c:pt>
                <c:pt idx="32">
                  <c:v>0.184</c:v>
                </c:pt>
                <c:pt idx="33">
                  <c:v>0.13750000000000001</c:v>
                </c:pt>
                <c:pt idx="34">
                  <c:v>0.17879999999999999</c:v>
                </c:pt>
                <c:pt idx="35">
                  <c:v>0.1812</c:v>
                </c:pt>
                <c:pt idx="36">
                  <c:v>0.19989999999999999</c:v>
                </c:pt>
                <c:pt idx="37">
                  <c:v>0.19800000000000001</c:v>
                </c:pt>
                <c:pt idx="38">
                  <c:v>0.17269999999999999</c:v>
                </c:pt>
                <c:pt idx="39">
                  <c:v>0.17499999999999999</c:v>
                </c:pt>
                <c:pt idx="40">
                  <c:v>0.20830000000000001</c:v>
                </c:pt>
                <c:pt idx="41">
                  <c:v>0.2109</c:v>
                </c:pt>
                <c:pt idx="42">
                  <c:v>0.21890000000000001</c:v>
                </c:pt>
                <c:pt idx="43">
                  <c:v>0.19750000000000001</c:v>
                </c:pt>
                <c:pt idx="44">
                  <c:v>0.218</c:v>
                </c:pt>
                <c:pt idx="45">
                  <c:v>0.21940000000000001</c:v>
                </c:pt>
                <c:pt idx="46">
                  <c:v>0.1628</c:v>
                </c:pt>
                <c:pt idx="47">
                  <c:v>0.22589999999999999</c:v>
                </c:pt>
                <c:pt idx="48">
                  <c:v>0.2397</c:v>
                </c:pt>
                <c:pt idx="49">
                  <c:v>0.22919999999999999</c:v>
                </c:pt>
                <c:pt idx="50">
                  <c:v>0.2291</c:v>
                </c:pt>
                <c:pt idx="51">
                  <c:v>0.28739999999999999</c:v>
                </c:pt>
                <c:pt idx="52">
                  <c:v>0.2999</c:v>
                </c:pt>
                <c:pt idx="53">
                  <c:v>0.27289999999999998</c:v>
                </c:pt>
                <c:pt idx="54">
                  <c:v>0.31640000000000001</c:v>
                </c:pt>
                <c:pt idx="55">
                  <c:v>0.25440000000000002</c:v>
                </c:pt>
                <c:pt idx="56">
                  <c:v>0.32019999999999998</c:v>
                </c:pt>
                <c:pt idx="57">
                  <c:v>0.32519999999999999</c:v>
                </c:pt>
                <c:pt idx="58">
                  <c:v>0.31680000000000003</c:v>
                </c:pt>
                <c:pt idx="59">
                  <c:v>0.3296</c:v>
                </c:pt>
                <c:pt idx="60">
                  <c:v>0.35980000000000001</c:v>
                </c:pt>
                <c:pt idx="61">
                  <c:v>0.31740000000000002</c:v>
                </c:pt>
                <c:pt idx="62">
                  <c:v>0.41880000000000001</c:v>
                </c:pt>
                <c:pt idx="63">
                  <c:v>0.45629999999999998</c:v>
                </c:pt>
                <c:pt idx="64">
                  <c:v>0.53290000000000004</c:v>
                </c:pt>
                <c:pt idx="65">
                  <c:v>0.54079999999999995</c:v>
                </c:pt>
                <c:pt idx="66">
                  <c:v>0.5726</c:v>
                </c:pt>
                <c:pt idx="67">
                  <c:v>0.5827</c:v>
                </c:pt>
                <c:pt idx="68">
                  <c:v>0.60340000000000005</c:v>
                </c:pt>
                <c:pt idx="69">
                  <c:v>0.68840000000000001</c:v>
                </c:pt>
                <c:pt idx="70">
                  <c:v>0.9738</c:v>
                </c:pt>
                <c:pt idx="71">
                  <c:v>0.74609999999999999</c:v>
                </c:pt>
                <c:pt idx="72">
                  <c:v>0.83109999999999995</c:v>
                </c:pt>
                <c:pt idx="7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57536"/>
        <c:axId val="85059456"/>
      </c:lineChart>
      <c:catAx>
        <c:axId val="8505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059456"/>
        <c:crosses val="autoZero"/>
        <c:auto val="1"/>
        <c:lblAlgn val="ctr"/>
        <c:lblOffset val="100"/>
        <c:noMultiLvlLbl val="0"/>
      </c:catAx>
      <c:valAx>
        <c:axId val="8505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057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304799</xdr:colOff>
      <xdr:row>56</xdr:row>
      <xdr:rowOff>176212</xdr:rowOff>
    </xdr:from>
    <xdr:to>
      <xdr:col>22</xdr:col>
      <xdr:colOff>219074</xdr:colOff>
      <xdr:row>75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71"/>
  <sheetViews>
    <sheetView tabSelected="1" zoomScale="118" zoomScaleNormal="118" workbookViewId="0">
      <selection activeCell="A39" sqref="A39:A40"/>
    </sheetView>
  </sheetViews>
  <sheetFormatPr defaultRowHeight="15" x14ac:dyDescent="0.25"/>
  <cols>
    <col min="1" max="1" width="47" bestFit="1" customWidth="1"/>
    <col min="2" max="2" width="10.140625" customWidth="1"/>
    <col min="3" max="3" width="9.5703125" bestFit="1" customWidth="1"/>
    <col min="7" max="7" width="6.28515625" bestFit="1" customWidth="1"/>
    <col min="8" max="8" width="4.42578125" customWidth="1"/>
    <col min="9" max="9" width="4.85546875" bestFit="1" customWidth="1"/>
    <col min="10" max="10" width="4" bestFit="1" customWidth="1"/>
    <col min="11" max="11" width="5.5703125" bestFit="1" customWidth="1"/>
    <col min="12" max="12" width="9.5703125" customWidth="1"/>
    <col min="13" max="13" width="6.7109375" bestFit="1" customWidth="1"/>
    <col min="14" max="14" width="7.140625" customWidth="1"/>
    <col min="15" max="15" width="9" customWidth="1"/>
    <col min="16" max="16" width="6.7109375" customWidth="1"/>
  </cols>
  <sheetData>
    <row r="1" spans="1:38" ht="15" customHeight="1" thickTop="1" x14ac:dyDescent="0.25">
      <c r="A1" s="1" t="s">
        <v>0</v>
      </c>
      <c r="B1" s="1" t="s">
        <v>1</v>
      </c>
      <c r="C1" s="1" t="s">
        <v>2</v>
      </c>
      <c r="D1" s="1" t="s">
        <v>71</v>
      </c>
      <c r="H1" s="67" t="s">
        <v>3</v>
      </c>
      <c r="I1" s="68"/>
      <c r="J1" s="68"/>
      <c r="K1" s="68"/>
      <c r="L1" s="68"/>
      <c r="M1" s="68"/>
      <c r="N1" s="68"/>
      <c r="O1" s="68"/>
      <c r="P1" s="69"/>
      <c r="S1" s="2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  <c r="Y1" s="3" t="s">
        <v>10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17</v>
      </c>
      <c r="AG1" s="3" t="s">
        <v>18</v>
      </c>
      <c r="AH1" s="3" t="s">
        <v>19</v>
      </c>
      <c r="AI1" s="3" t="s">
        <v>73</v>
      </c>
      <c r="AJ1" s="3" t="s">
        <v>20</v>
      </c>
      <c r="AK1" s="3" t="s">
        <v>21</v>
      </c>
      <c r="AL1" s="4" t="s">
        <v>22</v>
      </c>
    </row>
    <row r="2" spans="1:38" ht="15" customHeight="1" x14ac:dyDescent="0.25">
      <c r="A2" s="5" t="s">
        <v>23</v>
      </c>
      <c r="B2" s="5">
        <v>15</v>
      </c>
      <c r="C2" s="5">
        <v>20</v>
      </c>
      <c r="D2" s="5">
        <v>21</v>
      </c>
      <c r="H2" s="70" t="s">
        <v>24</v>
      </c>
      <c r="I2" s="73" t="s">
        <v>25</v>
      </c>
      <c r="J2" s="74"/>
      <c r="K2" s="79" t="s">
        <v>26</v>
      </c>
      <c r="L2" s="6" t="s">
        <v>27</v>
      </c>
      <c r="M2" s="79" t="s">
        <v>28</v>
      </c>
      <c r="N2" s="73" t="s">
        <v>29</v>
      </c>
      <c r="O2" s="7" t="s">
        <v>30</v>
      </c>
      <c r="P2" s="8" t="s">
        <v>31</v>
      </c>
      <c r="S2" s="9" t="s">
        <v>23</v>
      </c>
      <c r="T2" s="10" t="s">
        <v>32</v>
      </c>
      <c r="U2" s="10">
        <v>9</v>
      </c>
      <c r="V2" s="10">
        <v>1</v>
      </c>
      <c r="W2" s="10">
        <v>0</v>
      </c>
      <c r="X2" s="10">
        <v>0</v>
      </c>
      <c r="Y2" s="10">
        <v>0</v>
      </c>
      <c r="Z2" s="10">
        <v>1</v>
      </c>
      <c r="AA2" s="10" t="s">
        <v>33</v>
      </c>
      <c r="AB2" s="10" t="s">
        <v>33</v>
      </c>
      <c r="AC2" s="10" t="s">
        <v>33</v>
      </c>
      <c r="AD2" s="10" t="s">
        <v>33</v>
      </c>
      <c r="AE2" s="10" t="s">
        <v>33</v>
      </c>
      <c r="AF2" s="10" t="s">
        <v>33</v>
      </c>
      <c r="AG2" s="10">
        <v>15</v>
      </c>
      <c r="AH2" s="10">
        <v>20</v>
      </c>
      <c r="AI2" s="10">
        <v>21</v>
      </c>
      <c r="AJ2" s="10">
        <v>0</v>
      </c>
      <c r="AK2" s="10">
        <v>0</v>
      </c>
      <c r="AL2" s="11" t="s">
        <v>23</v>
      </c>
    </row>
    <row r="3" spans="1:38" x14ac:dyDescent="0.25">
      <c r="A3" s="5" t="s">
        <v>34</v>
      </c>
      <c r="B3" s="5">
        <v>20</v>
      </c>
      <c r="C3" s="5">
        <v>15</v>
      </c>
      <c r="D3" s="5">
        <v>14</v>
      </c>
      <c r="H3" s="71"/>
      <c r="I3" s="75"/>
      <c r="J3" s="76"/>
      <c r="K3" s="80"/>
      <c r="L3" s="7" t="s">
        <v>35</v>
      </c>
      <c r="M3" s="80"/>
      <c r="N3" s="75"/>
      <c r="O3" s="12" t="s">
        <v>36</v>
      </c>
      <c r="P3" s="13" t="s">
        <v>37</v>
      </c>
      <c r="S3" s="9" t="s">
        <v>34</v>
      </c>
      <c r="T3" s="10" t="s">
        <v>32</v>
      </c>
      <c r="U3" s="10">
        <v>9</v>
      </c>
      <c r="V3" s="10">
        <v>1</v>
      </c>
      <c r="W3" s="10">
        <v>0</v>
      </c>
      <c r="X3" s="10">
        <v>0</v>
      </c>
      <c r="Y3" s="10">
        <v>0</v>
      </c>
      <c r="Z3" s="10">
        <v>1</v>
      </c>
      <c r="AA3" s="10" t="s">
        <v>33</v>
      </c>
      <c r="AB3" s="10" t="s">
        <v>33</v>
      </c>
      <c r="AC3" s="10" t="s">
        <v>33</v>
      </c>
      <c r="AD3" s="10" t="s">
        <v>33</v>
      </c>
      <c r="AE3" s="10" t="s">
        <v>33</v>
      </c>
      <c r="AF3" s="10" t="s">
        <v>33</v>
      </c>
      <c r="AG3" s="10">
        <v>20</v>
      </c>
      <c r="AH3" s="10">
        <v>15</v>
      </c>
      <c r="AI3" s="10">
        <v>14</v>
      </c>
      <c r="AJ3" s="10">
        <v>0</v>
      </c>
      <c r="AK3" s="10">
        <v>0</v>
      </c>
      <c r="AL3" s="11" t="s">
        <v>34</v>
      </c>
    </row>
    <row r="4" spans="1:38" x14ac:dyDescent="0.25">
      <c r="A4" s="5" t="s">
        <v>38</v>
      </c>
      <c r="B4" s="5">
        <v>26</v>
      </c>
      <c r="C4" s="5">
        <v>21</v>
      </c>
      <c r="D4" s="5">
        <v>22</v>
      </c>
      <c r="H4" s="72"/>
      <c r="I4" s="77"/>
      <c r="J4" s="78"/>
      <c r="K4" s="81"/>
      <c r="L4" s="14"/>
      <c r="M4" s="81"/>
      <c r="N4" s="77"/>
      <c r="P4" s="15" t="s">
        <v>39</v>
      </c>
      <c r="S4" s="9" t="s">
        <v>32</v>
      </c>
      <c r="T4" s="10" t="s">
        <v>40</v>
      </c>
      <c r="U4" s="10">
        <v>8</v>
      </c>
      <c r="V4" s="10">
        <v>2</v>
      </c>
      <c r="W4" s="10">
        <v>9.9498999999999995</v>
      </c>
      <c r="X4" s="10">
        <v>4.0620000000000003</v>
      </c>
      <c r="Y4" s="10">
        <v>2.1299999999999999E-3</v>
      </c>
      <c r="Z4" s="10">
        <v>0.99787000000000003</v>
      </c>
      <c r="AA4" s="10">
        <v>66.846999999999994</v>
      </c>
      <c r="AB4" s="10" t="s">
        <v>33</v>
      </c>
      <c r="AC4" s="10" t="s">
        <v>33</v>
      </c>
      <c r="AD4" s="10" t="s">
        <v>33</v>
      </c>
      <c r="AE4" s="10" t="s">
        <v>33</v>
      </c>
      <c r="AF4" s="10" t="s">
        <v>33</v>
      </c>
      <c r="AG4" s="10">
        <v>17.5</v>
      </c>
      <c r="AH4" s="10">
        <v>17.5</v>
      </c>
      <c r="AI4" s="10">
        <v>17.5</v>
      </c>
      <c r="AJ4" s="10">
        <v>9.9498999999999995</v>
      </c>
      <c r="AK4" s="10">
        <v>9.9499999999999993</v>
      </c>
      <c r="AL4" s="11"/>
    </row>
    <row r="5" spans="1:38" x14ac:dyDescent="0.25">
      <c r="A5" s="5" t="s">
        <v>41</v>
      </c>
      <c r="B5" s="5">
        <v>44</v>
      </c>
      <c r="C5" s="5">
        <v>52</v>
      </c>
      <c r="D5" s="5">
        <v>54</v>
      </c>
      <c r="G5" t="s">
        <v>42</v>
      </c>
      <c r="H5" s="16">
        <v>8</v>
      </c>
      <c r="I5" s="17" t="s">
        <v>23</v>
      </c>
      <c r="J5" s="17" t="s">
        <v>34</v>
      </c>
      <c r="K5" s="18">
        <v>2</v>
      </c>
      <c r="L5" s="19">
        <v>4.0620000000000003</v>
      </c>
      <c r="M5" s="19">
        <v>2.0999999999999999E-3</v>
      </c>
      <c r="N5" s="19">
        <v>0.998</v>
      </c>
      <c r="O5" s="19">
        <v>9.9498999999999995</v>
      </c>
      <c r="P5" s="20"/>
      <c r="S5" s="9" t="s">
        <v>38</v>
      </c>
      <c r="T5" s="10" t="s">
        <v>40</v>
      </c>
      <c r="U5" s="10">
        <v>9</v>
      </c>
      <c r="V5" s="10">
        <v>1</v>
      </c>
      <c r="W5" s="10">
        <v>0</v>
      </c>
      <c r="X5" s="10">
        <v>0</v>
      </c>
      <c r="Y5" s="10">
        <v>0</v>
      </c>
      <c r="Z5" s="10">
        <v>1</v>
      </c>
      <c r="AA5" s="10" t="s">
        <v>33</v>
      </c>
      <c r="AB5" s="10" t="s">
        <v>33</v>
      </c>
      <c r="AC5" s="10" t="s">
        <v>33</v>
      </c>
      <c r="AD5" s="10" t="s">
        <v>33</v>
      </c>
      <c r="AE5" s="10" t="s">
        <v>33</v>
      </c>
      <c r="AF5" s="10" t="s">
        <v>33</v>
      </c>
      <c r="AG5" s="10">
        <v>26</v>
      </c>
      <c r="AH5" s="10">
        <v>21</v>
      </c>
      <c r="AI5" s="10">
        <v>22</v>
      </c>
      <c r="AJ5" s="10">
        <v>0</v>
      </c>
      <c r="AK5" s="10">
        <v>0</v>
      </c>
      <c r="AL5" s="11" t="s">
        <v>38</v>
      </c>
    </row>
    <row r="6" spans="1:38" x14ac:dyDescent="0.25">
      <c r="A6" s="5" t="s">
        <v>43</v>
      </c>
      <c r="B6" s="5">
        <v>50</v>
      </c>
      <c r="C6" s="5">
        <v>45</v>
      </c>
      <c r="D6" s="5">
        <v>43</v>
      </c>
      <c r="G6" t="s">
        <v>44</v>
      </c>
      <c r="H6" s="16">
        <v>7</v>
      </c>
      <c r="I6" s="17" t="s">
        <v>32</v>
      </c>
      <c r="J6" s="17" t="s">
        <v>38</v>
      </c>
      <c r="K6" s="18">
        <v>3</v>
      </c>
      <c r="L6" s="19">
        <v>4.4596999999999998</v>
      </c>
      <c r="M6" s="19">
        <v>3.0000000000000001E-3</v>
      </c>
      <c r="N6" s="19">
        <v>0.995</v>
      </c>
      <c r="O6" s="19">
        <v>10.234999999999999</v>
      </c>
      <c r="P6" s="20"/>
      <c r="S6" s="9" t="s">
        <v>48</v>
      </c>
      <c r="T6" s="10" t="s">
        <v>45</v>
      </c>
      <c r="U6" s="10">
        <v>9</v>
      </c>
      <c r="V6" s="10">
        <v>1</v>
      </c>
      <c r="W6" s="10">
        <v>0</v>
      </c>
      <c r="X6" s="10">
        <v>0</v>
      </c>
      <c r="Y6" s="10">
        <v>0</v>
      </c>
      <c r="Z6" s="10">
        <v>1</v>
      </c>
      <c r="AA6" s="10" t="s">
        <v>33</v>
      </c>
      <c r="AB6" s="10" t="s">
        <v>33</v>
      </c>
      <c r="AC6" s="10" t="s">
        <v>33</v>
      </c>
      <c r="AD6" s="10" t="s">
        <v>33</v>
      </c>
      <c r="AE6" s="10" t="s">
        <v>33</v>
      </c>
      <c r="AF6" s="10" t="s">
        <v>33</v>
      </c>
      <c r="AG6" s="10">
        <v>80</v>
      </c>
      <c r="AH6" s="10">
        <v>85</v>
      </c>
      <c r="AI6" s="10">
        <v>86</v>
      </c>
      <c r="AJ6" s="10">
        <v>0</v>
      </c>
      <c r="AK6" s="10">
        <v>0</v>
      </c>
      <c r="AL6" s="11" t="s">
        <v>48</v>
      </c>
    </row>
    <row r="7" spans="1:38" ht="15.75" customHeight="1" x14ac:dyDescent="0.25">
      <c r="A7" s="5" t="s">
        <v>46</v>
      </c>
      <c r="B7" s="5">
        <v>57</v>
      </c>
      <c r="C7" s="5">
        <v>38</v>
      </c>
      <c r="D7" s="5">
        <v>39</v>
      </c>
      <c r="G7" t="s">
        <v>47</v>
      </c>
      <c r="H7" s="16">
        <v>6</v>
      </c>
      <c r="I7" s="17" t="s">
        <v>48</v>
      </c>
      <c r="J7" s="17" t="s">
        <v>50</v>
      </c>
      <c r="K7" s="18">
        <v>2</v>
      </c>
      <c r="L7" s="19">
        <v>4.2622</v>
      </c>
      <c r="M7" s="19">
        <v>2.3E-3</v>
      </c>
      <c r="N7" s="19">
        <v>0.99299999999999999</v>
      </c>
      <c r="O7" s="19">
        <v>10.44</v>
      </c>
      <c r="P7" s="20"/>
      <c r="S7" s="9" t="s">
        <v>50</v>
      </c>
      <c r="T7" s="10" t="s">
        <v>45</v>
      </c>
      <c r="U7" s="10">
        <v>9</v>
      </c>
      <c r="V7" s="10">
        <v>1</v>
      </c>
      <c r="W7" s="10">
        <v>0</v>
      </c>
      <c r="X7" s="10">
        <v>0</v>
      </c>
      <c r="Y7" s="10">
        <v>0</v>
      </c>
      <c r="Z7" s="10">
        <v>1</v>
      </c>
      <c r="AA7" s="10" t="s">
        <v>33</v>
      </c>
      <c r="AB7" s="10" t="s">
        <v>33</v>
      </c>
      <c r="AC7" s="10" t="s">
        <v>33</v>
      </c>
      <c r="AD7" s="10" t="s">
        <v>33</v>
      </c>
      <c r="AE7" s="10" t="s">
        <v>33</v>
      </c>
      <c r="AF7" s="10" t="s">
        <v>33</v>
      </c>
      <c r="AG7" s="10">
        <v>90</v>
      </c>
      <c r="AH7" s="10">
        <v>88</v>
      </c>
      <c r="AI7" s="10">
        <v>86</v>
      </c>
      <c r="AJ7" s="10">
        <v>0</v>
      </c>
      <c r="AK7" s="10">
        <v>0</v>
      </c>
      <c r="AL7" s="11" t="s">
        <v>50</v>
      </c>
    </row>
    <row r="8" spans="1:38" ht="15.75" customHeight="1" x14ac:dyDescent="0.25">
      <c r="A8" s="5" t="s">
        <v>48</v>
      </c>
      <c r="B8" s="5">
        <v>80</v>
      </c>
      <c r="C8" s="5">
        <v>85</v>
      </c>
      <c r="D8" s="5">
        <v>86</v>
      </c>
      <c r="G8" t="s">
        <v>49</v>
      </c>
      <c r="H8" s="16">
        <v>5</v>
      </c>
      <c r="I8" s="17" t="s">
        <v>43</v>
      </c>
      <c r="J8" s="17" t="s">
        <v>46</v>
      </c>
      <c r="K8" s="18">
        <v>2</v>
      </c>
      <c r="L8" s="19">
        <v>4.3589000000000002</v>
      </c>
      <c r="M8" s="19">
        <v>2.5000000000000001E-3</v>
      </c>
      <c r="N8" s="19">
        <v>0.99</v>
      </c>
      <c r="O8" s="19">
        <v>10.677</v>
      </c>
      <c r="P8" s="20"/>
      <c r="S8" s="9" t="s">
        <v>43</v>
      </c>
      <c r="T8" s="10" t="s">
        <v>51</v>
      </c>
      <c r="U8" s="10">
        <v>9</v>
      </c>
      <c r="V8" s="10">
        <v>1</v>
      </c>
      <c r="W8" s="10">
        <v>0</v>
      </c>
      <c r="X8" s="10">
        <v>0</v>
      </c>
      <c r="Y8" s="10">
        <v>0</v>
      </c>
      <c r="Z8" s="10">
        <v>1</v>
      </c>
      <c r="AA8" s="10" t="s">
        <v>33</v>
      </c>
      <c r="AB8" s="10" t="s">
        <v>33</v>
      </c>
      <c r="AC8" s="10" t="s">
        <v>33</v>
      </c>
      <c r="AD8" s="10" t="s">
        <v>33</v>
      </c>
      <c r="AE8" s="10" t="s">
        <v>33</v>
      </c>
      <c r="AF8" s="10" t="s">
        <v>33</v>
      </c>
      <c r="AG8" s="10">
        <v>50</v>
      </c>
      <c r="AH8" s="10">
        <v>45</v>
      </c>
      <c r="AI8" s="10">
        <v>43</v>
      </c>
      <c r="AJ8" s="10">
        <v>0</v>
      </c>
      <c r="AK8" s="10">
        <v>0</v>
      </c>
      <c r="AL8" s="11" t="s">
        <v>43</v>
      </c>
    </row>
    <row r="9" spans="1:38" x14ac:dyDescent="0.25">
      <c r="A9" s="5" t="s">
        <v>50</v>
      </c>
      <c r="B9" s="5">
        <v>90</v>
      </c>
      <c r="C9" s="5">
        <v>88</v>
      </c>
      <c r="D9" s="5">
        <v>86</v>
      </c>
      <c r="G9" t="s">
        <v>52</v>
      </c>
      <c r="H9" s="16">
        <v>4</v>
      </c>
      <c r="I9" s="17" t="s">
        <v>45</v>
      </c>
      <c r="J9" s="17" t="s">
        <v>53</v>
      </c>
      <c r="K9" s="18">
        <v>3</v>
      </c>
      <c r="L9" s="19">
        <v>7.0475000000000003</v>
      </c>
      <c r="M9" s="19">
        <v>1.0500000000000001E-2</v>
      </c>
      <c r="N9" s="19">
        <v>0.98</v>
      </c>
      <c r="O9" s="19">
        <v>19.111999999999998</v>
      </c>
      <c r="P9" s="20"/>
      <c r="S9" s="9" t="s">
        <v>46</v>
      </c>
      <c r="T9" s="10" t="s">
        <v>51</v>
      </c>
      <c r="U9" s="10">
        <v>9</v>
      </c>
      <c r="V9" s="10">
        <v>1</v>
      </c>
      <c r="W9" s="10">
        <v>0</v>
      </c>
      <c r="X9" s="10">
        <v>0</v>
      </c>
      <c r="Y9" s="10">
        <v>0</v>
      </c>
      <c r="Z9" s="10">
        <v>1</v>
      </c>
      <c r="AA9" s="10" t="s">
        <v>33</v>
      </c>
      <c r="AB9" s="10" t="s">
        <v>33</v>
      </c>
      <c r="AC9" s="10" t="s">
        <v>33</v>
      </c>
      <c r="AD9" s="10" t="s">
        <v>33</v>
      </c>
      <c r="AE9" s="10" t="s">
        <v>33</v>
      </c>
      <c r="AF9" s="10" t="s">
        <v>33</v>
      </c>
      <c r="AG9" s="10">
        <v>57</v>
      </c>
      <c r="AH9" s="10">
        <v>38</v>
      </c>
      <c r="AI9" s="10">
        <v>39</v>
      </c>
      <c r="AJ9" s="10">
        <v>0</v>
      </c>
      <c r="AK9" s="10">
        <v>0</v>
      </c>
      <c r="AL9" s="11" t="s">
        <v>46</v>
      </c>
    </row>
    <row r="10" spans="1:38" x14ac:dyDescent="0.25">
      <c r="A10" s="5" t="s">
        <v>53</v>
      </c>
      <c r="B10" s="5">
        <v>98</v>
      </c>
      <c r="C10" s="5">
        <v>98</v>
      </c>
      <c r="D10" s="5">
        <v>94</v>
      </c>
      <c r="G10" t="s">
        <v>54</v>
      </c>
      <c r="H10" s="16">
        <v>3</v>
      </c>
      <c r="I10" s="17" t="s">
        <v>41</v>
      </c>
      <c r="J10" s="17" t="s">
        <v>51</v>
      </c>
      <c r="K10" s="18">
        <v>3</v>
      </c>
      <c r="L10" s="19">
        <v>7.1101999999999999</v>
      </c>
      <c r="M10" s="19">
        <v>1.06E-2</v>
      </c>
      <c r="N10" s="19">
        <v>0.96899999999999997</v>
      </c>
      <c r="O10" s="19">
        <v>19.222000000000001</v>
      </c>
      <c r="P10" s="20"/>
      <c r="S10" s="9" t="s">
        <v>45</v>
      </c>
      <c r="T10" s="10" t="s">
        <v>55</v>
      </c>
      <c r="U10" s="10">
        <v>6</v>
      </c>
      <c r="V10" s="10">
        <v>2</v>
      </c>
      <c r="W10" s="10">
        <v>10.440300000000001</v>
      </c>
      <c r="X10" s="10">
        <v>4.2622</v>
      </c>
      <c r="Y10" s="10">
        <v>2.3500000000000001E-3</v>
      </c>
      <c r="Z10" s="10">
        <v>0.99251</v>
      </c>
      <c r="AA10" s="10">
        <v>79.518100000000004</v>
      </c>
      <c r="AB10" s="10" t="s">
        <v>33</v>
      </c>
      <c r="AC10" s="10" t="s">
        <v>33</v>
      </c>
      <c r="AD10" s="10" t="s">
        <v>33</v>
      </c>
      <c r="AE10" s="10" t="s">
        <v>33</v>
      </c>
      <c r="AF10" s="10" t="s">
        <v>33</v>
      </c>
      <c r="AG10" s="10">
        <v>85</v>
      </c>
      <c r="AH10" s="10">
        <v>86.5</v>
      </c>
      <c r="AI10" s="10">
        <v>86</v>
      </c>
      <c r="AJ10" s="10">
        <v>10.440300000000001</v>
      </c>
      <c r="AK10" s="10">
        <v>10.44</v>
      </c>
      <c r="AL10" s="11"/>
    </row>
    <row r="11" spans="1:38" x14ac:dyDescent="0.25">
      <c r="B11" s="21">
        <f>AVERAGE(B2:B10)</f>
        <v>53.333333333333336</v>
      </c>
      <c r="C11" s="21">
        <f>AVERAGE(C2:C10)</f>
        <v>51.333333333333336</v>
      </c>
      <c r="D11" s="21">
        <f>AVERAGE(D2:D10)</f>
        <v>51</v>
      </c>
      <c r="G11" t="s">
        <v>56</v>
      </c>
      <c r="H11" s="16">
        <v>2</v>
      </c>
      <c r="I11" s="17" t="s">
        <v>40</v>
      </c>
      <c r="J11" s="17" t="s">
        <v>59</v>
      </c>
      <c r="K11" s="18">
        <v>6</v>
      </c>
      <c r="L11" s="19">
        <v>16.027100000000001</v>
      </c>
      <c r="M11" s="19">
        <v>0.14779999999999999</v>
      </c>
      <c r="N11" s="19">
        <v>0.82099999999999995</v>
      </c>
      <c r="O11" s="19">
        <v>47.820999999999998</v>
      </c>
      <c r="P11" s="20"/>
      <c r="S11" s="9" t="s">
        <v>53</v>
      </c>
      <c r="T11" s="10" t="s">
        <v>55</v>
      </c>
      <c r="U11" s="10">
        <v>9</v>
      </c>
      <c r="V11" s="10">
        <v>1</v>
      </c>
      <c r="W11" s="10">
        <v>0</v>
      </c>
      <c r="X11" s="10">
        <v>0</v>
      </c>
      <c r="Y11" s="10">
        <v>0</v>
      </c>
      <c r="Z11" s="10">
        <v>1</v>
      </c>
      <c r="AA11" s="10" t="s">
        <v>33</v>
      </c>
      <c r="AB11" s="10" t="s">
        <v>33</v>
      </c>
      <c r="AC11" s="10" t="s">
        <v>33</v>
      </c>
      <c r="AD11" s="10" t="s">
        <v>33</v>
      </c>
      <c r="AE11" s="10" t="s">
        <v>33</v>
      </c>
      <c r="AF11" s="10" t="s">
        <v>33</v>
      </c>
      <c r="AG11" s="10">
        <v>98</v>
      </c>
      <c r="AH11" s="10">
        <v>98</v>
      </c>
      <c r="AI11" s="10">
        <v>94</v>
      </c>
      <c r="AJ11" s="10">
        <v>0</v>
      </c>
      <c r="AK11" s="10">
        <v>0</v>
      </c>
      <c r="AL11" s="11" t="s">
        <v>53</v>
      </c>
    </row>
    <row r="12" spans="1:38" ht="15.75" thickBot="1" x14ac:dyDescent="0.3">
      <c r="A12" t="s">
        <v>74</v>
      </c>
      <c r="B12">
        <f>_xlfn.VAR.S(B2:B10)</f>
        <v>936.25</v>
      </c>
      <c r="C12">
        <f t="shared" ref="C12:D12" si="0">_xlfn.VAR.S(C2:C10)</f>
        <v>1012</v>
      </c>
      <c r="D12">
        <f t="shared" si="0"/>
        <v>953.25</v>
      </c>
      <c r="G12" t="s">
        <v>57</v>
      </c>
      <c r="H12" s="22">
        <v>1</v>
      </c>
      <c r="I12" s="23" t="s">
        <v>58</v>
      </c>
      <c r="J12" s="23" t="s">
        <v>55</v>
      </c>
      <c r="K12" s="24">
        <v>9</v>
      </c>
      <c r="L12" s="25">
        <v>31.099299999999999</v>
      </c>
      <c r="M12" s="25">
        <v>0.82120000000000004</v>
      </c>
      <c r="N12" s="25">
        <v>0</v>
      </c>
      <c r="O12" s="25">
        <v>97.623999999999995</v>
      </c>
      <c r="P12" s="26"/>
      <c r="S12" s="9" t="s">
        <v>41</v>
      </c>
      <c r="T12" s="10" t="s">
        <v>59</v>
      </c>
      <c r="U12" s="10">
        <v>9</v>
      </c>
      <c r="V12" s="10">
        <v>1</v>
      </c>
      <c r="W12" s="10">
        <v>0</v>
      </c>
      <c r="X12" s="10">
        <v>0</v>
      </c>
      <c r="Y12" s="10">
        <v>0</v>
      </c>
      <c r="Z12" s="10">
        <v>1</v>
      </c>
      <c r="AA12" s="10" t="s">
        <v>33</v>
      </c>
      <c r="AB12" s="10" t="s">
        <v>33</v>
      </c>
      <c r="AC12" s="10" t="s">
        <v>33</v>
      </c>
      <c r="AD12" s="10" t="s">
        <v>33</v>
      </c>
      <c r="AE12" s="10" t="s">
        <v>33</v>
      </c>
      <c r="AF12" s="10" t="s">
        <v>33</v>
      </c>
      <c r="AG12" s="10">
        <v>44</v>
      </c>
      <c r="AH12" s="10">
        <v>52</v>
      </c>
      <c r="AI12" s="10">
        <v>54</v>
      </c>
      <c r="AJ12" s="10">
        <v>0</v>
      </c>
      <c r="AK12" s="10">
        <v>0</v>
      </c>
      <c r="AL12" s="11" t="s">
        <v>41</v>
      </c>
    </row>
    <row r="13" spans="1:38" x14ac:dyDescent="0.25">
      <c r="A13" t="s">
        <v>75</v>
      </c>
      <c r="B13">
        <f>AVERAGE(B12:D12)</f>
        <v>967.16666666666663</v>
      </c>
      <c r="H13" s="41"/>
      <c r="I13" s="41"/>
      <c r="J13" s="41"/>
      <c r="K13" s="42"/>
      <c r="L13" s="43"/>
      <c r="M13" s="43"/>
      <c r="N13" s="43"/>
      <c r="O13" s="43"/>
      <c r="P13" s="42"/>
      <c r="S13" s="9" t="s">
        <v>51</v>
      </c>
      <c r="T13" s="10" t="s">
        <v>59</v>
      </c>
      <c r="U13" s="10">
        <v>5</v>
      </c>
      <c r="V13" s="10">
        <v>2</v>
      </c>
      <c r="W13" s="10">
        <v>10.677099999999999</v>
      </c>
      <c r="X13" s="10">
        <v>4.3589000000000002</v>
      </c>
      <c r="Y13" s="10">
        <v>2.4599999999999999E-3</v>
      </c>
      <c r="Z13" s="10">
        <v>0.99006000000000005</v>
      </c>
      <c r="AA13" s="10">
        <v>99.557400000000001</v>
      </c>
      <c r="AB13" s="10" t="s">
        <v>33</v>
      </c>
      <c r="AC13" s="10" t="s">
        <v>33</v>
      </c>
      <c r="AD13" s="10" t="s">
        <v>33</v>
      </c>
      <c r="AE13" s="10" t="s">
        <v>33</v>
      </c>
      <c r="AF13" s="10" t="s">
        <v>33</v>
      </c>
      <c r="AG13" s="10">
        <v>53.5</v>
      </c>
      <c r="AH13" s="10">
        <v>41.5</v>
      </c>
      <c r="AI13" s="10">
        <v>41</v>
      </c>
      <c r="AJ13" s="10">
        <v>10.677099999999999</v>
      </c>
      <c r="AK13" s="10">
        <v>10.677</v>
      </c>
      <c r="AL13" s="11"/>
    </row>
    <row r="14" spans="1:38" x14ac:dyDescent="0.25">
      <c r="A14" t="s">
        <v>76</v>
      </c>
      <c r="B14">
        <f>SQRT(B13)</f>
        <v>31.099303314811838</v>
      </c>
      <c r="G14" s="39" t="s">
        <v>72</v>
      </c>
      <c r="S14" s="9" t="s">
        <v>40</v>
      </c>
      <c r="T14" s="10" t="s">
        <v>58</v>
      </c>
      <c r="U14" s="10">
        <v>7</v>
      </c>
      <c r="V14" s="10">
        <v>3</v>
      </c>
      <c r="W14" s="10">
        <v>10.2347</v>
      </c>
      <c r="X14" s="10">
        <v>4.4596999999999998</v>
      </c>
      <c r="Y14" s="10">
        <v>3.0100000000000001E-3</v>
      </c>
      <c r="Z14" s="10">
        <v>0.99485999999999997</v>
      </c>
      <c r="AA14" s="10">
        <v>64.5047</v>
      </c>
      <c r="AB14" s="10">
        <v>1.4108000000000001</v>
      </c>
      <c r="AC14" s="10" t="s">
        <v>33</v>
      </c>
      <c r="AD14" s="10" t="s">
        <v>33</v>
      </c>
      <c r="AE14" s="10" t="s">
        <v>33</v>
      </c>
      <c r="AF14" s="10" t="s">
        <v>33</v>
      </c>
      <c r="AG14" s="10">
        <v>20.333300000000001</v>
      </c>
      <c r="AH14" s="10">
        <v>18.666699999999999</v>
      </c>
      <c r="AI14" s="10">
        <v>19</v>
      </c>
      <c r="AJ14" s="10">
        <v>10.2347</v>
      </c>
      <c r="AK14" s="10">
        <v>11.38</v>
      </c>
      <c r="AL14" s="11"/>
    </row>
    <row r="15" spans="1:38" x14ac:dyDescent="0.25">
      <c r="H15" s="41"/>
      <c r="I15" s="41"/>
      <c r="J15" s="41"/>
      <c r="K15" s="42"/>
      <c r="L15" s="43"/>
      <c r="M15" s="43"/>
      <c r="N15" s="43"/>
      <c r="O15" s="43"/>
      <c r="P15" s="42"/>
      <c r="S15" s="9" t="s">
        <v>59</v>
      </c>
      <c r="T15" s="10" t="s">
        <v>58</v>
      </c>
      <c r="U15" s="10">
        <v>3</v>
      </c>
      <c r="V15" s="10">
        <v>3</v>
      </c>
      <c r="W15" s="10">
        <v>19.2224</v>
      </c>
      <c r="X15" s="10">
        <v>7.1101999999999999</v>
      </c>
      <c r="Y15" s="10">
        <v>1.061E-2</v>
      </c>
      <c r="Z15" s="10">
        <v>0.96894999999999998</v>
      </c>
      <c r="AA15" s="10">
        <v>93.627200000000002</v>
      </c>
      <c r="AB15" s="10">
        <v>4.3216000000000001</v>
      </c>
      <c r="AC15" s="10" t="s">
        <v>33</v>
      </c>
      <c r="AD15" s="10" t="s">
        <v>33</v>
      </c>
      <c r="AE15" s="10" t="s">
        <v>33</v>
      </c>
      <c r="AF15" s="10" t="s">
        <v>33</v>
      </c>
      <c r="AG15" s="10">
        <v>50.333300000000001</v>
      </c>
      <c r="AH15" s="10">
        <v>45</v>
      </c>
      <c r="AI15" s="10">
        <v>45.333300000000001</v>
      </c>
      <c r="AJ15" s="10">
        <v>19.2224</v>
      </c>
      <c r="AK15" s="10">
        <v>19.95</v>
      </c>
      <c r="AL15" s="11"/>
    </row>
    <row r="16" spans="1:38" x14ac:dyDescent="0.25">
      <c r="H16" s="41"/>
      <c r="I16" s="41"/>
      <c r="J16" s="41"/>
      <c r="K16" s="42"/>
      <c r="L16" s="43"/>
      <c r="M16" s="43"/>
      <c r="N16" s="43"/>
      <c r="O16" s="43"/>
      <c r="P16" s="42"/>
      <c r="S16" s="9" t="s">
        <v>58</v>
      </c>
      <c r="T16" s="10" t="s">
        <v>64</v>
      </c>
      <c r="U16" s="10">
        <v>2</v>
      </c>
      <c r="V16" s="10">
        <v>6</v>
      </c>
      <c r="W16" s="10">
        <v>47.821399999999997</v>
      </c>
      <c r="X16" s="10">
        <v>16.027100000000001</v>
      </c>
      <c r="Y16" s="10">
        <v>0.14777999999999999</v>
      </c>
      <c r="Z16" s="10">
        <v>0.82116999999999996</v>
      </c>
      <c r="AA16" s="10">
        <v>32.143300000000004</v>
      </c>
      <c r="AB16" s="10">
        <v>32.463700000000003</v>
      </c>
      <c r="AC16" s="10" t="s">
        <v>33</v>
      </c>
      <c r="AD16" s="10" t="s">
        <v>33</v>
      </c>
      <c r="AE16" s="10" t="s">
        <v>33</v>
      </c>
      <c r="AF16" s="10" t="s">
        <v>33</v>
      </c>
      <c r="AG16" s="10">
        <v>35.333300000000001</v>
      </c>
      <c r="AH16" s="10">
        <v>31.833300000000001</v>
      </c>
      <c r="AI16" s="10">
        <v>32.166699999999999</v>
      </c>
      <c r="AJ16" s="10">
        <v>47.821399999999997</v>
      </c>
      <c r="AK16" s="10">
        <v>49.271999999999998</v>
      </c>
      <c r="AL16" s="11"/>
    </row>
    <row r="17" spans="1:38" x14ac:dyDescent="0.25">
      <c r="A17" s="27" t="s">
        <v>60</v>
      </c>
      <c r="S17" s="9" t="s">
        <v>55</v>
      </c>
      <c r="T17" s="10" t="s">
        <v>64</v>
      </c>
      <c r="U17" s="10">
        <v>4</v>
      </c>
      <c r="V17" s="10">
        <v>3</v>
      </c>
      <c r="W17" s="10">
        <v>19.111499999999999</v>
      </c>
      <c r="X17" s="10">
        <v>7.0475000000000003</v>
      </c>
      <c r="Y17" s="10">
        <v>1.0489999999999999E-2</v>
      </c>
      <c r="Z17" s="10">
        <v>0.97957000000000005</v>
      </c>
      <c r="AA17" s="10">
        <v>79.8934</v>
      </c>
      <c r="AB17" s="10">
        <v>4.4679000000000002</v>
      </c>
      <c r="AC17" s="10" t="s">
        <v>33</v>
      </c>
      <c r="AD17" s="10" t="s">
        <v>33</v>
      </c>
      <c r="AE17" s="10" t="s">
        <v>33</v>
      </c>
      <c r="AF17" s="10" t="s">
        <v>33</v>
      </c>
      <c r="AG17" s="10">
        <v>89.333299999999994</v>
      </c>
      <c r="AH17" s="10">
        <v>90.333299999999994</v>
      </c>
      <c r="AI17" s="10">
        <v>88.666700000000006</v>
      </c>
      <c r="AJ17" s="10">
        <v>19.111499999999999</v>
      </c>
      <c r="AK17" s="10">
        <v>19.812000000000001</v>
      </c>
      <c r="AL17" s="11"/>
    </row>
    <row r="18" spans="1:38" ht="15.75" thickBot="1" x14ac:dyDescent="0.3">
      <c r="A18" t="s">
        <v>61</v>
      </c>
      <c r="C18" s="28">
        <f>SQRT((B2-B3)^2+(C2-C3)^2+(D2-D3)^2)</f>
        <v>9.9498743710661994</v>
      </c>
      <c r="H18" s="5">
        <v>15</v>
      </c>
      <c r="I18">
        <f>(H18-$H$21)^2</f>
        <v>28.444444444444432</v>
      </c>
      <c r="S18" s="30" t="s">
        <v>64</v>
      </c>
      <c r="T18" s="31"/>
      <c r="U18" s="31">
        <v>1</v>
      </c>
      <c r="V18" s="31">
        <v>9</v>
      </c>
      <c r="W18" s="31">
        <v>97.624300000000005</v>
      </c>
      <c r="X18" s="31">
        <v>31.099299999999999</v>
      </c>
      <c r="Y18" s="31">
        <v>0.82116999999999996</v>
      </c>
      <c r="Z18" s="31">
        <v>0</v>
      </c>
      <c r="AA18" s="31" t="s">
        <v>33</v>
      </c>
      <c r="AB18" s="31">
        <v>32.143300000000004</v>
      </c>
      <c r="AC18" s="31">
        <v>0</v>
      </c>
      <c r="AD18" s="31">
        <v>1</v>
      </c>
      <c r="AE18" s="31">
        <v>0</v>
      </c>
      <c r="AF18" s="31">
        <v>0</v>
      </c>
      <c r="AG18" s="31">
        <v>53.333300000000001</v>
      </c>
      <c r="AH18" s="31">
        <v>51.333300000000001</v>
      </c>
      <c r="AI18" s="31">
        <v>51</v>
      </c>
      <c r="AJ18" s="31">
        <v>97.624300000000005</v>
      </c>
      <c r="AK18" s="31">
        <v>101.351</v>
      </c>
      <c r="AL18" s="32"/>
    </row>
    <row r="19" spans="1:38" ht="15.75" thickTop="1" x14ac:dyDescent="0.25">
      <c r="A19" t="s">
        <v>62</v>
      </c>
      <c r="E19" s="29"/>
      <c r="F19" s="29"/>
      <c r="G19" s="29"/>
      <c r="H19" s="5">
        <v>20</v>
      </c>
      <c r="I19">
        <f t="shared" ref="I19" si="1">(H19-$H$21)^2</f>
        <v>0.11111111111111033</v>
      </c>
    </row>
    <row r="20" spans="1:38" x14ac:dyDescent="0.25">
      <c r="A20" t="s">
        <v>63</v>
      </c>
      <c r="B20">
        <f>AVERAGE(B2:B3)</f>
        <v>17.5</v>
      </c>
      <c r="C20">
        <f>AVERAGE(C2:C3)</f>
        <v>17.5</v>
      </c>
      <c r="D20">
        <f>AVERAGE(D2:D3)</f>
        <v>17.5</v>
      </c>
      <c r="E20" s="29"/>
      <c r="F20" s="29"/>
      <c r="G20" s="29"/>
      <c r="H20" s="5">
        <v>26</v>
      </c>
      <c r="I20">
        <f>(H20-$H$21)^2</f>
        <v>32.111111111111121</v>
      </c>
    </row>
    <row r="21" spans="1:38" x14ac:dyDescent="0.25">
      <c r="A21" t="s">
        <v>165</v>
      </c>
      <c r="B21">
        <f>_xlfn.VAR.S(B2:B3)</f>
        <v>12.5</v>
      </c>
      <c r="C21">
        <f>+_xlfn.VAR.S(C2:C3)</f>
        <v>12.5</v>
      </c>
      <c r="D21">
        <f>+_xlfn.VAR.S(D2:D3)</f>
        <v>24.5</v>
      </c>
      <c r="E21" s="29"/>
      <c r="F21" s="29"/>
      <c r="G21" s="29"/>
      <c r="H21" s="49">
        <f>AVERAGE(H18:H20)</f>
        <v>20.333333333333332</v>
      </c>
      <c r="I21">
        <f>SUM(I18:I20)</f>
        <v>60.666666666666664</v>
      </c>
    </row>
    <row r="22" spans="1:38" x14ac:dyDescent="0.25">
      <c r="A22" t="s">
        <v>166</v>
      </c>
      <c r="B22">
        <f>AVERAGE(B21:D21)</f>
        <v>16.5</v>
      </c>
      <c r="E22" s="29"/>
      <c r="F22" s="29"/>
      <c r="G22" s="29"/>
      <c r="H22" s="38"/>
      <c r="I22" s="50">
        <f>I21/(3-1)</f>
        <v>30.333333333333332</v>
      </c>
    </row>
    <row r="23" spans="1:38" x14ac:dyDescent="0.25">
      <c r="A23" t="s">
        <v>65</v>
      </c>
      <c r="B23" s="33">
        <f>SQRT(B22)</f>
        <v>4.0620192023179804</v>
      </c>
      <c r="E23" s="29"/>
      <c r="F23" s="29"/>
      <c r="G23" s="29"/>
    </row>
    <row r="24" spans="1:38" x14ac:dyDescent="0.25">
      <c r="E24" s="29"/>
      <c r="F24" s="29"/>
      <c r="G24" s="29"/>
      <c r="H24" s="40"/>
    </row>
    <row r="25" spans="1:38" ht="15.75" customHeight="1" x14ac:dyDescent="0.25">
      <c r="E25" s="29"/>
      <c r="F25" s="29"/>
      <c r="G25" s="29"/>
    </row>
    <row r="26" spans="1:38" ht="31.5" customHeight="1" x14ac:dyDescent="0.25">
      <c r="A26" s="27" t="s">
        <v>66</v>
      </c>
      <c r="E26" s="29"/>
      <c r="F26" s="29"/>
      <c r="G26" s="29"/>
    </row>
    <row r="27" spans="1:38" x14ac:dyDescent="0.25">
      <c r="A27" t="s">
        <v>67</v>
      </c>
      <c r="C27" s="28">
        <f>SQRT((B20-B4)^2+(C20-C4)^2+(D20-D4)^2)</f>
        <v>10.23474474522936</v>
      </c>
      <c r="E27" s="29"/>
      <c r="F27" s="29"/>
      <c r="G27" s="29"/>
    </row>
    <row r="28" spans="1:38" x14ac:dyDescent="0.25">
      <c r="E28" s="29"/>
      <c r="F28" s="29"/>
      <c r="G28" s="29"/>
    </row>
    <row r="29" spans="1:38" x14ac:dyDescent="0.25">
      <c r="A29" t="s">
        <v>63</v>
      </c>
      <c r="B29" s="34">
        <f>AVERAGE( B2:B4)</f>
        <v>20.333333333333332</v>
      </c>
      <c r="C29" s="34">
        <f>AVERAGE( C2:C4)</f>
        <v>18.666666666666668</v>
      </c>
      <c r="D29" s="34">
        <f>AVERAGE( D2:D4)</f>
        <v>19</v>
      </c>
      <c r="E29" s="29"/>
      <c r="F29" s="29"/>
      <c r="G29" s="29"/>
    </row>
    <row r="30" spans="1:38" x14ac:dyDescent="0.25">
      <c r="A30" t="s">
        <v>165</v>
      </c>
      <c r="B30" s="35">
        <f>_xlfn.VAR.S(B2:B4)</f>
        <v>30.333333333333371</v>
      </c>
      <c r="C30" s="35">
        <f t="shared" ref="C30:D30" si="2">_xlfn.VAR.S(C2:C4)</f>
        <v>10.333333333333371</v>
      </c>
      <c r="D30" s="35">
        <f t="shared" si="2"/>
        <v>19</v>
      </c>
      <c r="E30" s="29"/>
      <c r="F30" s="29"/>
      <c r="G30" s="29"/>
    </row>
    <row r="31" spans="1:38" x14ac:dyDescent="0.25">
      <c r="A31" t="s">
        <v>166</v>
      </c>
      <c r="B31" s="35">
        <f>AVERAGE(B30:D30)</f>
        <v>19.888888888888914</v>
      </c>
      <c r="E31" s="29"/>
      <c r="F31" s="29"/>
      <c r="G31" s="29"/>
    </row>
    <row r="32" spans="1:38" x14ac:dyDescent="0.25">
      <c r="A32" t="s">
        <v>65</v>
      </c>
      <c r="B32" s="28">
        <f>SQRT(B31)</f>
        <v>4.4596960534198864</v>
      </c>
      <c r="E32" s="29"/>
      <c r="F32" s="29"/>
      <c r="G32" s="29"/>
    </row>
    <row r="35" spans="1:4" x14ac:dyDescent="0.25">
      <c r="A35" s="27" t="s">
        <v>68</v>
      </c>
    </row>
    <row r="36" spans="1:4" x14ac:dyDescent="0.25">
      <c r="A36" t="s">
        <v>69</v>
      </c>
      <c r="C36" s="33">
        <f>SQRT((B37-B10)^2+(C37-C10)^2+(D37-D10)^2)</f>
        <v>19.111514853616391</v>
      </c>
    </row>
    <row r="37" spans="1:4" x14ac:dyDescent="0.25">
      <c r="A37" t="s">
        <v>70</v>
      </c>
      <c r="B37" s="21">
        <f>AVERAGE(B8:B9)</f>
        <v>85</v>
      </c>
      <c r="C37" s="21">
        <f t="shared" ref="C37:D37" si="3">AVERAGE(C8:C9)</f>
        <v>86.5</v>
      </c>
      <c r="D37" s="21">
        <f t="shared" si="3"/>
        <v>86</v>
      </c>
    </row>
    <row r="38" spans="1:4" x14ac:dyDescent="0.25">
      <c r="A38" t="s">
        <v>63</v>
      </c>
      <c r="B38" s="35">
        <f>AVERAGE(B8:B10)</f>
        <v>89.333333333333329</v>
      </c>
      <c r="C38" s="35">
        <f t="shared" ref="C38:D38" si="4">AVERAGE(C8:C10)</f>
        <v>90.333333333333329</v>
      </c>
      <c r="D38" s="35">
        <f t="shared" si="4"/>
        <v>88.666666666666671</v>
      </c>
    </row>
    <row r="39" spans="1:4" x14ac:dyDescent="0.25">
      <c r="A39" t="s">
        <v>165</v>
      </c>
      <c r="B39" s="36">
        <f>_xlfn.VAR.S(B5:B7)</f>
        <v>42.333333333333485</v>
      </c>
      <c r="C39" s="36">
        <f>_xlfn.VAR.S(C5:C7)</f>
        <v>49</v>
      </c>
      <c r="D39" s="36">
        <f>_xlfn.VAR.S(D5:D7)</f>
        <v>60.333333333333485</v>
      </c>
    </row>
    <row r="40" spans="1:4" x14ac:dyDescent="0.25">
      <c r="A40" t="s">
        <v>166</v>
      </c>
      <c r="B40" s="36">
        <f>AVERAGE(B39:D39)</f>
        <v>50.555555555555657</v>
      </c>
    </row>
    <row r="41" spans="1:4" x14ac:dyDescent="0.25">
      <c r="A41" t="s">
        <v>65</v>
      </c>
      <c r="B41" s="37">
        <f>SQRT(B40)</f>
        <v>7.1102430025671879</v>
      </c>
    </row>
    <row r="48" spans="1:4" x14ac:dyDescent="0.25">
      <c r="A48" s="44" t="s">
        <v>88</v>
      </c>
    </row>
    <row r="49" spans="1:1" x14ac:dyDescent="0.25">
      <c r="A49" s="45" t="s">
        <v>89</v>
      </c>
    </row>
    <row r="50" spans="1:1" x14ac:dyDescent="0.25">
      <c r="A50" s="45" t="s">
        <v>90</v>
      </c>
    </row>
    <row r="51" spans="1:1" x14ac:dyDescent="0.25">
      <c r="A51" s="46" t="s">
        <v>77</v>
      </c>
    </row>
    <row r="52" spans="1:1" x14ac:dyDescent="0.25">
      <c r="A52" s="46" t="s">
        <v>78</v>
      </c>
    </row>
    <row r="53" spans="1:1" x14ac:dyDescent="0.25">
      <c r="A53" s="46" t="s">
        <v>79</v>
      </c>
    </row>
    <row r="54" spans="1:1" x14ac:dyDescent="0.25">
      <c r="A54" s="46" t="s">
        <v>80</v>
      </c>
    </row>
    <row r="55" spans="1:1" x14ac:dyDescent="0.25">
      <c r="A55" s="46" t="s">
        <v>81</v>
      </c>
    </row>
    <row r="56" spans="1:1" x14ac:dyDescent="0.25">
      <c r="A56" s="46" t="s">
        <v>82</v>
      </c>
    </row>
    <row r="57" spans="1:1" x14ac:dyDescent="0.25">
      <c r="A57" s="46" t="s">
        <v>83</v>
      </c>
    </row>
    <row r="58" spans="1:1" x14ac:dyDescent="0.25">
      <c r="A58" s="46" t="s">
        <v>84</v>
      </c>
    </row>
    <row r="59" spans="1:1" x14ac:dyDescent="0.25">
      <c r="A59" s="46" t="s">
        <v>85</v>
      </c>
    </row>
    <row r="60" spans="1:1" x14ac:dyDescent="0.25">
      <c r="A60" s="46"/>
    </row>
    <row r="61" spans="1:1" x14ac:dyDescent="0.25">
      <c r="A61" s="46" t="s">
        <v>86</v>
      </c>
    </row>
    <row r="62" spans="1:1" x14ac:dyDescent="0.25">
      <c r="A62" s="44" t="s">
        <v>91</v>
      </c>
    </row>
    <row r="63" spans="1:1" x14ac:dyDescent="0.25">
      <c r="A63" s="46"/>
    </row>
    <row r="64" spans="1:1" x14ac:dyDescent="0.25">
      <c r="A64" s="46"/>
    </row>
    <row r="65" spans="1:1" x14ac:dyDescent="0.25">
      <c r="A65" s="46"/>
    </row>
    <row r="66" spans="1:1" x14ac:dyDescent="0.25">
      <c r="A66" s="44" t="s">
        <v>92</v>
      </c>
    </row>
    <row r="67" spans="1:1" x14ac:dyDescent="0.25">
      <c r="A67" s="45" t="s">
        <v>93</v>
      </c>
    </row>
    <row r="68" spans="1:1" x14ac:dyDescent="0.25">
      <c r="A68" s="45" t="s">
        <v>94</v>
      </c>
    </row>
    <row r="69" spans="1:1" x14ac:dyDescent="0.25">
      <c r="A69" s="46" t="s">
        <v>87</v>
      </c>
    </row>
    <row r="70" spans="1:1" x14ac:dyDescent="0.25">
      <c r="A70" s="46" t="s">
        <v>86</v>
      </c>
    </row>
    <row r="71" spans="1:1" x14ac:dyDescent="0.25">
      <c r="A71" s="44" t="s">
        <v>91</v>
      </c>
    </row>
  </sheetData>
  <mergeCells count="6">
    <mergeCell ref="H1:P1"/>
    <mergeCell ref="H2:H4"/>
    <mergeCell ref="I2:J4"/>
    <mergeCell ref="K2:K4"/>
    <mergeCell ref="M2:M4"/>
    <mergeCell ref="N2:N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48" zoomScaleNormal="148" workbookViewId="0">
      <selection activeCell="C14" sqref="C14"/>
    </sheetView>
  </sheetViews>
  <sheetFormatPr defaultRowHeight="15" x14ac:dyDescent="0.25"/>
  <cols>
    <col min="4" max="4" width="11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52" t="s">
        <v>95</v>
      </c>
      <c r="E1" s="1" t="s">
        <v>96</v>
      </c>
    </row>
    <row r="2" spans="1:13" x14ac:dyDescent="0.25">
      <c r="A2" s="5" t="s">
        <v>23</v>
      </c>
      <c r="B2" s="5">
        <v>15</v>
      </c>
      <c r="C2" s="5">
        <v>20</v>
      </c>
      <c r="D2" s="48">
        <v>21120.029495664821</v>
      </c>
      <c r="E2" s="47">
        <f>D2/1000</f>
        <v>21.12002949566482</v>
      </c>
      <c r="G2">
        <f>(B2-B3)^2</f>
        <v>25</v>
      </c>
      <c r="H2">
        <f t="shared" ref="H2:I2" si="0">(C2-C3)^2</f>
        <v>25</v>
      </c>
      <c r="I2">
        <f t="shared" si="0"/>
        <v>41680562.419772595</v>
      </c>
      <c r="K2" s="37">
        <f>(B2-$B$11)/$B$12</f>
        <v>-1.2527969006079842</v>
      </c>
      <c r="L2" s="37">
        <f>(C2-$C$11)/$C$12</f>
        <v>-0.98495489442369277</v>
      </c>
      <c r="M2" s="37">
        <f>(D2-$D$11)/$D$12</f>
        <v>-0.98919664268271201</v>
      </c>
    </row>
    <row r="3" spans="1:13" x14ac:dyDescent="0.25">
      <c r="A3" s="5" t="s">
        <v>34</v>
      </c>
      <c r="B3" s="5">
        <v>20</v>
      </c>
      <c r="C3" s="5">
        <v>15</v>
      </c>
      <c r="D3" s="48">
        <v>14663.980981304618</v>
      </c>
      <c r="E3" s="47">
        <f t="shared" ref="E3:E10" si="1">D3/1000</f>
        <v>14.663980981304618</v>
      </c>
      <c r="I3">
        <f>SQRT(SUM(G2:I2))</f>
        <v>6456.0523866967342</v>
      </c>
      <c r="K3" s="37">
        <f t="shared" ref="K3:K10" si="2">(B3-$B$11)/$B$12</f>
        <v>-1.0893886092243341</v>
      </c>
      <c r="L3" s="37">
        <f t="shared" ref="L3:L10" si="3">(C3-$C$11)/$C$12</f>
        <v>-1.1421285477891756</v>
      </c>
      <c r="M3" s="37">
        <f t="shared" ref="M3:M10" si="4">(D3-$D$11)/$D$12</f>
        <v>-1.1986378442004035</v>
      </c>
    </row>
    <row r="4" spans="1:13" x14ac:dyDescent="0.25">
      <c r="A4" s="5" t="s">
        <v>38</v>
      </c>
      <c r="B4" s="5">
        <v>26</v>
      </c>
      <c r="C4" s="5">
        <v>21</v>
      </c>
      <c r="D4" s="48">
        <v>22902.765292663127</v>
      </c>
      <c r="E4" s="47">
        <f t="shared" si="1"/>
        <v>22.902765292663126</v>
      </c>
      <c r="K4" s="37">
        <f t="shared" si="2"/>
        <v>-0.89329865956395405</v>
      </c>
      <c r="L4" s="37">
        <f t="shared" si="3"/>
        <v>-0.95352016375059612</v>
      </c>
      <c r="M4" s="37">
        <f t="shared" si="4"/>
        <v>-0.93136276388186068</v>
      </c>
    </row>
    <row r="5" spans="1:13" x14ac:dyDescent="0.25">
      <c r="A5" s="5" t="s">
        <v>41</v>
      </c>
      <c r="B5" s="5">
        <v>44</v>
      </c>
      <c r="C5" s="5">
        <v>52</v>
      </c>
      <c r="D5" s="48">
        <v>54872.169478563526</v>
      </c>
      <c r="E5" s="47">
        <f t="shared" si="1"/>
        <v>54.872169478563528</v>
      </c>
      <c r="K5" s="37">
        <f t="shared" si="2"/>
        <v>-0.30502881058281361</v>
      </c>
      <c r="L5" s="37">
        <f t="shared" si="3"/>
        <v>2.0956487115397642E-2</v>
      </c>
      <c r="M5" s="37">
        <f t="shared" si="4"/>
        <v>0.10575931003168113</v>
      </c>
    </row>
    <row r="6" spans="1:13" x14ac:dyDescent="0.25">
      <c r="A6" s="5" t="s">
        <v>43</v>
      </c>
      <c r="B6" s="5">
        <v>50</v>
      </c>
      <c r="C6" s="5">
        <v>45</v>
      </c>
      <c r="D6" s="48">
        <v>43731.689853368553</v>
      </c>
      <c r="E6" s="47">
        <f t="shared" si="1"/>
        <v>43.73168985336855</v>
      </c>
      <c r="K6" s="37">
        <f t="shared" si="2"/>
        <v>-0.10893886092243349</v>
      </c>
      <c r="L6" s="37">
        <f t="shared" si="3"/>
        <v>-0.19908662759627838</v>
      </c>
      <c r="M6" s="37">
        <f t="shared" si="4"/>
        <v>-0.25564990692111694</v>
      </c>
    </row>
    <row r="7" spans="1:13" x14ac:dyDescent="0.25">
      <c r="A7" s="5" t="s">
        <v>46</v>
      </c>
      <c r="B7" s="5">
        <v>57</v>
      </c>
      <c r="C7" s="5">
        <v>38</v>
      </c>
      <c r="D7" s="48">
        <v>39752.182270120851</v>
      </c>
      <c r="E7" s="47">
        <f t="shared" si="1"/>
        <v>39.752182270120848</v>
      </c>
      <c r="K7" s="37">
        <f t="shared" si="2"/>
        <v>0.11983274701467667</v>
      </c>
      <c r="L7" s="37">
        <f t="shared" si="3"/>
        <v>-0.41912974230795441</v>
      </c>
      <c r="M7" s="37">
        <f t="shared" si="4"/>
        <v>-0.38474944014647416</v>
      </c>
    </row>
    <row r="8" spans="1:13" x14ac:dyDescent="0.25">
      <c r="A8" s="5" t="s">
        <v>48</v>
      </c>
      <c r="B8" s="5">
        <v>80</v>
      </c>
      <c r="C8" s="5">
        <v>85</v>
      </c>
      <c r="D8" s="48">
        <v>86728.174448843391</v>
      </c>
      <c r="E8" s="47">
        <f t="shared" si="1"/>
        <v>86.72817444884339</v>
      </c>
      <c r="K8" s="37">
        <f t="shared" si="2"/>
        <v>0.87151088737946714</v>
      </c>
      <c r="L8" s="37">
        <f t="shared" si="3"/>
        <v>1.0583025993275845</v>
      </c>
      <c r="M8" s="37">
        <f t="shared" si="4"/>
        <v>1.1392025906527159</v>
      </c>
    </row>
    <row r="9" spans="1:13" x14ac:dyDescent="0.25">
      <c r="A9" s="5" t="s">
        <v>50</v>
      </c>
      <c r="B9" s="5">
        <v>90</v>
      </c>
      <c r="C9" s="5">
        <v>88</v>
      </c>
      <c r="D9" s="48">
        <v>86393.333942490586</v>
      </c>
      <c r="E9" s="47">
        <f t="shared" si="1"/>
        <v>86.393333942490585</v>
      </c>
      <c r="K9" s="37">
        <f t="shared" si="2"/>
        <v>1.1983274701467674</v>
      </c>
      <c r="L9" s="37">
        <f t="shared" si="3"/>
        <v>1.1526067913468743</v>
      </c>
      <c r="M9" s="37">
        <f t="shared" si="4"/>
        <v>1.1283400022116075</v>
      </c>
    </row>
    <row r="10" spans="1:13" x14ac:dyDescent="0.25">
      <c r="A10" s="5" t="s">
        <v>53</v>
      </c>
      <c r="B10" s="5">
        <v>98</v>
      </c>
      <c r="C10" s="5">
        <v>98</v>
      </c>
      <c r="D10" s="48">
        <v>94344.816261496133</v>
      </c>
      <c r="E10" s="47">
        <f t="shared" si="1"/>
        <v>94.344816261496135</v>
      </c>
      <c r="K10" s="37">
        <f t="shared" si="2"/>
        <v>1.4597807363606075</v>
      </c>
      <c r="L10" s="37">
        <f t="shared" si="3"/>
        <v>1.4669540980778402</v>
      </c>
      <c r="M10" s="37">
        <f t="shared" si="4"/>
        <v>1.3862946949365644</v>
      </c>
    </row>
    <row r="11" spans="1:13" x14ac:dyDescent="0.25">
      <c r="A11" s="51" t="s">
        <v>97</v>
      </c>
      <c r="B11">
        <f>AVERAGE(B2:B10)</f>
        <v>53.333333333333336</v>
      </c>
      <c r="C11">
        <f t="shared" ref="C11:D11" si="5">AVERAGE(C2:C10)</f>
        <v>51.333333333333336</v>
      </c>
      <c r="D11">
        <f t="shared" si="5"/>
        <v>51612.126891612839</v>
      </c>
      <c r="K11">
        <f>AVERAGE(K2:K10)</f>
        <v>0</v>
      </c>
      <c r="L11">
        <f>AVERAGE(L2:L10)</f>
        <v>0</v>
      </c>
      <c r="M11">
        <f>AVERAGE(M2:M10)</f>
        <v>0</v>
      </c>
    </row>
    <row r="12" spans="1:13" x14ac:dyDescent="0.25">
      <c r="A12" s="51" t="s">
        <v>98</v>
      </c>
      <c r="B12">
        <f>_xlfn.STDEV.S(B2:B10)</f>
        <v>30.598202561588483</v>
      </c>
      <c r="C12">
        <f t="shared" ref="C12:D12" si="6">_xlfn.STDEV.S(C2:C10)</f>
        <v>31.811947441173732</v>
      </c>
      <c r="D12">
        <f t="shared" si="6"/>
        <v>30825.112096269473</v>
      </c>
      <c r="K12">
        <f>_xlfn.STDEV.S(K2:K10)</f>
        <v>1</v>
      </c>
      <c r="L12">
        <f t="shared" ref="L12:M12" si="7">_xlfn.STDEV.S(L2:L10)</f>
        <v>1</v>
      </c>
      <c r="M12">
        <f t="shared" si="7"/>
        <v>0.99999999999999922</v>
      </c>
    </row>
    <row r="14" spans="1:13" x14ac:dyDescent="0.25">
      <c r="B14">
        <f>(B2-B5)^2</f>
        <v>841</v>
      </c>
      <c r="D14">
        <f>(D2-D5)^2</f>
        <v>1139206953.4251895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E55" workbookViewId="0">
      <selection activeCell="Q77" sqref="Q77"/>
    </sheetView>
  </sheetViews>
  <sheetFormatPr defaultRowHeight="15" x14ac:dyDescent="0.25"/>
  <sheetData>
    <row r="1" spans="1:9" ht="15.75" thickBot="1" x14ac:dyDescent="0.3">
      <c r="A1" s="65"/>
      <c r="B1" s="66"/>
      <c r="C1" s="66"/>
      <c r="D1" s="66"/>
      <c r="E1" s="66"/>
      <c r="F1" s="66"/>
      <c r="G1" s="66"/>
      <c r="H1" s="66"/>
      <c r="I1" s="54"/>
    </row>
    <row r="2" spans="1:9" ht="15.75" x14ac:dyDescent="0.25">
      <c r="A2" s="82" t="s">
        <v>24</v>
      </c>
      <c r="B2" s="85" t="s">
        <v>25</v>
      </c>
      <c r="C2" s="86"/>
      <c r="D2" s="82" t="s">
        <v>26</v>
      </c>
      <c r="E2" s="53" t="s">
        <v>27</v>
      </c>
      <c r="F2" s="82" t="s">
        <v>28</v>
      </c>
      <c r="G2" s="82" t="s">
        <v>29</v>
      </c>
      <c r="H2" s="53" t="s">
        <v>30</v>
      </c>
      <c r="I2" s="57" t="s">
        <v>31</v>
      </c>
    </row>
    <row r="3" spans="1:9" ht="15.75" x14ac:dyDescent="0.25">
      <c r="A3" s="83"/>
      <c r="B3" s="87"/>
      <c r="C3" s="88"/>
      <c r="D3" s="83"/>
      <c r="E3" s="55" t="s">
        <v>35</v>
      </c>
      <c r="F3" s="83"/>
      <c r="G3" s="83"/>
      <c r="H3" s="55" t="s">
        <v>36</v>
      </c>
      <c r="I3" s="58" t="s">
        <v>37</v>
      </c>
    </row>
    <row r="4" spans="1:9" ht="16.5" thickBot="1" x14ac:dyDescent="0.3">
      <c r="A4" s="84"/>
      <c r="B4" s="89"/>
      <c r="C4" s="90"/>
      <c r="D4" s="84"/>
      <c r="E4" s="56"/>
      <c r="F4" s="84"/>
      <c r="G4" s="84"/>
      <c r="H4" s="56"/>
      <c r="I4" s="59" t="s">
        <v>39</v>
      </c>
    </row>
    <row r="5" spans="1:9" ht="16.5" thickBot="1" x14ac:dyDescent="0.3">
      <c r="A5" s="60">
        <v>74</v>
      </c>
      <c r="B5" s="61">
        <v>507</v>
      </c>
      <c r="C5" s="61">
        <v>561</v>
      </c>
      <c r="D5" s="62">
        <v>2</v>
      </c>
      <c r="E5" s="62">
        <v>3.3000000000000002E-2</v>
      </c>
      <c r="F5" s="62">
        <v>0</v>
      </c>
      <c r="G5" s="62">
        <v>1</v>
      </c>
      <c r="H5" s="62">
        <v>0.1321</v>
      </c>
      <c r="I5" s="63"/>
    </row>
    <row r="6" spans="1:9" ht="16.5" thickBot="1" x14ac:dyDescent="0.3">
      <c r="A6" s="60">
        <v>73</v>
      </c>
      <c r="B6" s="61">
        <v>506</v>
      </c>
      <c r="C6" s="61">
        <v>531</v>
      </c>
      <c r="D6" s="62">
        <v>2</v>
      </c>
      <c r="E6" s="62">
        <v>3.4799999999999998E-2</v>
      </c>
      <c r="F6" s="62">
        <v>0</v>
      </c>
      <c r="G6" s="62">
        <v>1</v>
      </c>
      <c r="H6" s="62">
        <v>0.13919999999999999</v>
      </c>
      <c r="I6" s="63"/>
    </row>
    <row r="7" spans="1:9" ht="16.5" thickBot="1" x14ac:dyDescent="0.3">
      <c r="A7" s="60">
        <v>72</v>
      </c>
      <c r="B7" s="61" t="s">
        <v>99</v>
      </c>
      <c r="C7" s="61" t="s">
        <v>100</v>
      </c>
      <c r="D7" s="62">
        <v>4</v>
      </c>
      <c r="E7" s="62">
        <v>4.0500000000000001E-2</v>
      </c>
      <c r="F7" s="62">
        <v>0</v>
      </c>
      <c r="G7" s="62">
        <v>1</v>
      </c>
      <c r="H7" s="62">
        <v>0.14460000000000001</v>
      </c>
      <c r="I7" s="63"/>
    </row>
    <row r="8" spans="1:9" ht="16.5" thickBot="1" x14ac:dyDescent="0.3">
      <c r="A8" s="60">
        <v>71</v>
      </c>
      <c r="B8" s="61">
        <v>504</v>
      </c>
      <c r="C8" s="61">
        <v>593</v>
      </c>
      <c r="D8" s="62">
        <v>2</v>
      </c>
      <c r="E8" s="62">
        <v>0.06</v>
      </c>
      <c r="F8" s="62">
        <v>0</v>
      </c>
      <c r="G8" s="62">
        <v>1</v>
      </c>
      <c r="H8" s="62">
        <v>0.24</v>
      </c>
      <c r="I8" s="63"/>
    </row>
    <row r="9" spans="1:9" ht="16.5" thickBot="1" x14ac:dyDescent="0.3">
      <c r="A9" s="60">
        <v>70</v>
      </c>
      <c r="B9" s="61">
        <v>502</v>
      </c>
      <c r="C9" s="61">
        <v>503</v>
      </c>
      <c r="D9" s="62">
        <v>2</v>
      </c>
      <c r="E9" s="62">
        <v>6.2399999999999997E-2</v>
      </c>
      <c r="F9" s="62">
        <v>1E-4</v>
      </c>
      <c r="G9" s="62">
        <v>1</v>
      </c>
      <c r="H9" s="62">
        <v>0.24940000000000001</v>
      </c>
      <c r="I9" s="63"/>
    </row>
    <row r="10" spans="1:9" ht="16.5" thickBot="1" x14ac:dyDescent="0.3">
      <c r="A10" s="60">
        <v>69</v>
      </c>
      <c r="B10" s="61" t="s">
        <v>101</v>
      </c>
      <c r="C10" s="61">
        <v>532</v>
      </c>
      <c r="D10" s="62">
        <v>5</v>
      </c>
      <c r="E10" s="62">
        <v>5.4600000000000003E-2</v>
      </c>
      <c r="F10" s="62">
        <v>1E-4</v>
      </c>
      <c r="G10" s="62">
        <v>1</v>
      </c>
      <c r="H10" s="62">
        <v>0.26440000000000002</v>
      </c>
      <c r="I10" s="63"/>
    </row>
    <row r="11" spans="1:9" ht="16.5" thickBot="1" x14ac:dyDescent="0.3">
      <c r="A11" s="60">
        <v>68</v>
      </c>
      <c r="B11" s="61">
        <v>581</v>
      </c>
      <c r="C11" s="61">
        <v>692</v>
      </c>
      <c r="D11" s="62">
        <v>2</v>
      </c>
      <c r="E11" s="62">
        <v>7.8299999999999995E-2</v>
      </c>
      <c r="F11" s="62">
        <v>1E-4</v>
      </c>
      <c r="G11" s="62">
        <v>1</v>
      </c>
      <c r="H11" s="62">
        <v>0.31319999999999998</v>
      </c>
      <c r="I11" s="63"/>
    </row>
    <row r="12" spans="1:9" ht="16.5" thickBot="1" x14ac:dyDescent="0.3">
      <c r="A12" s="60">
        <v>67</v>
      </c>
      <c r="B12" s="61">
        <v>550</v>
      </c>
      <c r="C12" s="61">
        <v>570</v>
      </c>
      <c r="D12" s="62">
        <v>2</v>
      </c>
      <c r="E12" s="62">
        <v>7.8899999999999998E-2</v>
      </c>
      <c r="F12" s="62">
        <v>1E-4</v>
      </c>
      <c r="G12" s="62">
        <v>1</v>
      </c>
      <c r="H12" s="62">
        <v>0.3155</v>
      </c>
      <c r="I12" s="63"/>
    </row>
    <row r="13" spans="1:9" ht="16.5" thickBot="1" x14ac:dyDescent="0.3">
      <c r="A13" s="60">
        <v>66</v>
      </c>
      <c r="B13" s="61" t="s">
        <v>102</v>
      </c>
      <c r="C13" s="61">
        <v>572</v>
      </c>
      <c r="D13" s="62">
        <v>3</v>
      </c>
      <c r="E13" s="62">
        <v>8.3699999999999997E-2</v>
      </c>
      <c r="F13" s="62">
        <v>1E-4</v>
      </c>
      <c r="G13" s="62">
        <v>0.999</v>
      </c>
      <c r="H13" s="62">
        <v>0.30559999999999998</v>
      </c>
      <c r="I13" s="63"/>
    </row>
    <row r="14" spans="1:9" ht="16.5" thickBot="1" x14ac:dyDescent="0.3">
      <c r="A14" s="60">
        <v>65</v>
      </c>
      <c r="B14" s="61">
        <v>461</v>
      </c>
      <c r="C14" s="61">
        <v>924</v>
      </c>
      <c r="D14" s="62">
        <v>2</v>
      </c>
      <c r="E14" s="62">
        <v>7.9399999999999998E-2</v>
      </c>
      <c r="F14" s="62">
        <v>1E-4</v>
      </c>
      <c r="G14" s="62">
        <v>0.999</v>
      </c>
      <c r="H14" s="62">
        <v>0.3175</v>
      </c>
      <c r="I14" s="63"/>
    </row>
    <row r="15" spans="1:9" ht="16.5" thickBot="1" x14ac:dyDescent="0.3">
      <c r="A15" s="60">
        <v>64</v>
      </c>
      <c r="B15" s="61" t="s">
        <v>103</v>
      </c>
      <c r="C15" s="61">
        <v>580</v>
      </c>
      <c r="D15" s="62">
        <v>6</v>
      </c>
      <c r="E15" s="62">
        <v>6.8500000000000005E-2</v>
      </c>
      <c r="F15" s="62">
        <v>2.0000000000000001E-4</v>
      </c>
      <c r="G15" s="62">
        <v>0.999</v>
      </c>
      <c r="H15" s="62">
        <v>0.33279999999999998</v>
      </c>
      <c r="I15" s="63"/>
    </row>
    <row r="16" spans="1:9" ht="16.5" thickBot="1" x14ac:dyDescent="0.3">
      <c r="A16" s="60">
        <v>63</v>
      </c>
      <c r="B16" s="61">
        <v>542</v>
      </c>
      <c r="C16" s="61">
        <v>544</v>
      </c>
      <c r="D16" s="62">
        <v>2</v>
      </c>
      <c r="E16" s="62">
        <v>8.3400000000000002E-2</v>
      </c>
      <c r="F16" s="62">
        <v>1E-4</v>
      </c>
      <c r="G16" s="62">
        <v>0.999</v>
      </c>
      <c r="H16" s="62">
        <v>0.3337</v>
      </c>
      <c r="I16" s="63"/>
    </row>
    <row r="17" spans="1:9" ht="16.5" thickBot="1" x14ac:dyDescent="0.3">
      <c r="A17" s="60">
        <v>62</v>
      </c>
      <c r="B17" s="61">
        <v>530</v>
      </c>
      <c r="C17" s="61">
        <v>555</v>
      </c>
      <c r="D17" s="62">
        <v>2</v>
      </c>
      <c r="E17" s="62">
        <v>8.5199999999999998E-2</v>
      </c>
      <c r="F17" s="62">
        <v>1E-4</v>
      </c>
      <c r="G17" s="62">
        <v>0.999</v>
      </c>
      <c r="H17" s="62">
        <v>0.34089999999999998</v>
      </c>
      <c r="I17" s="63"/>
    </row>
    <row r="18" spans="1:9" ht="16.5" thickBot="1" x14ac:dyDescent="0.3">
      <c r="A18" s="60">
        <v>61</v>
      </c>
      <c r="B18" s="61">
        <v>517</v>
      </c>
      <c r="C18" s="61">
        <v>520</v>
      </c>
      <c r="D18" s="62">
        <v>2</v>
      </c>
      <c r="E18" s="62">
        <v>8.77E-2</v>
      </c>
      <c r="F18" s="62">
        <v>1E-4</v>
      </c>
      <c r="G18" s="62">
        <v>0.999</v>
      </c>
      <c r="H18" s="62">
        <v>0.3508</v>
      </c>
      <c r="I18" s="63"/>
    </row>
    <row r="19" spans="1:9" ht="16.5" thickBot="1" x14ac:dyDescent="0.3">
      <c r="A19" s="60">
        <v>60</v>
      </c>
      <c r="B19" s="61" t="s">
        <v>104</v>
      </c>
      <c r="C19" s="61">
        <v>560</v>
      </c>
      <c r="D19" s="62">
        <v>3</v>
      </c>
      <c r="E19" s="62">
        <v>8.7099999999999997E-2</v>
      </c>
      <c r="F19" s="62">
        <v>2.0000000000000001E-4</v>
      </c>
      <c r="G19" s="62">
        <v>0.999</v>
      </c>
      <c r="H19" s="62">
        <v>0.36830000000000002</v>
      </c>
      <c r="I19" s="63"/>
    </row>
    <row r="20" spans="1:9" ht="16.5" thickBot="1" x14ac:dyDescent="0.3">
      <c r="A20" s="60">
        <v>59</v>
      </c>
      <c r="B20" s="61">
        <v>451</v>
      </c>
      <c r="C20" s="61">
        <v>463</v>
      </c>
      <c r="D20" s="62">
        <v>2</v>
      </c>
      <c r="E20" s="62">
        <v>9.9699999999999997E-2</v>
      </c>
      <c r="F20" s="62">
        <v>1E-4</v>
      </c>
      <c r="G20" s="62">
        <v>0.999</v>
      </c>
      <c r="H20" s="62">
        <v>0.39900000000000002</v>
      </c>
      <c r="I20" s="63"/>
    </row>
    <row r="21" spans="1:9" ht="16.5" thickBot="1" x14ac:dyDescent="0.3">
      <c r="A21" s="60">
        <v>58</v>
      </c>
      <c r="B21" s="61" t="s">
        <v>105</v>
      </c>
      <c r="C21" s="61" t="s">
        <v>106</v>
      </c>
      <c r="D21" s="62">
        <v>5</v>
      </c>
      <c r="E21" s="62">
        <v>0.10249999999999999</v>
      </c>
      <c r="F21" s="62">
        <v>2.9999999999999997E-4</v>
      </c>
      <c r="G21" s="62">
        <v>0.998</v>
      </c>
      <c r="H21" s="62">
        <v>0.40329999999999999</v>
      </c>
      <c r="I21" s="63"/>
    </row>
    <row r="22" spans="1:9" ht="16.5" thickBot="1" x14ac:dyDescent="0.3">
      <c r="A22" s="60">
        <v>57</v>
      </c>
      <c r="B22" s="61">
        <v>562</v>
      </c>
      <c r="C22" s="61">
        <v>697</v>
      </c>
      <c r="D22" s="62">
        <v>2</v>
      </c>
      <c r="E22" s="62">
        <v>0.1012</v>
      </c>
      <c r="F22" s="62">
        <v>1E-4</v>
      </c>
      <c r="G22" s="62">
        <v>0.998</v>
      </c>
      <c r="H22" s="62">
        <v>0.4047</v>
      </c>
      <c r="I22" s="63"/>
    </row>
    <row r="23" spans="1:9" ht="16.5" thickBot="1" x14ac:dyDescent="0.3">
      <c r="A23" s="60">
        <v>56</v>
      </c>
      <c r="B23" s="61" t="s">
        <v>107</v>
      </c>
      <c r="C23" s="61" t="s">
        <v>108</v>
      </c>
      <c r="D23" s="62">
        <v>7</v>
      </c>
      <c r="E23" s="62">
        <v>0.1193</v>
      </c>
      <c r="F23" s="62">
        <v>5.0000000000000001E-4</v>
      </c>
      <c r="G23" s="62">
        <v>0.998</v>
      </c>
      <c r="H23" s="62">
        <v>0.45</v>
      </c>
      <c r="I23" s="63"/>
    </row>
    <row r="24" spans="1:9" ht="16.5" thickBot="1" x14ac:dyDescent="0.3">
      <c r="A24" s="60">
        <v>55</v>
      </c>
      <c r="B24" s="61">
        <v>811</v>
      </c>
      <c r="C24" s="61">
        <v>921</v>
      </c>
      <c r="D24" s="62">
        <v>2</v>
      </c>
      <c r="E24" s="62">
        <v>0.11849999999999999</v>
      </c>
      <c r="F24" s="62">
        <v>2.0000000000000001E-4</v>
      </c>
      <c r="G24" s="62">
        <v>0.997</v>
      </c>
      <c r="H24" s="62">
        <v>0.4738</v>
      </c>
      <c r="I24" s="63"/>
    </row>
    <row r="25" spans="1:9" ht="16.5" thickBot="1" x14ac:dyDescent="0.3">
      <c r="A25" s="60">
        <v>54</v>
      </c>
      <c r="B25" s="61" t="s">
        <v>109</v>
      </c>
      <c r="C25" s="61">
        <v>518</v>
      </c>
      <c r="D25" s="62">
        <v>7</v>
      </c>
      <c r="E25" s="62">
        <v>8.9399999999999993E-2</v>
      </c>
      <c r="F25" s="62">
        <v>2.9999999999999997E-4</v>
      </c>
      <c r="G25" s="62">
        <v>0.997</v>
      </c>
      <c r="H25" s="62">
        <v>0.4778</v>
      </c>
      <c r="I25" s="63"/>
    </row>
    <row r="26" spans="1:9" ht="16.5" thickBot="1" x14ac:dyDescent="0.3">
      <c r="A26" s="60">
        <v>53</v>
      </c>
      <c r="B26" s="61">
        <v>101</v>
      </c>
      <c r="C26" s="61" t="s">
        <v>110</v>
      </c>
      <c r="D26" s="62">
        <v>4</v>
      </c>
      <c r="E26" s="62">
        <v>0.1114</v>
      </c>
      <c r="F26" s="62">
        <v>2.9999999999999997E-4</v>
      </c>
      <c r="G26" s="62">
        <v>0.997</v>
      </c>
      <c r="H26" s="62">
        <v>0.48520000000000002</v>
      </c>
      <c r="I26" s="63"/>
    </row>
    <row r="27" spans="1:9" ht="16.5" thickBot="1" x14ac:dyDescent="0.3">
      <c r="A27" s="60">
        <v>52</v>
      </c>
      <c r="B27" s="61" t="s">
        <v>111</v>
      </c>
      <c r="C27" s="61" t="s">
        <v>112</v>
      </c>
      <c r="D27" s="62">
        <v>11</v>
      </c>
      <c r="E27" s="62">
        <v>0.1414</v>
      </c>
      <c r="F27" s="62">
        <v>1E-3</v>
      </c>
      <c r="G27" s="62">
        <v>0.996</v>
      </c>
      <c r="H27" s="62">
        <v>0.49309999999999998</v>
      </c>
      <c r="I27" s="63"/>
    </row>
    <row r="28" spans="1:9" ht="16.5" thickBot="1" x14ac:dyDescent="0.3">
      <c r="A28" s="60">
        <v>51</v>
      </c>
      <c r="B28" s="61">
        <v>473</v>
      </c>
      <c r="C28" s="61">
        <v>941</v>
      </c>
      <c r="D28" s="62">
        <v>2</v>
      </c>
      <c r="E28" s="62">
        <v>0.12659999999999999</v>
      </c>
      <c r="F28" s="62">
        <v>2.0000000000000001E-4</v>
      </c>
      <c r="G28" s="62">
        <v>0.996</v>
      </c>
      <c r="H28" s="62">
        <v>0.50629999999999997</v>
      </c>
      <c r="I28" s="63"/>
    </row>
    <row r="29" spans="1:9" ht="16.5" thickBot="1" x14ac:dyDescent="0.3">
      <c r="A29" s="60">
        <v>50</v>
      </c>
      <c r="B29" s="61" t="s">
        <v>113</v>
      </c>
      <c r="C29" s="61">
        <v>925</v>
      </c>
      <c r="D29" s="62">
        <v>3</v>
      </c>
      <c r="E29" s="62">
        <v>0.13350000000000001</v>
      </c>
      <c r="F29" s="62">
        <v>2.9999999999999997E-4</v>
      </c>
      <c r="G29" s="62">
        <v>0.995</v>
      </c>
      <c r="H29" s="62">
        <v>0.48520000000000002</v>
      </c>
      <c r="I29" s="63"/>
    </row>
    <row r="30" spans="1:9" ht="16.5" thickBot="1" x14ac:dyDescent="0.3">
      <c r="A30" s="60">
        <v>49</v>
      </c>
      <c r="B30" s="61" t="s">
        <v>114</v>
      </c>
      <c r="C30" s="61" t="s">
        <v>115</v>
      </c>
      <c r="D30" s="62">
        <v>5</v>
      </c>
      <c r="E30" s="62">
        <v>0.1394</v>
      </c>
      <c r="F30" s="62">
        <v>4.0000000000000002E-4</v>
      </c>
      <c r="G30" s="62">
        <v>0.995</v>
      </c>
      <c r="H30" s="62">
        <v>0.46300000000000002</v>
      </c>
      <c r="I30" s="63"/>
    </row>
    <row r="31" spans="1:9" ht="16.5" thickBot="1" x14ac:dyDescent="0.3">
      <c r="A31" s="60">
        <v>48</v>
      </c>
      <c r="B31" s="61" t="s">
        <v>116</v>
      </c>
      <c r="C31" s="61">
        <v>505</v>
      </c>
      <c r="D31" s="62">
        <v>3</v>
      </c>
      <c r="E31" s="62">
        <v>0.1178</v>
      </c>
      <c r="F31" s="62">
        <v>2.9999999999999997E-4</v>
      </c>
      <c r="G31" s="62">
        <v>0.995</v>
      </c>
      <c r="H31" s="62">
        <v>0.50729999999999997</v>
      </c>
      <c r="I31" s="63"/>
    </row>
    <row r="32" spans="1:9" ht="16.5" thickBot="1" x14ac:dyDescent="0.3">
      <c r="A32" s="60">
        <v>47</v>
      </c>
      <c r="B32" s="61" t="s">
        <v>117</v>
      </c>
      <c r="C32" s="61" t="s">
        <v>118</v>
      </c>
      <c r="D32" s="62">
        <v>4</v>
      </c>
      <c r="E32" s="62">
        <v>0.13350000000000001</v>
      </c>
      <c r="F32" s="62">
        <v>5.0000000000000001E-4</v>
      </c>
      <c r="G32" s="62">
        <v>0.99399999999999999</v>
      </c>
      <c r="H32" s="62">
        <v>0.54479999999999995</v>
      </c>
      <c r="I32" s="63"/>
    </row>
    <row r="33" spans="1:9" ht="16.5" thickBot="1" x14ac:dyDescent="0.3">
      <c r="A33" s="60">
        <v>46</v>
      </c>
      <c r="B33" s="61">
        <v>638</v>
      </c>
      <c r="C33" s="61">
        <v>698</v>
      </c>
      <c r="D33" s="62">
        <v>2</v>
      </c>
      <c r="E33" s="62">
        <v>0.14449999999999999</v>
      </c>
      <c r="F33" s="62">
        <v>2.9999999999999997E-4</v>
      </c>
      <c r="G33" s="62">
        <v>0.99399999999999999</v>
      </c>
      <c r="H33" s="62">
        <v>0.57779999999999998</v>
      </c>
      <c r="I33" s="63"/>
    </row>
    <row r="34" spans="1:9" ht="16.5" thickBot="1" x14ac:dyDescent="0.3">
      <c r="A34" s="60">
        <v>45</v>
      </c>
      <c r="B34" s="61">
        <v>653</v>
      </c>
      <c r="C34" s="61">
        <v>693</v>
      </c>
      <c r="D34" s="62">
        <v>2</v>
      </c>
      <c r="E34" s="62">
        <v>0.16250000000000001</v>
      </c>
      <c r="F34" s="62">
        <v>4.0000000000000002E-4</v>
      </c>
      <c r="G34" s="62">
        <v>0.99299999999999999</v>
      </c>
      <c r="H34" s="62">
        <v>0.65010000000000001</v>
      </c>
      <c r="I34" s="63"/>
    </row>
    <row r="35" spans="1:9" ht="16.5" thickBot="1" x14ac:dyDescent="0.3">
      <c r="A35" s="60">
        <v>44</v>
      </c>
      <c r="B35" s="61">
        <v>617</v>
      </c>
      <c r="C35" s="61" t="s">
        <v>119</v>
      </c>
      <c r="D35" s="62">
        <v>3</v>
      </c>
      <c r="E35" s="62">
        <v>0.1749</v>
      </c>
      <c r="F35" s="62">
        <v>5.0000000000000001E-4</v>
      </c>
      <c r="G35" s="62">
        <v>0.99299999999999999</v>
      </c>
      <c r="H35" s="62">
        <v>0.69550000000000001</v>
      </c>
      <c r="I35" s="63"/>
    </row>
    <row r="36" spans="1:9" ht="16.5" thickBot="1" x14ac:dyDescent="0.3">
      <c r="A36" s="60">
        <v>43</v>
      </c>
      <c r="B36" s="61">
        <v>522</v>
      </c>
      <c r="C36" s="61">
        <v>696</v>
      </c>
      <c r="D36" s="62">
        <v>2</v>
      </c>
      <c r="E36" s="62">
        <v>0.17469999999999999</v>
      </c>
      <c r="F36" s="62">
        <v>4.0000000000000002E-4</v>
      </c>
      <c r="G36" s="62">
        <v>0.99299999999999999</v>
      </c>
      <c r="H36" s="62">
        <v>0.69899999999999995</v>
      </c>
      <c r="I36" s="63"/>
    </row>
    <row r="37" spans="1:9" ht="16.5" thickBot="1" x14ac:dyDescent="0.3">
      <c r="A37" s="60">
        <v>42</v>
      </c>
      <c r="B37" s="61">
        <v>519</v>
      </c>
      <c r="C37" s="61" t="s">
        <v>120</v>
      </c>
      <c r="D37" s="62">
        <v>3</v>
      </c>
      <c r="E37" s="62">
        <v>0.184</v>
      </c>
      <c r="F37" s="62">
        <v>5.0000000000000001E-4</v>
      </c>
      <c r="G37" s="62">
        <v>0.99199999999999999</v>
      </c>
      <c r="H37" s="62">
        <v>0.66800000000000004</v>
      </c>
      <c r="I37" s="63"/>
    </row>
    <row r="38" spans="1:9" ht="16.5" thickBot="1" x14ac:dyDescent="0.3">
      <c r="A38" s="60">
        <v>41</v>
      </c>
      <c r="B38" s="61" t="s">
        <v>121</v>
      </c>
      <c r="C38" s="61" t="s">
        <v>122</v>
      </c>
      <c r="D38" s="62">
        <v>9</v>
      </c>
      <c r="E38" s="62">
        <v>0.13750000000000001</v>
      </c>
      <c r="F38" s="62">
        <v>1.2999999999999999E-3</v>
      </c>
      <c r="G38" s="62">
        <v>0.99099999999999999</v>
      </c>
      <c r="H38" s="62">
        <v>0.70379999999999998</v>
      </c>
      <c r="I38" s="63"/>
    </row>
    <row r="39" spans="1:9" ht="16.5" thickBot="1" x14ac:dyDescent="0.3">
      <c r="A39" s="60">
        <v>40</v>
      </c>
      <c r="B39" s="61">
        <v>103</v>
      </c>
      <c r="C39" s="61">
        <v>501</v>
      </c>
      <c r="D39" s="62">
        <v>2</v>
      </c>
      <c r="E39" s="62">
        <v>0.17879999999999999</v>
      </c>
      <c r="F39" s="62">
        <v>4.0000000000000002E-4</v>
      </c>
      <c r="G39" s="62">
        <v>0.99</v>
      </c>
      <c r="H39" s="62">
        <v>0.71540000000000004</v>
      </c>
      <c r="I39" s="63"/>
    </row>
    <row r="40" spans="1:9" ht="16.5" thickBot="1" x14ac:dyDescent="0.3">
      <c r="A40" s="60">
        <v>39</v>
      </c>
      <c r="B40" s="61" t="s">
        <v>123</v>
      </c>
      <c r="C40" s="61" t="s">
        <v>124</v>
      </c>
      <c r="D40" s="62">
        <v>8</v>
      </c>
      <c r="E40" s="62">
        <v>0.1812</v>
      </c>
      <c r="F40" s="62">
        <v>1.6999999999999999E-3</v>
      </c>
      <c r="G40" s="62">
        <v>0.98899999999999999</v>
      </c>
      <c r="H40" s="62">
        <v>0.72819999999999996</v>
      </c>
      <c r="I40" s="63"/>
    </row>
    <row r="41" spans="1:9" ht="16.5" thickBot="1" x14ac:dyDescent="0.3">
      <c r="A41" s="60">
        <v>38</v>
      </c>
      <c r="B41" s="61" t="s">
        <v>125</v>
      </c>
      <c r="C41" s="61">
        <v>105</v>
      </c>
      <c r="D41" s="62">
        <v>3</v>
      </c>
      <c r="E41" s="62">
        <v>0.19989999999999999</v>
      </c>
      <c r="F41" s="62">
        <v>5.9999999999999995E-4</v>
      </c>
      <c r="G41" s="62">
        <v>0.98799999999999999</v>
      </c>
      <c r="H41" s="62">
        <v>0.75829999999999997</v>
      </c>
      <c r="I41" s="63"/>
    </row>
    <row r="42" spans="1:9" ht="16.5" thickBot="1" x14ac:dyDescent="0.3">
      <c r="A42" s="60">
        <v>37</v>
      </c>
      <c r="B42" s="61" t="s">
        <v>126</v>
      </c>
      <c r="C42" s="61">
        <v>929</v>
      </c>
      <c r="D42" s="62">
        <v>4</v>
      </c>
      <c r="E42" s="62">
        <v>0.19800000000000001</v>
      </c>
      <c r="F42" s="62">
        <v>8.0000000000000004E-4</v>
      </c>
      <c r="G42" s="62">
        <v>0.98699999999999999</v>
      </c>
      <c r="H42" s="62">
        <v>0.7762</v>
      </c>
      <c r="I42" s="63"/>
    </row>
    <row r="43" spans="1:9" ht="16.5" thickBot="1" x14ac:dyDescent="0.3">
      <c r="A43" s="60">
        <v>36</v>
      </c>
      <c r="B43" s="61" t="s">
        <v>127</v>
      </c>
      <c r="C43" s="61" t="s">
        <v>128</v>
      </c>
      <c r="D43" s="62">
        <v>11</v>
      </c>
      <c r="E43" s="62">
        <v>0.17269999999999999</v>
      </c>
      <c r="F43" s="62">
        <v>1.9E-3</v>
      </c>
      <c r="G43" s="62">
        <v>0.98499999999999999</v>
      </c>
      <c r="H43" s="62">
        <v>0.82579999999999998</v>
      </c>
      <c r="I43" s="63"/>
    </row>
    <row r="44" spans="1:9" ht="16.5" thickBot="1" x14ac:dyDescent="0.3">
      <c r="A44" s="60">
        <v>35</v>
      </c>
      <c r="B44" s="61" t="s">
        <v>129</v>
      </c>
      <c r="C44" s="61">
        <v>601</v>
      </c>
      <c r="D44" s="62">
        <v>5</v>
      </c>
      <c r="E44" s="62">
        <v>0.17499999999999999</v>
      </c>
      <c r="F44" s="62">
        <v>8.9999999999999998E-4</v>
      </c>
      <c r="G44" s="62">
        <v>0.98399999999999999</v>
      </c>
      <c r="H44" s="62">
        <v>0.83130000000000004</v>
      </c>
      <c r="I44" s="63"/>
    </row>
    <row r="45" spans="1:9" ht="16.5" thickBot="1" x14ac:dyDescent="0.3">
      <c r="A45" s="60">
        <v>34</v>
      </c>
      <c r="B45" s="61">
        <v>694</v>
      </c>
      <c r="C45" s="61">
        <v>699</v>
      </c>
      <c r="D45" s="62">
        <v>2</v>
      </c>
      <c r="E45" s="62">
        <v>0.20830000000000001</v>
      </c>
      <c r="F45" s="62">
        <v>5.9999999999999995E-4</v>
      </c>
      <c r="G45" s="62">
        <v>0.98399999999999999</v>
      </c>
      <c r="H45" s="62">
        <v>0.83320000000000005</v>
      </c>
      <c r="I45" s="63"/>
    </row>
    <row r="46" spans="1:9" ht="16.5" thickBot="1" x14ac:dyDescent="0.3">
      <c r="A46" s="60">
        <v>33</v>
      </c>
      <c r="B46" s="61">
        <v>453</v>
      </c>
      <c r="C46" s="61">
        <v>659</v>
      </c>
      <c r="D46" s="62">
        <v>2</v>
      </c>
      <c r="E46" s="62">
        <v>0.2109</v>
      </c>
      <c r="F46" s="62">
        <v>5.9999999999999995E-4</v>
      </c>
      <c r="G46" s="62">
        <v>0.98299999999999998</v>
      </c>
      <c r="H46" s="62">
        <v>0.84350000000000003</v>
      </c>
      <c r="I46" s="63"/>
    </row>
    <row r="47" spans="1:9" ht="16.5" thickBot="1" x14ac:dyDescent="0.3">
      <c r="A47" s="60">
        <v>32</v>
      </c>
      <c r="B47" s="61">
        <v>650</v>
      </c>
      <c r="C47" s="61">
        <v>695</v>
      </c>
      <c r="D47" s="62">
        <v>2</v>
      </c>
      <c r="E47" s="62">
        <v>0.21890000000000001</v>
      </c>
      <c r="F47" s="62">
        <v>5.9999999999999995E-4</v>
      </c>
      <c r="G47" s="62">
        <v>0.98299999999999998</v>
      </c>
      <c r="H47" s="62">
        <v>0.87560000000000004</v>
      </c>
      <c r="I47" s="63"/>
    </row>
    <row r="48" spans="1:9" ht="16.5" thickBot="1" x14ac:dyDescent="0.3">
      <c r="A48" s="60">
        <v>31</v>
      </c>
      <c r="B48" s="61">
        <v>104</v>
      </c>
      <c r="C48" s="61" t="s">
        <v>130</v>
      </c>
      <c r="D48" s="62">
        <v>3</v>
      </c>
      <c r="E48" s="62">
        <v>0.19750000000000001</v>
      </c>
      <c r="F48" s="62">
        <v>8.9999999999999998E-4</v>
      </c>
      <c r="G48" s="62">
        <v>0.98199999999999998</v>
      </c>
      <c r="H48" s="62">
        <v>0.87649999999999995</v>
      </c>
      <c r="I48" s="63"/>
    </row>
    <row r="49" spans="1:9" ht="16.5" thickBot="1" x14ac:dyDescent="0.3">
      <c r="A49" s="60">
        <v>30</v>
      </c>
      <c r="B49" s="61" t="s">
        <v>131</v>
      </c>
      <c r="C49" s="61" t="s">
        <v>132</v>
      </c>
      <c r="D49" s="62">
        <v>10</v>
      </c>
      <c r="E49" s="62">
        <v>0.218</v>
      </c>
      <c r="F49" s="62">
        <v>2.0999999999999999E-3</v>
      </c>
      <c r="G49" s="62">
        <v>0.98</v>
      </c>
      <c r="H49" s="62">
        <v>0.87649999999999995</v>
      </c>
      <c r="I49" s="63"/>
    </row>
    <row r="50" spans="1:9" ht="16.5" thickBot="1" x14ac:dyDescent="0.3">
      <c r="A50" s="60">
        <v>29</v>
      </c>
      <c r="B50" s="61">
        <v>564</v>
      </c>
      <c r="C50" s="61">
        <v>565</v>
      </c>
      <c r="D50" s="62">
        <v>2</v>
      </c>
      <c r="E50" s="62">
        <v>0.21940000000000001</v>
      </c>
      <c r="F50" s="62">
        <v>6.9999999999999999E-4</v>
      </c>
      <c r="G50" s="62">
        <v>0.97899999999999998</v>
      </c>
      <c r="H50" s="62">
        <v>0.87749999999999995</v>
      </c>
      <c r="I50" s="63"/>
    </row>
    <row r="51" spans="1:9" ht="16.5" thickBot="1" x14ac:dyDescent="0.3">
      <c r="A51" s="60">
        <v>28</v>
      </c>
      <c r="B51" s="61" t="s">
        <v>133</v>
      </c>
      <c r="C51" s="61">
        <v>603</v>
      </c>
      <c r="D51" s="62">
        <v>12</v>
      </c>
      <c r="E51" s="62">
        <v>0.1628</v>
      </c>
      <c r="F51" s="62">
        <v>1.1999999999999999E-3</v>
      </c>
      <c r="G51" s="62">
        <v>0.97799999999999998</v>
      </c>
      <c r="H51" s="62">
        <v>0.89329999999999998</v>
      </c>
      <c r="I51" s="63"/>
    </row>
    <row r="52" spans="1:9" ht="16.5" thickBot="1" x14ac:dyDescent="0.3">
      <c r="A52" s="60">
        <v>27</v>
      </c>
      <c r="B52" s="61">
        <v>639</v>
      </c>
      <c r="C52" s="61">
        <v>643</v>
      </c>
      <c r="D52" s="62">
        <v>2</v>
      </c>
      <c r="E52" s="62">
        <v>0.22589999999999999</v>
      </c>
      <c r="F52" s="62">
        <v>6.9999999999999999E-4</v>
      </c>
      <c r="G52" s="62">
        <v>0.97699999999999998</v>
      </c>
      <c r="H52" s="62">
        <v>0.90369999999999995</v>
      </c>
      <c r="I52" s="63"/>
    </row>
    <row r="53" spans="1:9" ht="16.5" thickBot="1" x14ac:dyDescent="0.3">
      <c r="A53" s="60">
        <v>26</v>
      </c>
      <c r="B53" s="61" t="s">
        <v>134</v>
      </c>
      <c r="C53" s="61">
        <v>922</v>
      </c>
      <c r="D53" s="62">
        <v>3</v>
      </c>
      <c r="E53" s="62">
        <v>0.2397</v>
      </c>
      <c r="F53" s="62">
        <v>1E-3</v>
      </c>
      <c r="G53" s="62">
        <v>0.97599999999999998</v>
      </c>
      <c r="H53" s="62">
        <v>0.92649999999999999</v>
      </c>
      <c r="I53" s="63"/>
    </row>
    <row r="54" spans="1:9" ht="16.5" thickBot="1" x14ac:dyDescent="0.3">
      <c r="A54" s="60">
        <v>25</v>
      </c>
      <c r="B54" s="61" t="s">
        <v>135</v>
      </c>
      <c r="C54" s="61">
        <v>618</v>
      </c>
      <c r="D54" s="62">
        <v>5</v>
      </c>
      <c r="E54" s="62">
        <v>0.22919999999999999</v>
      </c>
      <c r="F54" s="62">
        <v>1.1999999999999999E-3</v>
      </c>
      <c r="G54" s="62">
        <v>0.97499999999999998</v>
      </c>
      <c r="H54" s="62">
        <v>0.9617</v>
      </c>
      <c r="I54" s="63"/>
    </row>
    <row r="55" spans="1:9" ht="16.5" thickBot="1" x14ac:dyDescent="0.3">
      <c r="A55" s="60">
        <v>24</v>
      </c>
      <c r="B55" s="61" t="s">
        <v>136</v>
      </c>
      <c r="C55" s="61" t="s">
        <v>137</v>
      </c>
      <c r="D55" s="62">
        <v>14</v>
      </c>
      <c r="E55" s="62">
        <v>0.2291</v>
      </c>
      <c r="F55" s="62">
        <v>4.3E-3</v>
      </c>
      <c r="G55" s="62">
        <v>0.97099999999999997</v>
      </c>
      <c r="H55" s="62">
        <v>1.0357000000000001</v>
      </c>
      <c r="I55" s="63"/>
    </row>
    <row r="56" spans="1:9" ht="16.5" thickBot="1" x14ac:dyDescent="0.3">
      <c r="A56" s="60">
        <v>23</v>
      </c>
      <c r="B56" s="61" t="s">
        <v>138</v>
      </c>
      <c r="C56" s="61" t="s">
        <v>139</v>
      </c>
      <c r="D56" s="62">
        <v>5</v>
      </c>
      <c r="E56" s="62">
        <v>0.28739999999999999</v>
      </c>
      <c r="F56" s="62">
        <v>2.2000000000000001E-3</v>
      </c>
      <c r="G56" s="62">
        <v>0.96799999999999997</v>
      </c>
      <c r="H56" s="62">
        <v>1.0470999999999999</v>
      </c>
      <c r="I56" s="63"/>
    </row>
    <row r="57" spans="1:9" ht="16.5" thickBot="1" x14ac:dyDescent="0.3">
      <c r="A57" s="60">
        <v>22</v>
      </c>
      <c r="B57" s="61" t="s">
        <v>140</v>
      </c>
      <c r="C57" s="61">
        <v>642</v>
      </c>
      <c r="D57" s="62">
        <v>6</v>
      </c>
      <c r="E57" s="62">
        <v>0.2999</v>
      </c>
      <c r="F57" s="62">
        <v>1.6000000000000001E-3</v>
      </c>
      <c r="G57" s="62">
        <v>0.96699999999999997</v>
      </c>
      <c r="H57" s="62">
        <v>1.0701000000000001</v>
      </c>
      <c r="I57" s="63"/>
    </row>
    <row r="58" spans="1:9" ht="16.5" thickBot="1" x14ac:dyDescent="0.3">
      <c r="A58" s="60">
        <v>21</v>
      </c>
      <c r="B58" s="61" t="s">
        <v>141</v>
      </c>
      <c r="C58" s="61" t="s">
        <v>142</v>
      </c>
      <c r="D58" s="62">
        <v>15</v>
      </c>
      <c r="E58" s="62">
        <v>0.27289999999999998</v>
      </c>
      <c r="F58" s="62">
        <v>6.7000000000000002E-3</v>
      </c>
      <c r="G58" s="62">
        <v>0.96</v>
      </c>
      <c r="H58" s="62">
        <v>1.0871</v>
      </c>
      <c r="I58" s="63"/>
    </row>
    <row r="59" spans="1:9" ht="16.5" thickBot="1" x14ac:dyDescent="0.3">
      <c r="A59" s="60">
        <v>20</v>
      </c>
      <c r="B59" s="61" t="s">
        <v>143</v>
      </c>
      <c r="C59" s="61" t="s">
        <v>144</v>
      </c>
      <c r="D59" s="62">
        <v>29</v>
      </c>
      <c r="E59" s="62">
        <v>0.31640000000000001</v>
      </c>
      <c r="F59" s="62">
        <v>1.46E-2</v>
      </c>
      <c r="G59" s="62">
        <v>0.94499999999999995</v>
      </c>
      <c r="H59" s="62">
        <v>1.0909</v>
      </c>
      <c r="I59" s="63"/>
    </row>
    <row r="60" spans="1:9" ht="16.5" thickBot="1" x14ac:dyDescent="0.3">
      <c r="A60" s="60">
        <v>19</v>
      </c>
      <c r="B60" s="61" t="s">
        <v>145</v>
      </c>
      <c r="C60" s="61">
        <v>928</v>
      </c>
      <c r="D60" s="62">
        <v>4</v>
      </c>
      <c r="E60" s="62">
        <v>0.25440000000000002</v>
      </c>
      <c r="F60" s="62">
        <v>1.6000000000000001E-3</v>
      </c>
      <c r="G60" s="62">
        <v>0.94399999999999995</v>
      </c>
      <c r="H60" s="62">
        <v>1.113</v>
      </c>
      <c r="I60" s="63"/>
    </row>
    <row r="61" spans="1:9" ht="16.5" thickBot="1" x14ac:dyDescent="0.3">
      <c r="A61" s="60">
        <v>18</v>
      </c>
      <c r="B61" s="61" t="s">
        <v>146</v>
      </c>
      <c r="C61" s="61" t="s">
        <v>147</v>
      </c>
      <c r="D61" s="62">
        <v>9</v>
      </c>
      <c r="E61" s="62">
        <v>0.32019999999999998</v>
      </c>
      <c r="F61" s="62">
        <v>5.5999999999999999E-3</v>
      </c>
      <c r="G61" s="62">
        <v>0.93799999999999994</v>
      </c>
      <c r="H61" s="62">
        <v>1.2233000000000001</v>
      </c>
      <c r="I61" s="63"/>
    </row>
    <row r="62" spans="1:9" ht="16.5" thickBot="1" x14ac:dyDescent="0.3">
      <c r="A62" s="60">
        <v>17</v>
      </c>
      <c r="B62" s="61" t="s">
        <v>148</v>
      </c>
      <c r="C62" s="61" t="s">
        <v>149</v>
      </c>
      <c r="D62" s="62">
        <v>21</v>
      </c>
      <c r="E62" s="62">
        <v>0.32519999999999999</v>
      </c>
      <c r="F62" s="62">
        <v>1.3599999999999999E-2</v>
      </c>
      <c r="G62" s="62">
        <v>0.92500000000000004</v>
      </c>
      <c r="H62" s="62">
        <v>1.2498</v>
      </c>
      <c r="I62" s="63"/>
    </row>
    <row r="63" spans="1:9" ht="16.5" thickBot="1" x14ac:dyDescent="0.3">
      <c r="A63" s="60">
        <v>16</v>
      </c>
      <c r="B63" s="61" t="s">
        <v>150</v>
      </c>
      <c r="C63" s="61">
        <v>942</v>
      </c>
      <c r="D63" s="62">
        <v>3</v>
      </c>
      <c r="E63" s="62">
        <v>0.31680000000000003</v>
      </c>
      <c r="F63" s="62">
        <v>2.0999999999999999E-3</v>
      </c>
      <c r="G63" s="62">
        <v>0.92300000000000004</v>
      </c>
      <c r="H63" s="62">
        <v>1.3533999999999999</v>
      </c>
      <c r="I63" s="63"/>
    </row>
    <row r="64" spans="1:9" ht="16.5" thickBot="1" x14ac:dyDescent="0.3">
      <c r="A64" s="60">
        <v>15</v>
      </c>
      <c r="B64" s="61">
        <v>605</v>
      </c>
      <c r="C64" s="61" t="s">
        <v>151</v>
      </c>
      <c r="D64" s="62">
        <v>7</v>
      </c>
      <c r="E64" s="62">
        <v>0.3296</v>
      </c>
      <c r="F64" s="62">
        <v>2.7000000000000001E-3</v>
      </c>
      <c r="G64" s="62">
        <v>0.92</v>
      </c>
      <c r="H64" s="62">
        <v>1.3737999999999999</v>
      </c>
      <c r="I64" s="63"/>
    </row>
    <row r="65" spans="1:9" ht="16.5" thickBot="1" x14ac:dyDescent="0.3">
      <c r="A65" s="60">
        <v>14</v>
      </c>
      <c r="B65" s="61" t="s">
        <v>152</v>
      </c>
      <c r="C65" s="61">
        <v>820</v>
      </c>
      <c r="D65" s="62">
        <v>4</v>
      </c>
      <c r="E65" s="62">
        <v>0.35980000000000001</v>
      </c>
      <c r="F65" s="62">
        <v>2.5000000000000001E-3</v>
      </c>
      <c r="G65" s="62">
        <v>0.91700000000000004</v>
      </c>
      <c r="H65" s="62">
        <v>1.415</v>
      </c>
      <c r="I65" s="63"/>
    </row>
    <row r="66" spans="1:9" ht="16.5" thickBot="1" x14ac:dyDescent="0.3">
      <c r="A66" s="60">
        <v>13</v>
      </c>
      <c r="B66" s="61" t="s">
        <v>153</v>
      </c>
      <c r="C66" s="61">
        <v>608</v>
      </c>
      <c r="D66" s="62">
        <v>4</v>
      </c>
      <c r="E66" s="62">
        <v>0.31740000000000002</v>
      </c>
      <c r="F66" s="62">
        <v>3.0000000000000001E-3</v>
      </c>
      <c r="G66" s="62">
        <v>0.91400000000000003</v>
      </c>
      <c r="H66" s="62">
        <v>1.5397000000000001</v>
      </c>
      <c r="I66" s="63"/>
    </row>
    <row r="67" spans="1:9" ht="16.5" thickBot="1" x14ac:dyDescent="0.3">
      <c r="A67" s="60">
        <v>12</v>
      </c>
      <c r="B67" s="61" t="s">
        <v>154</v>
      </c>
      <c r="C67" s="61" t="s">
        <v>155</v>
      </c>
      <c r="D67" s="62">
        <v>50</v>
      </c>
      <c r="E67" s="62">
        <v>0.41880000000000001</v>
      </c>
      <c r="F67" s="62">
        <v>4.9700000000000001E-2</v>
      </c>
      <c r="G67" s="62">
        <v>0.86499999999999999</v>
      </c>
      <c r="H67" s="62">
        <v>1.5539000000000001</v>
      </c>
      <c r="I67" s="63"/>
    </row>
    <row r="68" spans="1:9" ht="16.5" thickBot="1" x14ac:dyDescent="0.3">
      <c r="A68" s="60">
        <v>11</v>
      </c>
      <c r="B68" s="61" t="s">
        <v>156</v>
      </c>
      <c r="C68" s="61" t="s">
        <v>157</v>
      </c>
      <c r="D68" s="62">
        <v>11</v>
      </c>
      <c r="E68" s="62">
        <v>0.45629999999999998</v>
      </c>
      <c r="F68" s="62">
        <v>1.41E-2</v>
      </c>
      <c r="G68" s="62">
        <v>0.85099999999999998</v>
      </c>
      <c r="H68" s="62">
        <v>1.8097000000000001</v>
      </c>
      <c r="I68" s="63"/>
    </row>
    <row r="69" spans="1:9" ht="16.5" thickBot="1" x14ac:dyDescent="0.3">
      <c r="A69" s="60">
        <v>10</v>
      </c>
      <c r="B69" s="61" t="s">
        <v>158</v>
      </c>
      <c r="C69" s="61" t="s">
        <v>159</v>
      </c>
      <c r="D69" s="62">
        <v>61</v>
      </c>
      <c r="E69" s="62">
        <v>0.53290000000000004</v>
      </c>
      <c r="F69" s="62">
        <v>8.5999999999999993E-2</v>
      </c>
      <c r="G69" s="62">
        <v>0.76500000000000001</v>
      </c>
      <c r="H69" s="62">
        <v>2.3757999999999999</v>
      </c>
      <c r="I69" s="63"/>
    </row>
    <row r="70" spans="1:9" ht="16.5" thickBot="1" x14ac:dyDescent="0.3">
      <c r="A70" s="60">
        <v>9</v>
      </c>
      <c r="B70" s="61" t="s">
        <v>160</v>
      </c>
      <c r="C70" s="61">
        <v>652</v>
      </c>
      <c r="D70" s="62">
        <v>62</v>
      </c>
      <c r="E70" s="62">
        <v>0.54079999999999995</v>
      </c>
      <c r="F70" s="62">
        <v>1.0800000000000001E-2</v>
      </c>
      <c r="G70" s="62">
        <v>0.754</v>
      </c>
      <c r="H70" s="62">
        <v>2.5533000000000001</v>
      </c>
      <c r="I70" s="63"/>
    </row>
    <row r="71" spans="1:9" ht="16.5" thickBot="1" x14ac:dyDescent="0.3">
      <c r="A71" s="60">
        <v>8</v>
      </c>
      <c r="B71" s="61" t="s">
        <v>161</v>
      </c>
      <c r="C71" s="61" t="s">
        <v>162</v>
      </c>
      <c r="D71" s="62">
        <v>66</v>
      </c>
      <c r="E71" s="62">
        <v>0.5726</v>
      </c>
      <c r="F71" s="62">
        <v>4.2799999999999998E-2</v>
      </c>
      <c r="G71" s="62">
        <v>0.71099999999999997</v>
      </c>
      <c r="H71" s="62">
        <v>2.5975999999999999</v>
      </c>
      <c r="I71" s="63"/>
    </row>
    <row r="72" spans="1:9" ht="16.5" thickBot="1" x14ac:dyDescent="0.3">
      <c r="A72" s="60">
        <v>7</v>
      </c>
      <c r="B72" s="61" t="s">
        <v>32</v>
      </c>
      <c r="C72" s="61">
        <v>620</v>
      </c>
      <c r="D72" s="62">
        <v>67</v>
      </c>
      <c r="E72" s="62">
        <v>0.5827</v>
      </c>
      <c r="F72" s="62">
        <v>1.49E-2</v>
      </c>
      <c r="G72" s="62">
        <v>0.69599999999999995</v>
      </c>
      <c r="H72" s="62">
        <v>2.9893999999999998</v>
      </c>
      <c r="I72" s="63"/>
    </row>
    <row r="73" spans="1:9" ht="16.5" thickBot="1" x14ac:dyDescent="0.3">
      <c r="A73" s="60">
        <v>6</v>
      </c>
      <c r="B73" s="61" t="s">
        <v>40</v>
      </c>
      <c r="C73" s="61" t="s">
        <v>163</v>
      </c>
      <c r="D73" s="62">
        <v>69</v>
      </c>
      <c r="E73" s="62">
        <v>0.60340000000000005</v>
      </c>
      <c r="F73" s="62">
        <v>3.1399999999999997E-2</v>
      </c>
      <c r="G73" s="62">
        <v>0.66500000000000004</v>
      </c>
      <c r="H73" s="62">
        <v>3.0914000000000001</v>
      </c>
      <c r="I73" s="63"/>
    </row>
    <row r="74" spans="1:9" ht="16.5" thickBot="1" x14ac:dyDescent="0.3">
      <c r="A74" s="60">
        <v>5</v>
      </c>
      <c r="B74" s="61">
        <v>649</v>
      </c>
      <c r="C74" s="61" t="s">
        <v>164</v>
      </c>
      <c r="D74" s="62">
        <v>3</v>
      </c>
      <c r="E74" s="62">
        <v>0.68840000000000001</v>
      </c>
      <c r="F74" s="62">
        <v>1.2200000000000001E-2</v>
      </c>
      <c r="G74" s="62">
        <v>0.65300000000000002</v>
      </c>
      <c r="H74" s="62">
        <v>3.2858999999999998</v>
      </c>
      <c r="I74" s="63"/>
    </row>
    <row r="75" spans="1:9" ht="16.5" thickBot="1" x14ac:dyDescent="0.3">
      <c r="A75" s="60">
        <v>4</v>
      </c>
      <c r="B75" s="61" t="s">
        <v>51</v>
      </c>
      <c r="C75" s="61">
        <v>656</v>
      </c>
      <c r="D75" s="62">
        <v>4</v>
      </c>
      <c r="E75" s="62">
        <v>0.9738</v>
      </c>
      <c r="F75" s="62">
        <v>2.5600000000000001E-2</v>
      </c>
      <c r="G75" s="62">
        <v>0.627</v>
      </c>
      <c r="H75" s="62">
        <v>4.4984999999999999</v>
      </c>
      <c r="I75" s="63"/>
    </row>
    <row r="76" spans="1:9" ht="16.5" thickBot="1" x14ac:dyDescent="0.3">
      <c r="A76" s="60">
        <v>3</v>
      </c>
      <c r="B76" s="61" t="s">
        <v>45</v>
      </c>
      <c r="C76" s="61" t="s">
        <v>55</v>
      </c>
      <c r="D76" s="62">
        <v>73</v>
      </c>
      <c r="E76" s="62">
        <v>0.74609999999999999</v>
      </c>
      <c r="F76" s="62">
        <v>0.1686</v>
      </c>
      <c r="G76" s="62">
        <v>0.45800000000000002</v>
      </c>
      <c r="H76" s="62">
        <v>5.1375000000000002</v>
      </c>
      <c r="I76" s="63"/>
    </row>
    <row r="77" spans="1:9" ht="16.5" thickBot="1" x14ac:dyDescent="0.3">
      <c r="A77" s="60">
        <v>2</v>
      </c>
      <c r="B77" s="61" t="s">
        <v>59</v>
      </c>
      <c r="C77" s="61">
        <v>657</v>
      </c>
      <c r="D77" s="62">
        <v>74</v>
      </c>
      <c r="E77" s="62">
        <v>0.83109999999999995</v>
      </c>
      <c r="F77" s="62">
        <v>0.13980000000000001</v>
      </c>
      <c r="G77" s="62">
        <v>0.31900000000000001</v>
      </c>
      <c r="H77" s="62">
        <v>9.1585999999999999</v>
      </c>
      <c r="I77" s="63"/>
    </row>
    <row r="78" spans="1:9" ht="16.5" thickBot="1" x14ac:dyDescent="0.3">
      <c r="A78" s="60">
        <v>1</v>
      </c>
      <c r="B78" s="61" t="s">
        <v>58</v>
      </c>
      <c r="C78" s="61">
        <v>701</v>
      </c>
      <c r="D78" s="62">
        <v>75</v>
      </c>
      <c r="E78" s="62">
        <v>1</v>
      </c>
      <c r="F78" s="62">
        <v>0.31859999999999999</v>
      </c>
      <c r="G78" s="62">
        <v>0</v>
      </c>
      <c r="H78" s="62">
        <v>13.827</v>
      </c>
      <c r="I78" s="64"/>
    </row>
  </sheetData>
  <mergeCells count="5">
    <mergeCell ref="A2:A4"/>
    <mergeCell ref="B2:C4"/>
    <mergeCell ref="D2:D4"/>
    <mergeCell ref="F2:F4"/>
    <mergeCell ref="G2:G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 by step</vt:lpstr>
      <vt:lpstr>stadndrization_need</vt:lpstr>
      <vt:lpstr>Sheet1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gopal_000</cp:lastModifiedBy>
  <dcterms:created xsi:type="dcterms:W3CDTF">2013-10-31T14:14:23Z</dcterms:created>
  <dcterms:modified xsi:type="dcterms:W3CDTF">2014-02-05T00:28:00Z</dcterms:modified>
</cp:coreProperties>
</file>