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80" windowWidth="14355" windowHeight="46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6" i="1" l="1"/>
  <c r="E12" i="1" l="1"/>
  <c r="P10" i="1" l="1"/>
  <c r="Q10" i="1" l="1"/>
  <c r="E13" i="1" l="1"/>
  <c r="D10" i="1"/>
  <c r="E6" i="1"/>
  <c r="E4" i="1"/>
  <c r="E3" i="1"/>
  <c r="E17" i="1" l="1"/>
  <c r="J16" i="1" s="1"/>
</calcChain>
</file>

<file path=xl/sharedStrings.xml><?xml version="1.0" encoding="utf-8"?>
<sst xmlns="http://schemas.openxmlformats.org/spreadsheetml/2006/main" count="24" uniqueCount="24">
  <si>
    <t>Aircraft Lat</t>
  </si>
  <si>
    <t>Aircraft Long</t>
  </si>
  <si>
    <t>Air Heading</t>
  </si>
  <si>
    <t>Air Altitude</t>
  </si>
  <si>
    <t>Pitch Angle</t>
  </si>
  <si>
    <t>Inputs</t>
  </si>
  <si>
    <t xml:space="preserve">Distance </t>
  </si>
  <si>
    <t>Target Lat</t>
  </si>
  <si>
    <t>Target Long</t>
  </si>
  <si>
    <t xml:space="preserve">     D / R</t>
  </si>
  <si>
    <t>Measured Target Gps</t>
  </si>
  <si>
    <t>OUTPUTS</t>
  </si>
  <si>
    <t>Lat</t>
  </si>
  <si>
    <t>Long</t>
  </si>
  <si>
    <t>Distance between Measured and Calculated Locations</t>
  </si>
  <si>
    <t>PI/180</t>
  </si>
  <si>
    <t>meters</t>
  </si>
  <si>
    <t>x</t>
  </si>
  <si>
    <t>y</t>
  </si>
  <si>
    <t>z</t>
  </si>
  <si>
    <t>Magnetometer</t>
  </si>
  <si>
    <t>Result</t>
  </si>
  <si>
    <t>Radians</t>
  </si>
  <si>
    <t>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</si>
</sst>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rgb="FF3E3E3E"/>
      <name val="Tahoma"/>
      <family val="2"/>
    </font>
    <font>
      <sz val="18"/>
      <color rgb="FFFF0000"/>
      <name val="Tahoma"/>
      <family val="2"/>
    </font>
    <font>
      <b/>
      <sz val="10"/>
      <color rgb="FF92D050"/>
      <name val="Tahoma"/>
      <family val="2"/>
    </font>
    <font>
      <sz val="11"/>
      <color rgb="FF92D050"/>
      <name val="Calibri"/>
      <family val="2"/>
      <scheme val="minor"/>
    </font>
    <font>
      <sz val="16"/>
      <color rgb="FF0070C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7"/>
  <sheetViews>
    <sheetView tabSelected="1" workbookViewId="0">
      <selection activeCell="H23" sqref="H23"/>
    </sheetView>
  </sheetViews>
  <sheetFormatPr defaultRowHeight="15" x14ac:dyDescent="0.25"/>
  <cols>
    <col min="4" max="4" width="8.7109375" customWidth="1"/>
    <col min="5" max="5" width="16.85546875" customWidth="1"/>
    <col min="7" max="7" width="12" bestFit="1" customWidth="1"/>
    <col min="10" max="10" width="18.85546875" customWidth="1"/>
  </cols>
  <sheetData>
    <row r="2" spans="1:17" ht="22.5" x14ac:dyDescent="0.3">
      <c r="C2" s="2" t="s">
        <v>5</v>
      </c>
    </row>
    <row r="3" spans="1:17" x14ac:dyDescent="0.25">
      <c r="B3" t="s">
        <v>0</v>
      </c>
      <c r="C3" s="1"/>
      <c r="D3">
        <v>12.941476</v>
      </c>
      <c r="E3">
        <f xml:space="preserve"> RADIANS(D3)</f>
        <v>0.22587136626782567</v>
      </c>
      <c r="O3" t="s">
        <v>20</v>
      </c>
    </row>
    <row r="4" spans="1:17" x14ac:dyDescent="0.25">
      <c r="B4" t="s">
        <v>1</v>
      </c>
      <c r="C4" s="1"/>
      <c r="D4">
        <v>80.136429000000007</v>
      </c>
      <c r="E4">
        <f xml:space="preserve"> RADIANS(D4)</f>
        <v>1.398644536840667</v>
      </c>
      <c r="O4" t="s">
        <v>17</v>
      </c>
      <c r="P4">
        <v>174</v>
      </c>
    </row>
    <row r="5" spans="1:17" x14ac:dyDescent="0.25">
      <c r="C5" s="1"/>
      <c r="O5" t="s">
        <v>18</v>
      </c>
      <c r="P5">
        <v>272</v>
      </c>
    </row>
    <row r="6" spans="1:17" ht="21" x14ac:dyDescent="0.35">
      <c r="B6" t="s">
        <v>2</v>
      </c>
      <c r="C6" s="1"/>
      <c r="D6">
        <v>226</v>
      </c>
      <c r="E6">
        <f xml:space="preserve"> RADIANS(D6)</f>
        <v>3.9444441095071849</v>
      </c>
      <c r="H6" s="5" t="s">
        <v>10</v>
      </c>
      <c r="O6" t="s">
        <v>19</v>
      </c>
      <c r="P6">
        <v>155</v>
      </c>
    </row>
    <row r="7" spans="1:17" x14ac:dyDescent="0.25">
      <c r="B7" t="s">
        <v>3</v>
      </c>
      <c r="C7" s="1"/>
      <c r="D7">
        <v>63</v>
      </c>
    </row>
    <row r="8" spans="1:17" x14ac:dyDescent="0.25">
      <c r="B8" t="s">
        <v>4</v>
      </c>
      <c r="C8" s="1"/>
      <c r="D8">
        <v>87.2</v>
      </c>
      <c r="I8" t="s">
        <v>12</v>
      </c>
      <c r="J8">
        <v>12.893071000000001</v>
      </c>
    </row>
    <row r="9" spans="1:17" x14ac:dyDescent="0.25">
      <c r="C9" s="1"/>
      <c r="I9" t="s">
        <v>13</v>
      </c>
      <c r="J9">
        <v>80.048481330000001</v>
      </c>
      <c r="O9" s="8" t="s">
        <v>21</v>
      </c>
      <c r="P9" t="s">
        <v>22</v>
      </c>
      <c r="Q9" t="s">
        <v>23</v>
      </c>
    </row>
    <row r="10" spans="1:17" x14ac:dyDescent="0.25">
      <c r="B10" t="s">
        <v>15</v>
      </c>
      <c r="C10" s="1"/>
      <c r="D10">
        <f>3.14/180</f>
        <v>1.7444444444444446E-2</v>
      </c>
      <c r="P10">
        <f>ATAN2(P4,P5)</f>
        <v>1.0016918168264308</v>
      </c>
      <c r="Q10">
        <f>DEGREES(P10)</f>
        <v>57.392713476946028</v>
      </c>
    </row>
    <row r="11" spans="1:17" x14ac:dyDescent="0.25">
      <c r="C11" s="1"/>
    </row>
    <row r="12" spans="1:17" x14ac:dyDescent="0.25">
      <c r="C12" s="3" t="s">
        <v>6</v>
      </c>
      <c r="E12">
        <f xml:space="preserve"> TAN(RADIANS(D8))*D7</f>
        <v>1288.1286220137142</v>
      </c>
    </row>
    <row r="13" spans="1:17" x14ac:dyDescent="0.25">
      <c r="C13" s="4" t="s">
        <v>9</v>
      </c>
      <c r="E13" s="7">
        <f>(E12/(1000 * (6378.1)))</f>
        <v>2.0196118311310802E-4</v>
      </c>
    </row>
    <row r="14" spans="1:17" x14ac:dyDescent="0.25">
      <c r="A14" s="3" t="s">
        <v>11</v>
      </c>
      <c r="H14" s="6" t="s">
        <v>14</v>
      </c>
    </row>
    <row r="16" spans="1:17" x14ac:dyDescent="0.25">
      <c r="C16" s="3" t="s">
        <v>7</v>
      </c>
      <c r="E16">
        <f>DEGREES(ASIN(SIN(E3)*COS(E13) + COS(E3)*SIN(E13)*COS(E6)))</f>
        <v>12.93343760548988</v>
      </c>
      <c r="J16">
        <f>ACOS( SIN(E16*D10)*SIN(J8*D10) + COS(E16*D10)*COS(J8*D10)*COS((J9*D10)-(E17*D10)) ) * 6378100</f>
        <v>9712.6198016589678</v>
      </c>
      <c r="K16" t="s">
        <v>16</v>
      </c>
    </row>
    <row r="17" spans="3:5" x14ac:dyDescent="0.25">
      <c r="C17" s="3" t="s">
        <v>8</v>
      </c>
      <c r="E17">
        <f>DEGREES(E4 + ATAN2(COS(E13)-SIN(E3)*SIN(RADIANS(E16)), SIN(E6)*SIN(E13)*COS(E3)))</f>
        <v>80.12788847590673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</dc:creator>
  <cp:lastModifiedBy>Sathish</cp:lastModifiedBy>
  <dcterms:created xsi:type="dcterms:W3CDTF">2017-04-13T11:20:56Z</dcterms:created>
  <dcterms:modified xsi:type="dcterms:W3CDTF">2018-07-06T10:06:34Z</dcterms:modified>
</cp:coreProperties>
</file>