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LocalData\Projects\STRX\docs\rfeDft\ATE\DSP Functionality\Documentation\"/>
    </mc:Choice>
  </mc:AlternateContent>
  <xr:revisionPtr revIDLastSave="0" documentId="13_ncr:1_{0398737D-A289-4F96-9238-E1663C3D816E}" xr6:coauthVersionLast="45" xr6:coauthVersionMax="45" xr10:uidLastSave="{00000000-0000-0000-0000-000000000000}"/>
  <bookViews>
    <workbookView xWindow="-120" yWindow="-120" windowWidth="29040" windowHeight="15840" tabRatio="683" activeTab="1" xr2:uid="{88F7DE28-74EF-4280-B87E-B33247F07FC8}"/>
  </bookViews>
  <sheets>
    <sheet name="Global shared memory map" sheetId="5" r:id="rId1"/>
    <sheet name="Function overview" sheetId="6" r:id="rId2"/>
    <sheet name="Error codes" sheetId="3" r:id="rId3"/>
    <sheet name="rfeDft_adcRxConfigureWaveForm" sheetId="1" r:id="rId4"/>
    <sheet name="rfeDft_adcATBConfigureWaveForm1" sheetId="3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6" i="1" l="1"/>
  <c r="G37" i="31"/>
  <c r="A8" i="6" s="1"/>
  <c r="B8" i="6" l="1"/>
  <c r="B35" i="31" l="1"/>
  <c r="B34" i="31"/>
  <c r="B34" i="1"/>
  <c r="B33" i="1"/>
  <c r="G5" i="31"/>
  <c r="B12" i="1"/>
  <c r="E7" i="31" l="1"/>
  <c r="E8" i="31"/>
  <c r="E9" i="31"/>
  <c r="E10" i="31"/>
  <c r="G5" i="1"/>
  <c r="B36" i="31"/>
  <c r="B37" i="31" s="1"/>
  <c r="B4" i="31"/>
  <c r="B25" i="31" s="1"/>
  <c r="B5" i="31" s="1"/>
  <c r="B6" i="31" l="1"/>
  <c r="B11" i="31" s="1"/>
  <c r="B12" i="31" s="1"/>
  <c r="B13" i="31" l="1"/>
  <c r="B14" i="31" s="1"/>
  <c r="B15" i="31" s="1"/>
  <c r="B16" i="31" s="1"/>
  <c r="B17" i="31" s="1"/>
  <c r="B18" i="31" s="1"/>
  <c r="B19" i="31" s="1"/>
  <c r="B20" i="31" s="1"/>
  <c r="B21" i="31" s="1"/>
  <c r="B22" i="31" s="1"/>
  <c r="B23" i="31" s="1"/>
  <c r="B24" i="31" s="1"/>
  <c r="B4" i="1"/>
  <c r="C3" i="5"/>
  <c r="C4" i="5" s="1"/>
  <c r="B3" i="5"/>
  <c r="B4" i="5" s="1"/>
  <c r="B5" i="5" s="1"/>
  <c r="B24" i="1" l="1"/>
  <c r="B5" i="1" s="1"/>
  <c r="B6" i="1" s="1"/>
  <c r="B13" i="1" s="1"/>
  <c r="B14" i="1" s="1"/>
  <c r="B15" i="1" s="1"/>
  <c r="B16" i="1" s="1"/>
  <c r="B17" i="1" s="1"/>
  <c r="B18" i="1" s="1"/>
  <c r="B19" i="1" s="1"/>
  <c r="B20" i="1" s="1"/>
  <c r="B21" i="1" s="1"/>
  <c r="B22" i="1" s="1"/>
  <c r="B23" i="1" s="1"/>
  <c r="A7" i="6"/>
  <c r="B7" i="6"/>
  <c r="B35" i="1" l="1"/>
  <c r="B36" i="1" s="1"/>
</calcChain>
</file>

<file path=xl/sharedStrings.xml><?xml version="1.0" encoding="utf-8"?>
<sst xmlns="http://schemas.openxmlformats.org/spreadsheetml/2006/main" count="228" uniqueCount="113">
  <si>
    <t>RFE Command identifier</t>
  </si>
  <si>
    <t>Parameter RX path</t>
  </si>
  <si>
    <t>Output Select</t>
  </si>
  <si>
    <t>31..14</t>
  </si>
  <si>
    <t>reserved</t>
  </si>
  <si>
    <t>13..8</t>
  </si>
  <si>
    <t>xx xxxx</t>
  </si>
  <si>
    <t>PDC ratio (allowed: 2 to 32)</t>
  </si>
  <si>
    <t>7..6</t>
  </si>
  <si>
    <t>11</t>
  </si>
  <si>
    <t>10</t>
  </si>
  <si>
    <t>01</t>
  </si>
  <si>
    <t xml:space="preserve">PDC bypassed (SDADC raw out) </t>
  </si>
  <si>
    <t>00</t>
  </si>
  <si>
    <t>PDC out</t>
  </si>
  <si>
    <t>31..0</t>
  </si>
  <si>
    <t>Parameter Averaging</t>
  </si>
  <si>
    <t xml:space="preserve">Averaging number </t>
  </si>
  <si>
    <t>31…0</t>
  </si>
  <si>
    <t>Parameter
Result Mem 1 start address</t>
  </si>
  <si>
    <t>Address location to Result Mem 1</t>
  </si>
  <si>
    <t>Parameter
Result Mem 2 start address</t>
  </si>
  <si>
    <t>Parameter
Result Mem 3 start address</t>
  </si>
  <si>
    <t>Parameter
Result Mem 4 start address</t>
  </si>
  <si>
    <t>Bit</t>
  </si>
  <si>
    <t>Bit description</t>
  </si>
  <si>
    <r>
      <t xml:space="preserve">Windowed averaging count 
0 = no averaging
&gt;1 amount of averages
</t>
    </r>
    <r>
      <rPr>
        <b/>
        <sz val="11"/>
        <color theme="1"/>
        <rFont val="Calibri"/>
        <family val="2"/>
        <scheme val="minor"/>
      </rPr>
      <t xml:space="preserve">ADC sample averaging: </t>
    </r>
    <r>
      <rPr>
        <sz val="11"/>
        <color theme="1"/>
        <rFont val="Calibri"/>
        <family val="2"/>
        <scheme val="minor"/>
      </rPr>
      <t xml:space="preserve">
Averaged samples = [Sx + S(x+SampleCount)+…]/AveragingNumber</t>
    </r>
  </si>
  <si>
    <t>contains address to store RX4 data
(only required if RX4 is active, otherwise provide 0)</t>
  </si>
  <si>
    <t>Contains address to store RX3 data
(only required if RX3 is active, otherwise provide 0)</t>
  </si>
  <si>
    <t>Contrains address to store RX2 data
(only required if RX2 is active, otherwise provide 0)</t>
  </si>
  <si>
    <t>Contains address to store RX1 data
(only required if RX1 is active, otherwise provide 0)</t>
  </si>
  <si>
    <t>Address</t>
  </si>
  <si>
    <t>Command identifier</t>
  </si>
  <si>
    <t>Count of parameters+1</t>
  </si>
  <si>
    <t>Value [hex]</t>
  </si>
  <si>
    <t>Bit values/
valid range</t>
  </si>
  <si>
    <t>Description</t>
  </si>
  <si>
    <t>0-65535</t>
  </si>
  <si>
    <t>RFE Error Code</t>
  </si>
  <si>
    <t xml:space="preserve">ERROR code (0 = no error)
The error code will be generated by the RFE M7 SW and logged by ATE in order to track any issues regarding DSP function processing.  </t>
  </si>
  <si>
    <t>Response Command Identifier</t>
  </si>
  <si>
    <t>count</t>
  </si>
  <si>
    <t>Count of Responses</t>
  </si>
  <si>
    <t>Count of parameters</t>
  </si>
  <si>
    <t>Trigger count</t>
  </si>
  <si>
    <t>returns 1 if function is finished or 0 if function is still executing</t>
  </si>
  <si>
    <t>Identifies, which command was this response belongs to (always the same as he previously triggered command</t>
  </si>
  <si>
    <t>Address location to Result Mem 2</t>
  </si>
  <si>
    <t>Address location to Result Mem 3</t>
  </si>
  <si>
    <t>Address location to Result Mem 4</t>
  </si>
  <si>
    <t>Function execution time [ms]:</t>
  </si>
  <si>
    <t>4 + samplecount*(1+averaging)*PDC*1/(80MHz)</t>
  </si>
  <si>
    <t>No error</t>
  </si>
  <si>
    <t>saturation occurred during operaion</t>
  </si>
  <si>
    <t>parameter out of range</t>
  </si>
  <si>
    <t>Error code</t>
  </si>
  <si>
    <t>Descripion</t>
  </si>
  <si>
    <t>Start</t>
  </si>
  <si>
    <t>End</t>
  </si>
  <si>
    <t>3407FFFF</t>
  </si>
  <si>
    <t>Free for use as source or result memories = no restrictions</t>
  </si>
  <si>
    <t>RFE FW version</t>
  </si>
  <si>
    <t>RFE Command interface address</t>
  </si>
  <si>
    <t>Command area</t>
  </si>
  <si>
    <t>Response area</t>
  </si>
  <si>
    <t>Commands to RFE M7 and responses</t>
  </si>
  <si>
    <t>0..6
8..14
..</t>
  </si>
  <si>
    <t>Result memory assignment, see SR mem assign</t>
  </si>
  <si>
    <t>Overview of Functions</t>
  </si>
  <si>
    <t>Command idenfier [hex]</t>
  </si>
  <si>
    <t>Note: All DFT funcions have bit 12 of the command identifier set. This is included in below table.</t>
  </si>
  <si>
    <t>Response Area:</t>
  </si>
  <si>
    <t>Command Area:</t>
  </si>
  <si>
    <t>Function</t>
  </si>
  <si>
    <t>The sample count defines the count of samples in the result buffer.</t>
  </si>
  <si>
    <t>array size not an integer</t>
  </si>
  <si>
    <t>This function acquires data from the RX baseband ADC.
Windows averaging can be applied.
The sample count defines the count of samples in the result buffer.
Take care, that when averaging is enabled, each result memory has to be samplecount*averagingcount in size, because averaging can not be done during sample acquisition.
Windows averaging can be applied.</t>
  </si>
  <si>
    <t>rfeDft_adcRxConfigureWaveForm1BitDataAcq</t>
  </si>
  <si>
    <t>rfeDft_adcATBConfigureWaveForm10BitDataAcq</t>
  </si>
  <si>
    <t>33E00107</t>
  </si>
  <si>
    <t>33E00108</t>
  </si>
  <si>
    <t>33E00207</t>
  </si>
  <si>
    <t>33E00400</t>
  </si>
  <si>
    <t>Result memory assignment 1..4</t>
  </si>
  <si>
    <t>Result memory assignment 5..8</t>
  </si>
  <si>
    <t>Parameter
Result Mem 5 start address</t>
  </si>
  <si>
    <t>Parameter
Result Mem 6 start address</t>
  </si>
  <si>
    <t>Parameter
Result Mem 7 start address</t>
  </si>
  <si>
    <t>Parameter
Result Mem 8 start address</t>
  </si>
  <si>
    <t>Sample Rate</t>
  </si>
  <si>
    <t>This function acquires data from the TX/ATB baseband ADC.
Windows averaging can be applied.
The sample count defines the count of samples in the result buffer.
Take care, that when averaging is enabled, each result memory has to be samplecount*averagingcount in size, because averaging can not be done during sample acquisition.
Windows averaging can be applied.</t>
  </si>
  <si>
    <t>Sampling rate selection</t>
  </si>
  <si>
    <t>Sample Count</t>
  </si>
  <si>
    <t>Number of sample to capture</t>
  </si>
  <si>
    <t>Not used</t>
  </si>
  <si>
    <t>1…0</t>
  </si>
  <si>
    <t>31…2</t>
  </si>
  <si>
    <t>500KS/s</t>
  </si>
  <si>
    <t>1MS/s</t>
  </si>
  <si>
    <t>2MS/s</t>
  </si>
  <si>
    <t>4MS/s</t>
  </si>
  <si>
    <t>Address location containing sampling of Tx1</t>
  </si>
  <si>
    <t>Address location containing sampling of Tx2</t>
  </si>
  <si>
    <t>Address location containing sampling of Tx3</t>
  </si>
  <si>
    <t>Address location containing sampling of Tx4</t>
  </si>
  <si>
    <t>Address location containing sampling of ATB1</t>
  </si>
  <si>
    <t>Address location containing sampling of ATB2</t>
  </si>
  <si>
    <t>Address location containing sampling of Tx23Bist</t>
  </si>
  <si>
    <t>Address location containing sampling of Tx12Bist</t>
  </si>
  <si>
    <t>Address location containing sampling of Tx34Bist</t>
  </si>
  <si>
    <t>Result memory assignment 9…12</t>
  </si>
  <si>
    <t>0x00001008</t>
  </si>
  <si>
    <t>0x00001007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</si>
</sst>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sz val="8"/>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theme="2" tint="-9.9978637043366805E-2"/>
        <bgColor indexed="64"/>
      </patternFill>
    </fill>
  </fills>
  <borders count="24">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medium">
        <color auto="1"/>
      </top>
      <bottom style="medium">
        <color indexed="64"/>
      </bottom>
      <diagonal/>
    </border>
    <border>
      <left style="thin">
        <color auto="1"/>
      </left>
      <right style="medium">
        <color auto="1"/>
      </right>
      <top style="medium">
        <color auto="1"/>
      </top>
      <bottom style="medium">
        <color indexed="64"/>
      </bottom>
      <diagonal/>
    </border>
    <border>
      <left style="medium">
        <color indexed="64"/>
      </left>
      <right style="thin">
        <color auto="1"/>
      </right>
      <top style="medium">
        <color indexed="64"/>
      </top>
      <bottom style="medium">
        <color auto="1"/>
      </bottom>
      <diagonal/>
    </border>
    <border>
      <left style="medium">
        <color indexed="64"/>
      </left>
      <right/>
      <top style="medium">
        <color indexed="64"/>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auto="1"/>
      </right>
      <top/>
      <bottom style="thin">
        <color auto="1"/>
      </bottom>
      <diagonal/>
    </border>
    <border>
      <left style="medium">
        <color indexed="64"/>
      </left>
      <right/>
      <top style="medium">
        <color auto="1"/>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92">
    <xf numFmtId="0" fontId="0" fillId="0" borderId="0" xfId="0"/>
    <xf numFmtId="0" fontId="0" fillId="2" borderId="11" xfId="0" applyFill="1" applyBorder="1"/>
    <xf numFmtId="0" fontId="1" fillId="0" borderId="0" xfId="0" applyFont="1"/>
    <xf numFmtId="0" fontId="1" fillId="0" borderId="0" xfId="0" applyFont="1" applyFill="1" applyBorder="1" applyAlignment="1">
      <alignment wrapText="1"/>
    </xf>
    <xf numFmtId="49" fontId="0" fillId="0" borderId="0" xfId="0" applyNumberFormat="1" applyFill="1" applyBorder="1" applyAlignment="1">
      <alignment horizontal="center" vertical="center"/>
    </xf>
    <xf numFmtId="0" fontId="0" fillId="0" borderId="0" xfId="0" quotePrefix="1" applyFill="1" applyBorder="1"/>
    <xf numFmtId="0" fontId="0" fillId="0" borderId="0" xfId="0" applyFill="1" applyBorder="1" applyAlignment="1">
      <alignment horizontal="left"/>
    </xf>
    <xf numFmtId="0" fontId="0" fillId="0" borderId="0" xfId="0" applyFill="1" applyBorder="1" applyAlignment="1">
      <alignment wrapText="1"/>
    </xf>
    <xf numFmtId="0" fontId="0" fillId="0" borderId="0" xfId="0" applyFill="1" applyBorder="1"/>
    <xf numFmtId="0" fontId="1" fillId="0" borderId="0" xfId="0" applyFont="1" applyFill="1" applyBorder="1" applyAlignment="1"/>
    <xf numFmtId="0" fontId="1" fillId="3" borderId="7" xfId="0" applyFont="1" applyFill="1" applyBorder="1"/>
    <xf numFmtId="0" fontId="1" fillId="3" borderId="5" xfId="0" applyFont="1" applyFill="1" applyBorder="1"/>
    <xf numFmtId="0" fontId="0" fillId="7" borderId="14" xfId="0" applyFill="1" applyBorder="1"/>
    <xf numFmtId="0" fontId="0" fillId="7" borderId="8" xfId="0" applyFill="1" applyBorder="1"/>
    <xf numFmtId="0" fontId="0" fillId="7" borderId="15" xfId="0" applyFill="1" applyBorder="1"/>
    <xf numFmtId="0" fontId="0" fillId="7" borderId="9" xfId="0" applyFill="1" applyBorder="1"/>
    <xf numFmtId="0" fontId="0" fillId="7" borderId="16" xfId="0" applyFill="1" applyBorder="1" applyAlignment="1">
      <alignment horizontal="right"/>
    </xf>
    <xf numFmtId="0" fontId="0" fillId="7" borderId="17" xfId="0" applyFill="1" applyBorder="1" applyAlignment="1">
      <alignment horizontal="left"/>
    </xf>
    <xf numFmtId="0" fontId="0" fillId="8" borderId="3" xfId="0" applyFill="1" applyBorder="1"/>
    <xf numFmtId="49" fontId="0" fillId="8" borderId="11" xfId="0" applyNumberFormat="1" applyFill="1" applyBorder="1"/>
    <xf numFmtId="0" fontId="0" fillId="8" borderId="9" xfId="0" applyFill="1" applyBorder="1"/>
    <xf numFmtId="49" fontId="0" fillId="8" borderId="19" xfId="0" applyNumberFormat="1" applyFill="1" applyBorder="1"/>
    <xf numFmtId="49" fontId="0" fillId="8" borderId="20" xfId="0" applyNumberFormat="1" applyFill="1" applyBorder="1"/>
    <xf numFmtId="0" fontId="0" fillId="8" borderId="17" xfId="0" applyFill="1" applyBorder="1"/>
    <xf numFmtId="0" fontId="0" fillId="9" borderId="6" xfId="0" applyFill="1" applyBorder="1"/>
    <xf numFmtId="0" fontId="0" fillId="9" borderId="1" xfId="0" applyFill="1" applyBorder="1"/>
    <xf numFmtId="0" fontId="0" fillId="9" borderId="5" xfId="0" applyFill="1" applyBorder="1"/>
    <xf numFmtId="0" fontId="0" fillId="9" borderId="4" xfId="0" applyFill="1" applyBorder="1"/>
    <xf numFmtId="49" fontId="0" fillId="8" borderId="12" xfId="0" applyNumberFormat="1" applyFill="1" applyBorder="1"/>
    <xf numFmtId="49" fontId="0" fillId="8" borderId="10" xfId="0" applyNumberFormat="1" applyFill="1" applyBorder="1"/>
    <xf numFmtId="49" fontId="0" fillId="8" borderId="22" xfId="0" applyNumberFormat="1" applyFill="1" applyBorder="1"/>
    <xf numFmtId="0" fontId="2" fillId="0" borderId="0" xfId="0" applyFont="1"/>
    <xf numFmtId="0" fontId="0" fillId="0" borderId="0" xfId="0" applyFont="1"/>
    <xf numFmtId="2" fontId="0" fillId="2" borderId="11" xfId="0" applyNumberFormat="1" applyFill="1" applyBorder="1"/>
    <xf numFmtId="0" fontId="1" fillId="2" borderId="11" xfId="0" applyFont="1" applyFill="1" applyBorder="1" applyAlignment="1">
      <alignment wrapText="1"/>
    </xf>
    <xf numFmtId="0" fontId="0" fillId="2" borderId="11" xfId="0" quotePrefix="1" applyFill="1" applyBorder="1"/>
    <xf numFmtId="0" fontId="0" fillId="2" borderId="11" xfId="0" applyFill="1" applyBorder="1" applyAlignment="1">
      <alignment horizontal="left"/>
    </xf>
    <xf numFmtId="0" fontId="0" fillId="2" borderId="11" xfId="0" applyFill="1" applyBorder="1" applyAlignment="1">
      <alignment wrapText="1"/>
    </xf>
    <xf numFmtId="0" fontId="1" fillId="2" borderId="11" xfId="0" applyFont="1" applyFill="1" applyBorder="1"/>
    <xf numFmtId="0" fontId="1" fillId="2" borderId="11" xfId="0" quotePrefix="1" applyFont="1" applyFill="1" applyBorder="1" applyAlignment="1">
      <alignment vertical="top" wrapText="1"/>
    </xf>
    <xf numFmtId="0" fontId="0" fillId="2" borderId="11" xfId="0" applyFill="1" applyBorder="1" applyAlignment="1">
      <alignment vertical="top"/>
    </xf>
    <xf numFmtId="0" fontId="0" fillId="2" borderId="11" xfId="0" applyFill="1" applyBorder="1" applyAlignment="1">
      <alignment horizontal="left" vertical="top"/>
    </xf>
    <xf numFmtId="0" fontId="0" fillId="2" borderId="11" xfId="0" quotePrefix="1" applyFill="1" applyBorder="1" applyAlignment="1">
      <alignment horizontal="left" vertical="top"/>
    </xf>
    <xf numFmtId="0" fontId="0" fillId="0" borderId="11" xfId="0" applyBorder="1"/>
    <xf numFmtId="0" fontId="1" fillId="4" borderId="11" xfId="0" applyFont="1" applyFill="1" applyBorder="1"/>
    <xf numFmtId="0" fontId="1" fillId="4" borderId="11" xfId="0" applyFont="1" applyFill="1" applyBorder="1" applyAlignment="1">
      <alignment wrapText="1"/>
    </xf>
    <xf numFmtId="0" fontId="1" fillId="6" borderId="11" xfId="0" applyFont="1" applyFill="1" applyBorder="1"/>
    <xf numFmtId="0" fontId="1" fillId="6" borderId="11" xfId="0" applyFont="1" applyFill="1" applyBorder="1" applyAlignment="1">
      <alignment wrapText="1"/>
    </xf>
    <xf numFmtId="0" fontId="1" fillId="5" borderId="11" xfId="0" applyFont="1" applyFill="1" applyBorder="1" applyAlignment="1"/>
    <xf numFmtId="1" fontId="0" fillId="5" borderId="11" xfId="0" applyNumberFormat="1" applyFill="1" applyBorder="1" applyAlignment="1">
      <alignment horizontal="center"/>
    </xf>
    <xf numFmtId="0" fontId="0" fillId="5" borderId="11" xfId="0" applyFill="1" applyBorder="1" applyAlignment="1"/>
    <xf numFmtId="0" fontId="0" fillId="5" borderId="11" xfId="0" applyFill="1" applyBorder="1" applyAlignment="1">
      <alignment horizontal="left"/>
    </xf>
    <xf numFmtId="0" fontId="0" fillId="5" borderId="11" xfId="0" applyFill="1" applyBorder="1" applyAlignment="1">
      <alignment horizontal="left" wrapText="1"/>
    </xf>
    <xf numFmtId="0" fontId="1" fillId="5" borderId="11" xfId="0" applyFont="1" applyFill="1" applyBorder="1" applyAlignment="1">
      <alignment wrapText="1"/>
    </xf>
    <xf numFmtId="0" fontId="1" fillId="0" borderId="11" xfId="0" applyFont="1" applyFill="1" applyBorder="1" applyAlignment="1">
      <alignment wrapText="1"/>
    </xf>
    <xf numFmtId="0" fontId="1" fillId="5" borderId="11" xfId="0" applyFont="1" applyFill="1" applyBorder="1"/>
    <xf numFmtId="0" fontId="0" fillId="5" borderId="11" xfId="0" applyFill="1" applyBorder="1"/>
    <xf numFmtId="0" fontId="0" fillId="5" borderId="11" xfId="0" quotePrefix="1" applyFill="1" applyBorder="1" applyAlignment="1">
      <alignment horizontal="left" wrapText="1"/>
    </xf>
    <xf numFmtId="1" fontId="0" fillId="5" borderId="11" xfId="0" applyNumberFormat="1" applyFill="1" applyBorder="1" applyAlignment="1">
      <alignment horizontal="center" vertical="center"/>
    </xf>
    <xf numFmtId="0" fontId="0" fillId="0" borderId="0" xfId="0" applyBorder="1"/>
    <xf numFmtId="0" fontId="0" fillId="2" borderId="11" xfId="0" applyFill="1" applyBorder="1" applyAlignment="1">
      <alignment vertical="top" wrapText="1"/>
    </xf>
    <xf numFmtId="0" fontId="0" fillId="0" borderId="0" xfId="0" applyBorder="1" applyAlignment="1">
      <alignment vertical="top" wrapText="1"/>
    </xf>
    <xf numFmtId="0" fontId="1" fillId="0" borderId="0" xfId="0" applyFont="1" applyBorder="1"/>
    <xf numFmtId="0" fontId="0" fillId="2" borderId="11" xfId="0" quotePrefix="1" applyFill="1" applyBorder="1" applyAlignment="1">
      <alignment horizontal="left" vertical="top" wrapText="1"/>
    </xf>
    <xf numFmtId="49" fontId="0" fillId="8" borderId="21" xfId="0" applyNumberFormat="1" applyFill="1" applyBorder="1" applyAlignment="1">
      <alignment horizontal="center" wrapText="1"/>
    </xf>
    <xf numFmtId="49" fontId="0" fillId="8" borderId="2" xfId="0" applyNumberFormat="1" applyFill="1" applyBorder="1" applyAlignment="1">
      <alignment horizontal="center" wrapText="1"/>
    </xf>
    <xf numFmtId="2" fontId="0" fillId="8" borderId="13" xfId="0" applyNumberFormat="1" applyFill="1" applyBorder="1"/>
    <xf numFmtId="2" fontId="0" fillId="8" borderId="2" xfId="0" applyNumberFormat="1" applyFill="1" applyBorder="1"/>
    <xf numFmtId="2" fontId="0" fillId="8" borderId="18" xfId="0" applyNumberFormat="1" applyFill="1" applyBorder="1"/>
    <xf numFmtId="2" fontId="0" fillId="2" borderId="11" xfId="0" applyNumberFormat="1" applyFill="1" applyBorder="1" applyAlignment="1">
      <alignment horizontal="center" vertical="center"/>
    </xf>
    <xf numFmtId="2" fontId="0" fillId="2" borderId="11" xfId="0" applyNumberFormat="1" applyFill="1" applyBorder="1" applyAlignment="1">
      <alignment horizontal="left" vertical="top"/>
    </xf>
    <xf numFmtId="0" fontId="1" fillId="4" borderId="11" xfId="0" applyFont="1" applyFill="1" applyBorder="1" applyAlignment="1">
      <alignment horizontal="left"/>
    </xf>
    <xf numFmtId="2" fontId="0" fillId="2" borderId="11" xfId="0" applyNumberFormat="1" applyFill="1" applyBorder="1" applyAlignment="1">
      <alignment horizontal="left" vertical="center"/>
    </xf>
    <xf numFmtId="2" fontId="0" fillId="2" borderId="11" xfId="0" applyNumberFormat="1" applyFill="1" applyBorder="1" applyAlignment="1">
      <alignment horizontal="left"/>
    </xf>
    <xf numFmtId="2" fontId="0" fillId="0" borderId="0" xfId="0" applyNumberFormat="1"/>
    <xf numFmtId="49" fontId="0" fillId="2" borderId="11" xfId="0" quotePrefix="1" applyNumberFormat="1" applyFill="1" applyBorder="1"/>
    <xf numFmtId="49" fontId="0" fillId="5" borderId="11" xfId="0" applyNumberFormat="1" applyFill="1" applyBorder="1"/>
    <xf numFmtId="0" fontId="0" fillId="0" borderId="11" xfId="0" applyBorder="1" applyAlignment="1"/>
    <xf numFmtId="2" fontId="0" fillId="2" borderId="11" xfId="0" applyNumberFormat="1" applyFill="1" applyBorder="1" applyAlignment="1">
      <alignment horizontal="left" vertical="top"/>
    </xf>
    <xf numFmtId="0" fontId="0" fillId="0" borderId="0" xfId="0" applyAlignment="1">
      <alignment horizontal="center" wrapText="1"/>
    </xf>
    <xf numFmtId="0" fontId="1" fillId="2" borderId="21" xfId="0" applyFont="1" applyFill="1" applyBorder="1" applyAlignment="1">
      <alignment horizontal="left" vertical="top"/>
    </xf>
    <xf numFmtId="0" fontId="1" fillId="2" borderId="23" xfId="0" applyFont="1" applyFill="1" applyBorder="1" applyAlignment="1">
      <alignment horizontal="left" vertical="top"/>
    </xf>
    <xf numFmtId="0" fontId="1" fillId="2" borderId="2" xfId="0" applyFont="1" applyFill="1" applyBorder="1" applyAlignment="1">
      <alignment horizontal="left" vertical="top"/>
    </xf>
    <xf numFmtId="0" fontId="1" fillId="2" borderId="21" xfId="0" quotePrefix="1" applyFont="1" applyFill="1" applyBorder="1" applyAlignment="1">
      <alignment horizontal="left" vertical="top" wrapText="1"/>
    </xf>
    <xf numFmtId="0" fontId="1" fillId="2" borderId="23" xfId="0" quotePrefix="1" applyFont="1" applyFill="1" applyBorder="1" applyAlignment="1">
      <alignment horizontal="left" vertical="top" wrapText="1"/>
    </xf>
    <xf numFmtId="0" fontId="1" fillId="2" borderId="2" xfId="0" quotePrefix="1" applyFont="1" applyFill="1" applyBorder="1" applyAlignment="1">
      <alignment horizontal="left" vertical="top" wrapText="1"/>
    </xf>
    <xf numFmtId="2" fontId="0" fillId="2" borderId="21" xfId="0" applyNumberFormat="1" applyFill="1" applyBorder="1" applyAlignment="1">
      <alignment horizontal="left" vertical="top"/>
    </xf>
    <xf numFmtId="2" fontId="0" fillId="2" borderId="23" xfId="0" applyNumberFormat="1" applyFill="1" applyBorder="1" applyAlignment="1">
      <alignment horizontal="left" vertical="top"/>
    </xf>
    <xf numFmtId="2" fontId="0" fillId="2" borderId="2" xfId="0" applyNumberFormat="1" applyFill="1" applyBorder="1" applyAlignment="1">
      <alignment horizontal="left" vertical="top"/>
    </xf>
    <xf numFmtId="0" fontId="0" fillId="2" borderId="21" xfId="0" applyFill="1" applyBorder="1" applyAlignment="1">
      <alignment horizontal="left" vertical="top"/>
    </xf>
    <xf numFmtId="0" fontId="0" fillId="2" borderId="23" xfId="0" applyFill="1" applyBorder="1" applyAlignment="1">
      <alignment horizontal="left" vertical="top"/>
    </xf>
    <xf numFmtId="0" fontId="0" fillId="2" borderId="2" xfId="0"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F8D5-33BB-44CC-BC50-56132F7F83F1}">
  <dimension ref="B1:E7"/>
  <sheetViews>
    <sheetView zoomScale="130" zoomScaleNormal="130" workbookViewId="0">
      <selection activeCell="C29" sqref="C29"/>
    </sheetView>
  </sheetViews>
  <sheetFormatPr defaultRowHeight="15" x14ac:dyDescent="0.25"/>
  <cols>
    <col min="2" max="2" width="21.85546875" bestFit="1" customWidth="1"/>
    <col min="3" max="3" width="12.42578125" customWidth="1"/>
    <col min="4" max="4" width="18.85546875" bestFit="1" customWidth="1"/>
    <col min="5" max="5" width="53.42578125" bestFit="1" customWidth="1"/>
  </cols>
  <sheetData>
    <row r="1" spans="2:5" ht="15.75" thickBot="1" x14ac:dyDescent="0.3"/>
    <row r="2" spans="2:5" ht="15.75" thickBot="1" x14ac:dyDescent="0.3">
      <c r="B2" s="24" t="s">
        <v>57</v>
      </c>
      <c r="C2" s="25" t="s">
        <v>58</v>
      </c>
      <c r="D2" s="27"/>
      <c r="E2" s="26" t="s">
        <v>36</v>
      </c>
    </row>
    <row r="3" spans="2:5" x14ac:dyDescent="0.25">
      <c r="B3" s="66" t="str">
        <f>DEC2HEX(870318080)</f>
        <v>33E00000</v>
      </c>
      <c r="C3" s="67" t="str">
        <f>DEC2HEX(870318083)</f>
        <v>33E00003</v>
      </c>
      <c r="D3" s="28"/>
      <c r="E3" s="18" t="s">
        <v>61</v>
      </c>
    </row>
    <row r="4" spans="2:5" x14ac:dyDescent="0.25">
      <c r="B4" s="68" t="str">
        <f>DEC2HEX(SUM(HEX2DEC(B3)+4))</f>
        <v>33E00004</v>
      </c>
      <c r="C4" s="68" t="str">
        <f>DEC2HEX(SUM(HEX2DEC(C3)+4))</f>
        <v>33E00007</v>
      </c>
      <c r="D4" s="29"/>
      <c r="E4" s="20" t="s">
        <v>62</v>
      </c>
    </row>
    <row r="5" spans="2:5" ht="15" customHeight="1" x14ac:dyDescent="0.25">
      <c r="B5" s="68" t="str">
        <f>DEC2HEX(SUM(HEX2DEC(B4)+4))</f>
        <v>33E00008</v>
      </c>
      <c r="C5" s="19" t="s">
        <v>79</v>
      </c>
      <c r="D5" s="64" t="s">
        <v>65</v>
      </c>
      <c r="E5" s="20" t="s">
        <v>63</v>
      </c>
    </row>
    <row r="6" spans="2:5" x14ac:dyDescent="0.25">
      <c r="B6" s="19" t="s">
        <v>80</v>
      </c>
      <c r="C6" s="19" t="s">
        <v>81</v>
      </c>
      <c r="D6" s="65"/>
      <c r="E6" s="20" t="s">
        <v>64</v>
      </c>
    </row>
    <row r="7" spans="2:5" ht="15.75" thickBot="1" x14ac:dyDescent="0.3">
      <c r="B7" s="21" t="s">
        <v>82</v>
      </c>
      <c r="C7" s="22" t="s">
        <v>59</v>
      </c>
      <c r="D7" s="30"/>
      <c r="E7" s="23"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DBC24-A4DA-4539-8C49-FA83EE38DD01}">
  <dimension ref="A3:B8"/>
  <sheetViews>
    <sheetView tabSelected="1" zoomScale="130" zoomScaleNormal="130" workbookViewId="0">
      <selection activeCell="D18" sqref="D18"/>
    </sheetView>
  </sheetViews>
  <sheetFormatPr defaultRowHeight="15" x14ac:dyDescent="0.25"/>
  <cols>
    <col min="1" max="1" width="88.42578125" customWidth="1"/>
    <col min="2" max="2" width="40.28515625" bestFit="1" customWidth="1"/>
  </cols>
  <sheetData>
    <row r="3" spans="1:2" x14ac:dyDescent="0.25">
      <c r="A3" s="31" t="s">
        <v>68</v>
      </c>
      <c r="B3" s="31"/>
    </row>
    <row r="4" spans="1:2" x14ac:dyDescent="0.25">
      <c r="A4" s="32" t="s">
        <v>70</v>
      </c>
      <c r="B4" s="31"/>
    </row>
    <row r="5" spans="1:2" x14ac:dyDescent="0.25">
      <c r="A5" s="31"/>
      <c r="B5" s="31"/>
    </row>
    <row r="6" spans="1:2" x14ac:dyDescent="0.25">
      <c r="A6" s="2" t="s">
        <v>69</v>
      </c>
    </row>
    <row r="7" spans="1:2" x14ac:dyDescent="0.25">
      <c r="A7" t="str">
        <f>rfeDft_adcRxConfigureWaveForm!G24</f>
        <v>0x00001007</v>
      </c>
      <c r="B7" t="str">
        <f>rfeDft_adcRxConfigureWaveForm!B1</f>
        <v>rfeDft_adcRxConfigureWaveForm1BitDataAcq</v>
      </c>
    </row>
    <row r="8" spans="1:2" x14ac:dyDescent="0.25">
      <c r="A8" s="74" t="str">
        <f>rfeDft_adcATBConfigureWaveForm1!G37</f>
        <v>0x00001008</v>
      </c>
      <c r="B8" t="str">
        <f>rfeDft_adcATBConfigureWaveForm1!B1</f>
        <v>rfeDft_adcATBConfigureWaveForm10BitDataAcq</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4ABF-3FAF-416A-8EE9-A5A2C2C935DF}">
  <dimension ref="B6:C11"/>
  <sheetViews>
    <sheetView zoomScale="115" zoomScaleNormal="115" workbookViewId="0">
      <selection activeCell="C17" sqref="C17"/>
    </sheetView>
  </sheetViews>
  <sheetFormatPr defaultRowHeight="15" x14ac:dyDescent="0.25"/>
  <cols>
    <col min="2" max="2" width="10" bestFit="1" customWidth="1"/>
    <col min="3" max="3" width="33.42578125" bestFit="1" customWidth="1"/>
  </cols>
  <sheetData>
    <row r="6" spans="2:3" ht="15.75" thickBot="1" x14ac:dyDescent="0.3"/>
    <row r="7" spans="2:3" ht="15.75" thickBot="1" x14ac:dyDescent="0.3">
      <c r="B7" s="10" t="s">
        <v>55</v>
      </c>
      <c r="C7" s="11" t="s">
        <v>56</v>
      </c>
    </row>
    <row r="8" spans="2:3" x14ac:dyDescent="0.25">
      <c r="B8" s="12">
        <v>0</v>
      </c>
      <c r="C8" s="13" t="s">
        <v>52</v>
      </c>
    </row>
    <row r="9" spans="2:3" x14ac:dyDescent="0.25">
      <c r="B9" s="14">
        <v>1</v>
      </c>
      <c r="C9" s="15" t="s">
        <v>53</v>
      </c>
    </row>
    <row r="10" spans="2:3" x14ac:dyDescent="0.25">
      <c r="B10" s="14">
        <v>2</v>
      </c>
      <c r="C10" s="15" t="s">
        <v>54</v>
      </c>
    </row>
    <row r="11" spans="2:3" ht="15.75" thickBot="1" x14ac:dyDescent="0.3">
      <c r="B11" s="16">
        <v>3</v>
      </c>
      <c r="C11" s="17"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8141-2519-4001-BBD0-C23C3EB4EBEB}">
  <dimension ref="A1:Q36"/>
  <sheetViews>
    <sheetView topLeftCell="A14" zoomScale="85" zoomScaleNormal="85" workbookViewId="0">
      <selection activeCell="N22" sqref="N22"/>
    </sheetView>
  </sheetViews>
  <sheetFormatPr defaultRowHeight="15" x14ac:dyDescent="0.25"/>
  <cols>
    <col min="1" max="1" width="22.85546875" style="2" bestFit="1" customWidth="1"/>
    <col min="2" max="2" width="41.140625" bestFit="1" customWidth="1"/>
    <col min="3" max="3" width="32.7109375" bestFit="1" customWidth="1"/>
    <col min="5" max="5" width="10.7109375" bestFit="1" customWidth="1"/>
    <col min="6" max="6" width="48" bestFit="1" customWidth="1"/>
    <col min="7" max="7" width="11.28515625" bestFit="1" customWidth="1"/>
  </cols>
  <sheetData>
    <row r="1" spans="1:17" ht="79.5" customHeight="1" x14ac:dyDescent="0.25">
      <c r="A1" s="62" t="s">
        <v>73</v>
      </c>
      <c r="B1" s="59" t="s">
        <v>77</v>
      </c>
      <c r="C1" s="79" t="s">
        <v>76</v>
      </c>
      <c r="D1" s="79"/>
      <c r="E1" s="79"/>
      <c r="F1" s="79"/>
      <c r="G1" s="79"/>
      <c r="H1" s="79"/>
      <c r="I1" s="79"/>
      <c r="J1" s="79"/>
      <c r="K1" s="79"/>
      <c r="L1" s="79"/>
      <c r="M1" s="79"/>
    </row>
    <row r="2" spans="1:17" x14ac:dyDescent="0.25">
      <c r="A2" s="2" t="s">
        <v>72</v>
      </c>
      <c r="C2" s="59"/>
      <c r="D2" s="59"/>
      <c r="E2" s="59"/>
      <c r="F2" s="59"/>
      <c r="I2" s="59"/>
      <c r="J2" s="59"/>
      <c r="K2" s="59"/>
      <c r="L2" s="59"/>
      <c r="M2" s="59"/>
      <c r="N2" s="59"/>
      <c r="O2" s="59"/>
      <c r="P2" s="59"/>
      <c r="Q2" s="59"/>
    </row>
    <row r="3" spans="1:17" ht="32.25" customHeight="1" x14ac:dyDescent="0.25">
      <c r="A3" s="44"/>
      <c r="B3" s="44" t="s">
        <v>31</v>
      </c>
      <c r="C3" s="44" t="s">
        <v>74</v>
      </c>
      <c r="D3" s="44" t="s">
        <v>24</v>
      </c>
      <c r="E3" s="45" t="s">
        <v>35</v>
      </c>
      <c r="F3" s="44" t="s">
        <v>25</v>
      </c>
      <c r="G3" s="44" t="s">
        <v>34</v>
      </c>
      <c r="I3" s="61"/>
      <c r="J3" s="61"/>
      <c r="K3" s="61"/>
      <c r="L3" s="61"/>
      <c r="M3" s="61"/>
      <c r="N3" s="61"/>
      <c r="O3" s="61"/>
      <c r="P3" s="59"/>
      <c r="Q3" s="59"/>
    </row>
    <row r="4" spans="1:17" hidden="1" x14ac:dyDescent="0.25">
      <c r="A4" s="34" t="s">
        <v>44</v>
      </c>
      <c r="B4" s="69" t="str">
        <f>'Global shared memory map'!B5</f>
        <v>33E00008</v>
      </c>
      <c r="C4" s="35"/>
      <c r="D4" s="36" t="s">
        <v>15</v>
      </c>
      <c r="E4" s="36"/>
      <c r="F4" s="37"/>
      <c r="G4" s="1">
        <v>0</v>
      </c>
    </row>
    <row r="5" spans="1:17" x14ac:dyDescent="0.25">
      <c r="A5" s="38" t="s">
        <v>43</v>
      </c>
      <c r="B5" s="33" t="str">
        <f>DEC2HEX(SUM(HEX2DEC(B24)+4))</f>
        <v>33E00010</v>
      </c>
      <c r="C5" s="1" t="s">
        <v>33</v>
      </c>
      <c r="D5" s="1"/>
      <c r="E5" s="1"/>
      <c r="F5" s="1"/>
      <c r="G5" s="1">
        <f>ROWS(A4:A24)-1-5</f>
        <v>15</v>
      </c>
      <c r="I5" s="61"/>
      <c r="J5" s="61"/>
      <c r="K5" s="61"/>
      <c r="L5" s="61"/>
      <c r="M5" s="61"/>
      <c r="N5" s="61"/>
      <c r="O5" s="61"/>
      <c r="P5" s="59"/>
      <c r="Q5" s="59"/>
    </row>
    <row r="6" spans="1:17" x14ac:dyDescent="0.25">
      <c r="A6" s="80" t="s">
        <v>1</v>
      </c>
      <c r="B6" s="78" t="str">
        <f>DEC2HEX(SUM(HEX2DEC(B5)+4))</f>
        <v>33E00014</v>
      </c>
      <c r="C6" s="1" t="s">
        <v>2</v>
      </c>
      <c r="D6" s="1" t="s">
        <v>3</v>
      </c>
      <c r="E6" s="1"/>
      <c r="F6" s="1" t="s">
        <v>4</v>
      </c>
      <c r="G6" s="77"/>
      <c r="I6" s="61"/>
      <c r="J6" s="61"/>
      <c r="K6" s="61"/>
      <c r="L6" s="61"/>
      <c r="M6" s="61"/>
      <c r="N6" s="61"/>
      <c r="O6" s="61"/>
      <c r="P6" s="59"/>
      <c r="Q6" s="59"/>
    </row>
    <row r="7" spans="1:17" x14ac:dyDescent="0.25">
      <c r="A7" s="81"/>
      <c r="B7" s="78"/>
      <c r="C7" s="1"/>
      <c r="D7" s="1" t="s">
        <v>5</v>
      </c>
      <c r="E7" s="1" t="s">
        <v>6</v>
      </c>
      <c r="F7" s="1" t="s">
        <v>7</v>
      </c>
      <c r="G7" s="77"/>
      <c r="I7" s="61"/>
      <c r="J7" s="61"/>
      <c r="K7" s="61"/>
      <c r="L7" s="61"/>
      <c r="M7" s="61"/>
      <c r="N7" s="61"/>
      <c r="O7" s="61"/>
      <c r="P7" s="59"/>
      <c r="Q7" s="59"/>
    </row>
    <row r="8" spans="1:17" x14ac:dyDescent="0.25">
      <c r="A8" s="81"/>
      <c r="B8" s="78"/>
      <c r="C8" s="1"/>
      <c r="D8" s="1" t="s">
        <v>8</v>
      </c>
      <c r="E8" s="1" t="s">
        <v>9</v>
      </c>
      <c r="F8" s="1" t="s">
        <v>4</v>
      </c>
      <c r="G8" s="77"/>
      <c r="I8" s="61"/>
      <c r="J8" s="61"/>
      <c r="K8" s="61"/>
      <c r="L8" s="61"/>
      <c r="M8" s="61"/>
      <c r="N8" s="61"/>
      <c r="O8" s="61"/>
      <c r="P8" s="59"/>
      <c r="Q8" s="59"/>
    </row>
    <row r="9" spans="1:17" x14ac:dyDescent="0.25">
      <c r="A9" s="81"/>
      <c r="B9" s="78"/>
      <c r="C9" s="1"/>
      <c r="D9" s="1"/>
      <c r="E9" s="1" t="s">
        <v>10</v>
      </c>
      <c r="F9" s="1" t="s">
        <v>4</v>
      </c>
      <c r="G9" s="77"/>
      <c r="I9" s="59"/>
      <c r="J9" s="59"/>
      <c r="K9" s="59"/>
      <c r="L9" s="59"/>
      <c r="M9" s="59"/>
      <c r="N9" s="59"/>
      <c r="O9" s="59"/>
      <c r="P9" s="59"/>
      <c r="Q9" s="59"/>
    </row>
    <row r="10" spans="1:17" x14ac:dyDescent="0.25">
      <c r="A10" s="81"/>
      <c r="B10" s="78"/>
      <c r="C10" s="1"/>
      <c r="D10" s="1"/>
      <c r="E10" s="1" t="s">
        <v>11</v>
      </c>
      <c r="F10" s="1" t="s">
        <v>12</v>
      </c>
      <c r="G10" s="77"/>
      <c r="I10" s="59"/>
      <c r="J10" s="59"/>
      <c r="K10" s="59"/>
      <c r="L10" s="59"/>
      <c r="M10" s="59"/>
      <c r="N10" s="59"/>
      <c r="O10" s="59"/>
      <c r="P10" s="59"/>
      <c r="Q10" s="59"/>
    </row>
    <row r="11" spans="1:17" x14ac:dyDescent="0.25">
      <c r="A11" s="82"/>
      <c r="B11" s="78"/>
      <c r="C11" s="1"/>
      <c r="D11" s="1"/>
      <c r="E11" s="1" t="s">
        <v>13</v>
      </c>
      <c r="F11" s="1" t="s">
        <v>14</v>
      </c>
      <c r="G11" s="77"/>
      <c r="I11" s="59"/>
      <c r="J11" s="59"/>
      <c r="K11" s="59"/>
      <c r="L11" s="59"/>
      <c r="M11" s="59"/>
      <c r="N11" s="59"/>
      <c r="O11" s="59"/>
      <c r="P11" s="59"/>
      <c r="Q11" s="59"/>
    </row>
    <row r="12" spans="1:17" ht="45" x14ac:dyDescent="0.25">
      <c r="A12" s="39" t="s">
        <v>92</v>
      </c>
      <c r="B12" s="70" t="str">
        <f>DEC2HEX(SUM(HEX2DEC(B6)+4))</f>
        <v>33E00018</v>
      </c>
      <c r="C12" s="40" t="s">
        <v>93</v>
      </c>
      <c r="D12" s="41"/>
      <c r="E12" s="63" t="s">
        <v>66</v>
      </c>
      <c r="F12" s="60" t="s">
        <v>67</v>
      </c>
      <c r="G12" s="43"/>
    </row>
    <row r="13" spans="1:17" ht="105" x14ac:dyDescent="0.25">
      <c r="A13" s="39" t="s">
        <v>16</v>
      </c>
      <c r="B13" s="70" t="str">
        <f>DEC2HEX(SUM(HEX2DEC(B6)+4))</f>
        <v>33E00018</v>
      </c>
      <c r="C13" s="40" t="s">
        <v>17</v>
      </c>
      <c r="D13" s="41" t="s">
        <v>18</v>
      </c>
      <c r="E13" s="42" t="s">
        <v>37</v>
      </c>
      <c r="F13" s="37" t="s">
        <v>26</v>
      </c>
      <c r="G13" s="43"/>
    </row>
    <row r="14" spans="1:17" ht="45" x14ac:dyDescent="0.25">
      <c r="A14" s="39" t="s">
        <v>83</v>
      </c>
      <c r="B14" s="70" t="str">
        <f>DEC2HEX(SUM(HEX2DEC(B13)+4))</f>
        <v>33E0001C</v>
      </c>
      <c r="C14" s="40"/>
      <c r="D14" s="41"/>
      <c r="E14" s="63" t="s">
        <v>66</v>
      </c>
      <c r="F14" s="60" t="s">
        <v>67</v>
      </c>
      <c r="G14" s="43"/>
    </row>
    <row r="15" spans="1:17" ht="45" x14ac:dyDescent="0.25">
      <c r="A15" s="39" t="s">
        <v>84</v>
      </c>
      <c r="B15" s="70" t="str">
        <f t="shared" ref="B15:B23" si="0">DEC2HEX(SUM(HEX2DEC(B14)+4))</f>
        <v>33E00020</v>
      </c>
      <c r="C15" s="40"/>
      <c r="D15" s="41"/>
      <c r="E15" s="63" t="s">
        <v>66</v>
      </c>
      <c r="F15" s="60" t="s">
        <v>67</v>
      </c>
      <c r="G15" s="43"/>
    </row>
    <row r="16" spans="1:17" ht="45" x14ac:dyDescent="0.25">
      <c r="A16" s="34" t="s">
        <v>19</v>
      </c>
      <c r="B16" s="70" t="str">
        <f t="shared" si="0"/>
        <v>33E00024</v>
      </c>
      <c r="C16" s="35" t="s">
        <v>20</v>
      </c>
      <c r="D16" s="36" t="s">
        <v>15</v>
      </c>
      <c r="E16" s="36"/>
      <c r="F16" s="37" t="s">
        <v>30</v>
      </c>
      <c r="G16" s="43"/>
    </row>
    <row r="17" spans="1:17" ht="45" x14ac:dyDescent="0.25">
      <c r="A17" s="34" t="s">
        <v>21</v>
      </c>
      <c r="B17" s="70" t="str">
        <f t="shared" si="0"/>
        <v>33E00028</v>
      </c>
      <c r="C17" s="35" t="s">
        <v>47</v>
      </c>
      <c r="D17" s="36" t="s">
        <v>15</v>
      </c>
      <c r="E17" s="36"/>
      <c r="F17" s="37" t="s">
        <v>29</v>
      </c>
      <c r="G17" s="43"/>
    </row>
    <row r="18" spans="1:17" ht="45" x14ac:dyDescent="0.25">
      <c r="A18" s="34" t="s">
        <v>22</v>
      </c>
      <c r="B18" s="70" t="str">
        <f t="shared" si="0"/>
        <v>33E0002C</v>
      </c>
      <c r="C18" s="35" t="s">
        <v>48</v>
      </c>
      <c r="D18" s="36" t="s">
        <v>15</v>
      </c>
      <c r="E18" s="36"/>
      <c r="F18" s="37" t="s">
        <v>28</v>
      </c>
      <c r="G18" s="43"/>
    </row>
    <row r="19" spans="1:17" ht="45" x14ac:dyDescent="0.25">
      <c r="A19" s="34" t="s">
        <v>23</v>
      </c>
      <c r="B19" s="70" t="str">
        <f t="shared" si="0"/>
        <v>33E00030</v>
      </c>
      <c r="C19" s="35" t="s">
        <v>49</v>
      </c>
      <c r="D19" s="36" t="s">
        <v>15</v>
      </c>
      <c r="E19" s="36"/>
      <c r="F19" s="37" t="s">
        <v>27</v>
      </c>
      <c r="G19" s="43"/>
    </row>
    <row r="20" spans="1:17" ht="45" x14ac:dyDescent="0.25">
      <c r="A20" s="34" t="s">
        <v>85</v>
      </c>
      <c r="B20" s="70" t="str">
        <f t="shared" si="0"/>
        <v>33E00034</v>
      </c>
      <c r="C20" s="35" t="s">
        <v>20</v>
      </c>
      <c r="D20" s="36" t="s">
        <v>15</v>
      </c>
      <c r="E20" s="36"/>
      <c r="F20" s="37" t="s">
        <v>30</v>
      </c>
      <c r="G20" s="43"/>
    </row>
    <row r="21" spans="1:17" ht="45" x14ac:dyDescent="0.25">
      <c r="A21" s="34" t="s">
        <v>86</v>
      </c>
      <c r="B21" s="70" t="str">
        <f t="shared" si="0"/>
        <v>33E00038</v>
      </c>
      <c r="C21" s="35" t="s">
        <v>47</v>
      </c>
      <c r="D21" s="36" t="s">
        <v>15</v>
      </c>
      <c r="E21" s="36"/>
      <c r="F21" s="37" t="s">
        <v>29</v>
      </c>
      <c r="G21" s="43"/>
    </row>
    <row r="22" spans="1:17" ht="45" x14ac:dyDescent="0.25">
      <c r="A22" s="34" t="s">
        <v>87</v>
      </c>
      <c r="B22" s="70" t="str">
        <f t="shared" si="0"/>
        <v>33E0003C</v>
      </c>
      <c r="C22" s="35" t="s">
        <v>48</v>
      </c>
      <c r="D22" s="36" t="s">
        <v>15</v>
      </c>
      <c r="E22" s="36"/>
      <c r="F22" s="37" t="s">
        <v>28</v>
      </c>
      <c r="G22" s="43"/>
    </row>
    <row r="23" spans="1:17" ht="45" x14ac:dyDescent="0.25">
      <c r="A23" s="34" t="s">
        <v>88</v>
      </c>
      <c r="B23" s="70" t="str">
        <f t="shared" si="0"/>
        <v>33E00040</v>
      </c>
      <c r="C23" s="35" t="s">
        <v>49</v>
      </c>
      <c r="D23" s="36" t="s">
        <v>15</v>
      </c>
      <c r="E23" s="36"/>
      <c r="F23" s="37" t="s">
        <v>27</v>
      </c>
      <c r="G23" s="43"/>
    </row>
    <row r="24" spans="1:17" x14ac:dyDescent="0.25">
      <c r="A24" s="38" t="s">
        <v>0</v>
      </c>
      <c r="B24" s="33" t="str">
        <f>DEC2HEX(SUM(HEX2DEC(B4)+4))</f>
        <v>33E0000C</v>
      </c>
      <c r="C24" s="1" t="s">
        <v>32</v>
      </c>
      <c r="D24" s="1"/>
      <c r="E24" s="1"/>
      <c r="F24" s="1"/>
      <c r="G24" s="75" t="s">
        <v>112</v>
      </c>
      <c r="I24" s="61"/>
      <c r="J24" s="61"/>
      <c r="K24" s="61"/>
      <c r="L24" s="61"/>
      <c r="M24" s="61"/>
      <c r="N24" s="61"/>
      <c r="O24" s="61"/>
      <c r="P24" s="59"/>
      <c r="Q24" s="59"/>
    </row>
    <row r="27" spans="1:17" x14ac:dyDescent="0.25">
      <c r="A27" s="3"/>
      <c r="B27" s="4"/>
      <c r="C27" s="5"/>
      <c r="D27" s="6"/>
      <c r="E27" s="6"/>
      <c r="F27" s="7"/>
      <c r="G27" s="8"/>
    </row>
    <row r="28" spans="1:17" x14ac:dyDescent="0.25">
      <c r="A28" s="9" t="s">
        <v>50</v>
      </c>
      <c r="B28" s="4"/>
      <c r="C28" s="5" t="s">
        <v>51</v>
      </c>
      <c r="D28" s="6"/>
      <c r="E28" s="6"/>
      <c r="F28" s="7"/>
      <c r="G28" s="8"/>
    </row>
    <row r="29" spans="1:17" x14ac:dyDescent="0.25">
      <c r="A29" s="3"/>
      <c r="B29" s="4"/>
      <c r="C29" s="5"/>
      <c r="D29" s="6"/>
      <c r="E29" s="6"/>
      <c r="F29" s="7"/>
      <c r="G29" s="8"/>
    </row>
    <row r="31" spans="1:17" x14ac:dyDescent="0.25">
      <c r="A31" s="2" t="s">
        <v>71</v>
      </c>
    </row>
    <row r="32" spans="1:17" ht="30" x14ac:dyDescent="0.25">
      <c r="A32" s="46"/>
      <c r="B32" s="46" t="s">
        <v>31</v>
      </c>
      <c r="C32" s="46" t="s">
        <v>36</v>
      </c>
      <c r="D32" s="46" t="s">
        <v>24</v>
      </c>
      <c r="E32" s="47" t="s">
        <v>35</v>
      </c>
      <c r="F32" s="46" t="s">
        <v>25</v>
      </c>
      <c r="G32" s="46" t="s">
        <v>34</v>
      </c>
    </row>
    <row r="33" spans="1:7" ht="30" x14ac:dyDescent="0.25">
      <c r="A33" s="48" t="s">
        <v>44</v>
      </c>
      <c r="B33" s="49" t="str">
        <f>'Global shared memory map'!B6</f>
        <v>33E00108</v>
      </c>
      <c r="C33" s="50"/>
      <c r="D33" s="50"/>
      <c r="E33" s="51" t="s">
        <v>18</v>
      </c>
      <c r="F33" s="52" t="s">
        <v>45</v>
      </c>
      <c r="G33" s="53">
        <v>1</v>
      </c>
    </row>
    <row r="34" spans="1:7" ht="60" x14ac:dyDescent="0.25">
      <c r="A34" s="48" t="s">
        <v>38</v>
      </c>
      <c r="B34" s="49" t="str">
        <f>DEC2HEX(SUM(HEX2DEC(B33)+4))</f>
        <v>33E0010C</v>
      </c>
      <c r="C34" s="50"/>
      <c r="D34" s="50"/>
      <c r="E34" s="51" t="s">
        <v>18</v>
      </c>
      <c r="F34" s="52" t="s">
        <v>39</v>
      </c>
      <c r="G34" s="54"/>
    </row>
    <row r="35" spans="1:7" x14ac:dyDescent="0.25">
      <c r="A35" s="55" t="s">
        <v>42</v>
      </c>
      <c r="B35" s="58" t="str">
        <f t="shared" ref="B35:B36" si="1">DEC2HEX(HEX2DEC(B34)+4)</f>
        <v>33E00110</v>
      </c>
      <c r="C35" s="56"/>
      <c r="D35" s="56" t="s">
        <v>41</v>
      </c>
      <c r="E35" s="51" t="s">
        <v>18</v>
      </c>
      <c r="F35" s="57"/>
      <c r="G35" s="56">
        <v>0</v>
      </c>
    </row>
    <row r="36" spans="1:7" ht="45" x14ac:dyDescent="0.25">
      <c r="A36" s="55" t="s">
        <v>40</v>
      </c>
      <c r="B36" s="58" t="str">
        <f t="shared" si="1"/>
        <v>33E00114</v>
      </c>
      <c r="C36" s="56"/>
      <c r="D36" s="56"/>
      <c r="E36" s="51" t="s">
        <v>18</v>
      </c>
      <c r="F36" s="57" t="s">
        <v>46</v>
      </c>
      <c r="G36" s="76" t="str">
        <f>G24</f>
        <v>0x00001007</v>
      </c>
    </row>
  </sheetData>
  <mergeCells count="4">
    <mergeCell ref="G6:G11"/>
    <mergeCell ref="B6:B11"/>
    <mergeCell ref="C1:M1"/>
    <mergeCell ref="A6:A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9BF09-4662-43AC-AB59-16F1C9F60E6F}">
  <dimension ref="A1:Q37"/>
  <sheetViews>
    <sheetView topLeftCell="A20" zoomScale="85" zoomScaleNormal="85" workbookViewId="0">
      <selection activeCell="K30" sqref="K30"/>
    </sheetView>
  </sheetViews>
  <sheetFormatPr defaultRowHeight="15" x14ac:dyDescent="0.25"/>
  <cols>
    <col min="1" max="1" width="22.85546875" style="2" bestFit="1" customWidth="1"/>
    <col min="2" max="2" width="41.140625" bestFit="1" customWidth="1"/>
    <col min="3" max="3" width="62" bestFit="1" customWidth="1"/>
    <col min="5" max="5" width="10.7109375" bestFit="1" customWidth="1"/>
    <col min="6" max="6" width="48" bestFit="1" customWidth="1"/>
    <col min="7" max="7" width="11.28515625" bestFit="1" customWidth="1"/>
  </cols>
  <sheetData>
    <row r="1" spans="1:17" ht="79.5" customHeight="1" x14ac:dyDescent="0.25">
      <c r="A1" s="62" t="s">
        <v>73</v>
      </c>
      <c r="B1" s="59" t="s">
        <v>78</v>
      </c>
      <c r="C1" s="79" t="s">
        <v>90</v>
      </c>
      <c r="D1" s="79"/>
      <c r="E1" s="79"/>
      <c r="F1" s="79"/>
      <c r="G1" s="79"/>
      <c r="H1" s="79"/>
      <c r="I1" s="79"/>
      <c r="J1" s="79"/>
      <c r="K1" s="79"/>
      <c r="L1" s="79"/>
      <c r="M1" s="79"/>
    </row>
    <row r="2" spans="1:17" x14ac:dyDescent="0.25">
      <c r="A2" s="2" t="s">
        <v>72</v>
      </c>
      <c r="C2" s="59"/>
      <c r="D2" s="59"/>
      <c r="E2" s="59"/>
      <c r="F2" s="59"/>
      <c r="I2" s="59"/>
      <c r="J2" s="59"/>
      <c r="K2" s="59"/>
      <c r="L2" s="59"/>
      <c r="M2" s="59"/>
      <c r="N2" s="59"/>
      <c r="O2" s="59"/>
      <c r="P2" s="59"/>
      <c r="Q2" s="59"/>
    </row>
    <row r="3" spans="1:17" ht="30" x14ac:dyDescent="0.25">
      <c r="A3" s="44"/>
      <c r="B3" s="71" t="s">
        <v>31</v>
      </c>
      <c r="C3" s="44" t="s">
        <v>74</v>
      </c>
      <c r="D3" s="44" t="s">
        <v>24</v>
      </c>
      <c r="E3" s="45" t="s">
        <v>35</v>
      </c>
      <c r="F3" s="44" t="s">
        <v>25</v>
      </c>
      <c r="G3" s="44" t="s">
        <v>34</v>
      </c>
      <c r="I3" s="61"/>
      <c r="J3" s="61"/>
      <c r="K3" s="61"/>
      <c r="L3" s="61"/>
      <c r="M3" s="61"/>
      <c r="N3" s="61"/>
      <c r="O3" s="61"/>
      <c r="P3" s="59"/>
      <c r="Q3" s="59"/>
    </row>
    <row r="4" spans="1:17" hidden="1" x14ac:dyDescent="0.25">
      <c r="A4" s="34" t="s">
        <v>44</v>
      </c>
      <c r="B4" s="72" t="str">
        <f>'Global shared memory map'!B5</f>
        <v>33E00008</v>
      </c>
      <c r="C4" s="35"/>
      <c r="D4" s="36" t="s">
        <v>15</v>
      </c>
      <c r="E4" s="36"/>
      <c r="F4" s="37"/>
      <c r="G4" s="1">
        <v>0</v>
      </c>
    </row>
    <row r="5" spans="1:17" x14ac:dyDescent="0.25">
      <c r="A5" s="38" t="s">
        <v>43</v>
      </c>
      <c r="B5" s="73" t="str">
        <f>DEC2HEX(SUM(HEX2DEC(B25)+4))</f>
        <v>33E00010</v>
      </c>
      <c r="C5" s="1" t="s">
        <v>33</v>
      </c>
      <c r="D5" s="1"/>
      <c r="E5" s="1"/>
      <c r="F5" s="1"/>
      <c r="G5" s="1">
        <f>ROWS(A4:A25)-1-4</f>
        <v>17</v>
      </c>
      <c r="I5" s="61"/>
      <c r="J5" s="61"/>
      <c r="K5" s="61"/>
      <c r="L5" s="61"/>
      <c r="M5" s="61"/>
      <c r="N5" s="61"/>
      <c r="O5" s="61"/>
      <c r="P5" s="59"/>
      <c r="Q5" s="59"/>
    </row>
    <row r="6" spans="1:17" x14ac:dyDescent="0.25">
      <c r="A6" s="83" t="s">
        <v>89</v>
      </c>
      <c r="B6" s="86" t="str">
        <f>DEC2HEX(SUM(HEX2DEC(B5)+4))</f>
        <v>33E00014</v>
      </c>
      <c r="C6" s="40" t="s">
        <v>94</v>
      </c>
      <c r="D6" s="41" t="s">
        <v>96</v>
      </c>
      <c r="E6" s="63"/>
      <c r="F6" s="60"/>
      <c r="G6" s="43"/>
    </row>
    <row r="7" spans="1:17" x14ac:dyDescent="0.25">
      <c r="A7" s="84"/>
      <c r="B7" s="87"/>
      <c r="C7" s="89" t="s">
        <v>91</v>
      </c>
      <c r="D7" s="41" t="s">
        <v>95</v>
      </c>
      <c r="E7" s="63" t="str">
        <f>DEC2BIN(3,2)</f>
        <v>11</v>
      </c>
      <c r="F7" s="60" t="s">
        <v>100</v>
      </c>
      <c r="G7" s="43"/>
    </row>
    <row r="8" spans="1:17" x14ac:dyDescent="0.25">
      <c r="A8" s="84"/>
      <c r="B8" s="87"/>
      <c r="C8" s="90"/>
      <c r="D8" s="41" t="s">
        <v>95</v>
      </c>
      <c r="E8" s="63" t="str">
        <f>DEC2BIN(2,2)</f>
        <v>10</v>
      </c>
      <c r="F8" s="60" t="s">
        <v>99</v>
      </c>
      <c r="G8" s="43"/>
    </row>
    <row r="9" spans="1:17" x14ac:dyDescent="0.25">
      <c r="A9" s="84"/>
      <c r="B9" s="87"/>
      <c r="C9" s="90"/>
      <c r="D9" s="41" t="s">
        <v>95</v>
      </c>
      <c r="E9" s="63" t="str">
        <f>DEC2BIN(1,2)</f>
        <v>01</v>
      </c>
      <c r="F9" s="60" t="s">
        <v>98</v>
      </c>
      <c r="G9" s="43"/>
    </row>
    <row r="10" spans="1:17" x14ac:dyDescent="0.25">
      <c r="A10" s="85"/>
      <c r="B10" s="88"/>
      <c r="C10" s="91"/>
      <c r="D10" s="41" t="s">
        <v>95</v>
      </c>
      <c r="E10" s="63" t="str">
        <f>DEC2BIN(0,2)</f>
        <v>00</v>
      </c>
      <c r="F10" s="60" t="s">
        <v>97</v>
      </c>
      <c r="G10" s="43"/>
    </row>
    <row r="11" spans="1:17" ht="45" x14ac:dyDescent="0.25">
      <c r="A11" s="39" t="s">
        <v>92</v>
      </c>
      <c r="B11" s="70" t="str">
        <f>DEC2HEX(SUM(HEX2DEC(B6)+4))</f>
        <v>33E00018</v>
      </c>
      <c r="C11" s="40" t="s">
        <v>93</v>
      </c>
      <c r="D11" s="41"/>
      <c r="E11" s="63" t="s">
        <v>66</v>
      </c>
      <c r="F11" s="60" t="s">
        <v>67</v>
      </c>
      <c r="G11" s="43"/>
    </row>
    <row r="12" spans="1:17" ht="105" x14ac:dyDescent="0.25">
      <c r="A12" s="39" t="s">
        <v>16</v>
      </c>
      <c r="B12" s="70" t="str">
        <f>DEC2HEX(SUM(HEX2DEC(B11)+4))</f>
        <v>33E0001C</v>
      </c>
      <c r="C12" s="40" t="s">
        <v>17</v>
      </c>
      <c r="D12" s="41" t="s">
        <v>18</v>
      </c>
      <c r="E12" s="42" t="s">
        <v>37</v>
      </c>
      <c r="F12" s="37" t="s">
        <v>26</v>
      </c>
      <c r="G12" s="43"/>
    </row>
    <row r="13" spans="1:17" ht="45" x14ac:dyDescent="0.25">
      <c r="A13" s="39" t="s">
        <v>83</v>
      </c>
      <c r="B13" s="70" t="str">
        <f>DEC2HEX(SUM(HEX2DEC(B12)+4))</f>
        <v>33E00020</v>
      </c>
      <c r="C13" s="40"/>
      <c r="D13" s="41"/>
      <c r="E13" s="63" t="s">
        <v>66</v>
      </c>
      <c r="F13" s="60" t="s">
        <v>67</v>
      </c>
      <c r="G13" s="43"/>
    </row>
    <row r="14" spans="1:17" ht="45" x14ac:dyDescent="0.25">
      <c r="A14" s="39" t="s">
        <v>84</v>
      </c>
      <c r="B14" s="70" t="str">
        <f t="shared" ref="B14:B15" si="0">DEC2HEX(SUM(HEX2DEC(B13)+4))</f>
        <v>33E00024</v>
      </c>
      <c r="C14" s="40"/>
      <c r="D14" s="41"/>
      <c r="E14" s="63" t="s">
        <v>66</v>
      </c>
      <c r="F14" s="60" t="s">
        <v>67</v>
      </c>
      <c r="G14" s="43"/>
    </row>
    <row r="15" spans="1:17" ht="45" x14ac:dyDescent="0.25">
      <c r="A15" s="39" t="s">
        <v>110</v>
      </c>
      <c r="B15" s="70" t="str">
        <f t="shared" si="0"/>
        <v>33E00028</v>
      </c>
      <c r="C15" s="40"/>
      <c r="D15" s="41"/>
      <c r="E15" s="63" t="s">
        <v>66</v>
      </c>
      <c r="F15" s="60" t="s">
        <v>67</v>
      </c>
      <c r="G15" s="43"/>
    </row>
    <row r="16" spans="1:17" ht="45" x14ac:dyDescent="0.25">
      <c r="A16" s="34" t="s">
        <v>19</v>
      </c>
      <c r="B16" s="70" t="str">
        <f>DEC2HEX(SUM(HEX2DEC(B15)+4))</f>
        <v>33E0002C</v>
      </c>
      <c r="C16" s="35" t="s">
        <v>101</v>
      </c>
      <c r="D16" s="36" t="s">
        <v>15</v>
      </c>
      <c r="E16" s="36"/>
      <c r="F16" s="37" t="s">
        <v>30</v>
      </c>
      <c r="G16" s="43"/>
    </row>
    <row r="17" spans="1:17" ht="45" x14ac:dyDescent="0.25">
      <c r="A17" s="34" t="s">
        <v>21</v>
      </c>
      <c r="B17" s="70" t="str">
        <f t="shared" ref="B17:B24" si="1">DEC2HEX(SUM(HEX2DEC(B16)+4))</f>
        <v>33E00030</v>
      </c>
      <c r="C17" s="35" t="s">
        <v>102</v>
      </c>
      <c r="D17" s="36" t="s">
        <v>15</v>
      </c>
      <c r="E17" s="36"/>
      <c r="F17" s="37" t="s">
        <v>29</v>
      </c>
      <c r="G17" s="43"/>
    </row>
    <row r="18" spans="1:17" ht="45" x14ac:dyDescent="0.25">
      <c r="A18" s="34" t="s">
        <v>22</v>
      </c>
      <c r="B18" s="70" t="str">
        <f t="shared" si="1"/>
        <v>33E00034</v>
      </c>
      <c r="C18" s="35" t="s">
        <v>103</v>
      </c>
      <c r="D18" s="36" t="s">
        <v>15</v>
      </c>
      <c r="E18" s="36"/>
      <c r="F18" s="37" t="s">
        <v>28</v>
      </c>
      <c r="G18" s="43"/>
    </row>
    <row r="19" spans="1:17" ht="45" x14ac:dyDescent="0.25">
      <c r="A19" s="34" t="s">
        <v>23</v>
      </c>
      <c r="B19" s="70" t="str">
        <f t="shared" si="1"/>
        <v>33E00038</v>
      </c>
      <c r="C19" s="35" t="s">
        <v>104</v>
      </c>
      <c r="D19" s="36" t="s">
        <v>15</v>
      </c>
      <c r="E19" s="36"/>
      <c r="F19" s="37" t="s">
        <v>27</v>
      </c>
      <c r="G19" s="43"/>
    </row>
    <row r="20" spans="1:17" ht="45" x14ac:dyDescent="0.25">
      <c r="A20" s="34" t="s">
        <v>85</v>
      </c>
      <c r="B20" s="70" t="str">
        <f t="shared" si="1"/>
        <v>33E0003C</v>
      </c>
      <c r="C20" s="35" t="s">
        <v>105</v>
      </c>
      <c r="D20" s="36" t="s">
        <v>15</v>
      </c>
      <c r="E20" s="36"/>
      <c r="F20" s="37" t="s">
        <v>30</v>
      </c>
      <c r="G20" s="43"/>
    </row>
    <row r="21" spans="1:17" ht="45" x14ac:dyDescent="0.25">
      <c r="A21" s="34" t="s">
        <v>86</v>
      </c>
      <c r="B21" s="70" t="str">
        <f t="shared" si="1"/>
        <v>33E00040</v>
      </c>
      <c r="C21" s="35" t="s">
        <v>106</v>
      </c>
      <c r="D21" s="36" t="s">
        <v>15</v>
      </c>
      <c r="E21" s="36"/>
      <c r="F21" s="37" t="s">
        <v>29</v>
      </c>
      <c r="G21" s="43"/>
    </row>
    <row r="22" spans="1:17" ht="45" x14ac:dyDescent="0.25">
      <c r="A22" s="34" t="s">
        <v>87</v>
      </c>
      <c r="B22" s="70" t="str">
        <f t="shared" si="1"/>
        <v>33E00044</v>
      </c>
      <c r="C22" s="35" t="s">
        <v>108</v>
      </c>
      <c r="D22" s="36" t="s">
        <v>15</v>
      </c>
      <c r="E22" s="36"/>
      <c r="F22" s="37" t="s">
        <v>28</v>
      </c>
      <c r="G22" s="43"/>
    </row>
    <row r="23" spans="1:17" ht="45" x14ac:dyDescent="0.25">
      <c r="A23" s="34" t="s">
        <v>88</v>
      </c>
      <c r="B23" s="70" t="str">
        <f t="shared" si="1"/>
        <v>33E00048</v>
      </c>
      <c r="C23" s="35" t="s">
        <v>107</v>
      </c>
      <c r="D23" s="36" t="s">
        <v>15</v>
      </c>
      <c r="E23" s="36"/>
      <c r="F23" s="37" t="s">
        <v>27</v>
      </c>
      <c r="G23" s="43"/>
    </row>
    <row r="24" spans="1:17" ht="45" x14ac:dyDescent="0.25">
      <c r="A24" s="34" t="s">
        <v>88</v>
      </c>
      <c r="B24" s="70" t="str">
        <f t="shared" si="1"/>
        <v>33E0004C</v>
      </c>
      <c r="C24" s="35" t="s">
        <v>109</v>
      </c>
      <c r="D24" s="36" t="s">
        <v>15</v>
      </c>
      <c r="E24" s="36"/>
      <c r="F24" s="37" t="s">
        <v>27</v>
      </c>
      <c r="G24" s="43"/>
    </row>
    <row r="25" spans="1:17" x14ac:dyDescent="0.25">
      <c r="A25" s="38" t="s">
        <v>0</v>
      </c>
      <c r="B25" s="33" t="str">
        <f>DEC2HEX(SUM(HEX2DEC(B4)+4))</f>
        <v>33E0000C</v>
      </c>
      <c r="C25" s="1" t="s">
        <v>32</v>
      </c>
      <c r="D25" s="1"/>
      <c r="E25" s="1"/>
      <c r="F25" s="1"/>
      <c r="G25" s="75" t="s">
        <v>111</v>
      </c>
      <c r="I25" s="61"/>
      <c r="J25" s="61"/>
      <c r="K25" s="61"/>
      <c r="L25" s="61"/>
      <c r="M25" s="61"/>
      <c r="N25" s="61"/>
      <c r="O25" s="61"/>
      <c r="P25" s="59"/>
      <c r="Q25" s="59"/>
    </row>
    <row r="28" spans="1:17" x14ac:dyDescent="0.25">
      <c r="A28" s="3"/>
      <c r="B28" s="4"/>
      <c r="C28" s="5"/>
      <c r="D28" s="6"/>
      <c r="E28" s="6"/>
      <c r="F28" s="7"/>
      <c r="G28" s="8"/>
    </row>
    <row r="29" spans="1:17" x14ac:dyDescent="0.25">
      <c r="A29" s="9" t="s">
        <v>50</v>
      </c>
      <c r="B29" s="4"/>
      <c r="C29" s="5" t="s">
        <v>51</v>
      </c>
      <c r="D29" s="6"/>
      <c r="E29" s="6"/>
      <c r="F29" s="7"/>
      <c r="G29" s="8"/>
    </row>
    <row r="30" spans="1:17" x14ac:dyDescent="0.25">
      <c r="A30" s="3"/>
      <c r="B30" s="4"/>
      <c r="C30" s="5"/>
      <c r="D30" s="6"/>
      <c r="E30" s="6"/>
      <c r="F30" s="7"/>
      <c r="G30" s="8"/>
    </row>
    <row r="32" spans="1:17" x14ac:dyDescent="0.25">
      <c r="A32" s="2" t="s">
        <v>71</v>
      </c>
    </row>
    <row r="33" spans="1:7" ht="30" x14ac:dyDescent="0.25">
      <c r="A33" s="46"/>
      <c r="B33" s="46" t="s">
        <v>31</v>
      </c>
      <c r="C33" s="46" t="s">
        <v>36</v>
      </c>
      <c r="D33" s="46" t="s">
        <v>24</v>
      </c>
      <c r="E33" s="47" t="s">
        <v>35</v>
      </c>
      <c r="F33" s="46" t="s">
        <v>25</v>
      </c>
      <c r="G33" s="46" t="s">
        <v>34</v>
      </c>
    </row>
    <row r="34" spans="1:7" ht="30" x14ac:dyDescent="0.25">
      <c r="A34" s="48" t="s">
        <v>44</v>
      </c>
      <c r="B34" s="49" t="str">
        <f>'Global shared memory map'!B6</f>
        <v>33E00108</v>
      </c>
      <c r="C34" s="50"/>
      <c r="D34" s="50"/>
      <c r="E34" s="51" t="s">
        <v>18</v>
      </c>
      <c r="F34" s="52" t="s">
        <v>45</v>
      </c>
      <c r="G34" s="53">
        <v>1</v>
      </c>
    </row>
    <row r="35" spans="1:7" ht="60" x14ac:dyDescent="0.25">
      <c r="A35" s="48" t="s">
        <v>38</v>
      </c>
      <c r="B35" s="49" t="str">
        <f>DEC2HEX(HEX2DEC(B34)+4)</f>
        <v>33E0010C</v>
      </c>
      <c r="C35" s="50"/>
      <c r="D35" s="50"/>
      <c r="E35" s="51" t="s">
        <v>18</v>
      </c>
      <c r="F35" s="52" t="s">
        <v>39</v>
      </c>
      <c r="G35" s="54"/>
    </row>
    <row r="36" spans="1:7" x14ac:dyDescent="0.25">
      <c r="A36" s="55" t="s">
        <v>42</v>
      </c>
      <c r="B36" s="58" t="str">
        <f t="shared" ref="B36:B37" si="2">DEC2HEX(HEX2DEC(B35)+4)</f>
        <v>33E00110</v>
      </c>
      <c r="C36" s="56"/>
      <c r="D36" s="56" t="s">
        <v>41</v>
      </c>
      <c r="E36" s="51" t="s">
        <v>18</v>
      </c>
      <c r="F36" s="57"/>
      <c r="G36" s="56">
        <v>0</v>
      </c>
    </row>
    <row r="37" spans="1:7" ht="45" x14ac:dyDescent="0.25">
      <c r="A37" s="55" t="s">
        <v>40</v>
      </c>
      <c r="B37" s="58" t="str">
        <f t="shared" si="2"/>
        <v>33E00114</v>
      </c>
      <c r="C37" s="56"/>
      <c r="D37" s="56"/>
      <c r="E37" s="51" t="s">
        <v>18</v>
      </c>
      <c r="F37" s="57" t="s">
        <v>46</v>
      </c>
      <c r="G37" s="76" t="str">
        <f>G25</f>
        <v>0x00001008</v>
      </c>
    </row>
  </sheetData>
  <mergeCells count="4">
    <mergeCell ref="C1:M1"/>
    <mergeCell ref="A6:A10"/>
    <mergeCell ref="B6:B10"/>
    <mergeCell ref="C7:C10"/>
  </mergeCells>
  <phoneticPr fontId="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Global shared memory map</vt:lpstr>
      <vt:lpstr>Function overview</vt:lpstr>
      <vt:lpstr>Error codes</vt:lpstr>
      <vt:lpstr>rfeDft_adcRxConfigureWaveForm</vt:lpstr>
      <vt:lpstr>rfeDft_adcATBConfigureWaveForm1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Gossner</dc:creator>
  <cp:lastModifiedBy>Javier Cuadros Linde</cp:lastModifiedBy>
  <dcterms:created xsi:type="dcterms:W3CDTF">2021-01-27T21:06:15Z</dcterms:created>
  <dcterms:modified xsi:type="dcterms:W3CDTF">2021-03-04T16:01:08Z</dcterms:modified>
</cp:coreProperties>
</file>