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LocalData\Projects\STRX\docs\Software_Design\rfeDft\ATE\DSP Functionality\Documentation\"/>
    </mc:Choice>
  </mc:AlternateContent>
  <xr:revisionPtr revIDLastSave="0" documentId="13_ncr:1_{DEA980F3-6D6E-4189-9B27-7FA08AA028E7}" xr6:coauthVersionLast="45" xr6:coauthVersionMax="45" xr10:uidLastSave="{00000000-0000-0000-0000-000000000000}"/>
  <bookViews>
    <workbookView xWindow="10740" yWindow="2460" windowWidth="25395" windowHeight="13230" tabRatio="683" firstSheet="1" activeTab="5" xr2:uid="{88F7DE28-74EF-4280-B87E-B33247F07FC8}"/>
  </bookViews>
  <sheets>
    <sheet name="Global shared memory map" sheetId="5" r:id="rId1"/>
    <sheet name="Error codes" sheetId="3" r:id="rId2"/>
    <sheet name="Function overview" sheetId="6" r:id="rId3"/>
    <sheet name="rfeDft_histArray" sheetId="10" r:id="rId4"/>
    <sheet name="rfeDft_convoluteArrays" sheetId="7" r:id="rId5"/>
    <sheet name="rfeDft_averageArray" sheetId="9" r:id="rId6"/>
    <sheet name="rfeDft_adcINLDNL" sheetId="11" r:id="rId7"/>
    <sheet name="rfeDft_dacINLDNL" sheetId="12" r:id="rId8"/>
    <sheet name="rfeDft_meanSigmaArray" sheetId="8" r:id="rId9"/>
    <sheet name="rfeDft_linealRegressionArray" sheetId="13" r:id="rId10"/>
    <sheet name="rfeDft_fftData16Bit" sheetId="28" r:id="rId11"/>
    <sheet name="rfeDft_dftData1Bit" sheetId="29" r:id="rId12"/>
    <sheet name="rfeDft_sumArray" sheetId="3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28" l="1"/>
  <c r="A15" i="6" l="1"/>
  <c r="B15" i="6"/>
  <c r="A16" i="6"/>
  <c r="B16" i="6" l="1"/>
  <c r="B7" i="30"/>
  <c r="G18" i="30"/>
  <c r="B15" i="30"/>
  <c r="B16" i="30" s="1"/>
  <c r="B17" i="30" s="1"/>
  <c r="B18" i="30" s="1"/>
  <c r="B19" i="30" s="1"/>
  <c r="B8" i="30"/>
  <c r="B5" i="30" s="1"/>
  <c r="B6" i="30" s="1"/>
  <c r="G5" i="30"/>
  <c r="B4" i="30"/>
  <c r="B28" i="13" l="1"/>
  <c r="B26" i="13"/>
  <c r="B24" i="13"/>
  <c r="B27" i="11"/>
  <c r="B25" i="11"/>
  <c r="B23" i="11"/>
  <c r="G5" i="29"/>
  <c r="G5" i="13"/>
  <c r="G5" i="8"/>
  <c r="G5" i="12"/>
  <c r="G5" i="11"/>
  <c r="G5" i="9"/>
  <c r="G5" i="7"/>
  <c r="G5" i="10"/>
  <c r="B24" i="29" l="1"/>
  <c r="B23" i="29"/>
  <c r="B21" i="29"/>
  <c r="B18" i="29"/>
  <c r="E22" i="29" l="1"/>
  <c r="B35" i="29" l="1"/>
  <c r="B37" i="29"/>
  <c r="B38" i="29" s="1"/>
  <c r="G38" i="29"/>
  <c r="E23" i="28"/>
  <c r="E24" i="28"/>
  <c r="E25" i="28"/>
  <c r="B40" i="28" l="1"/>
  <c r="B21" i="7"/>
  <c r="B22" i="7" s="1"/>
  <c r="B16" i="9"/>
  <c r="B17" i="8"/>
  <c r="B23" i="10"/>
  <c r="B17" i="11"/>
  <c r="B17" i="12"/>
  <c r="B20" i="13"/>
  <c r="C3" i="5" l="1"/>
  <c r="C4" i="5" s="1"/>
  <c r="B3" i="5"/>
  <c r="B4" i="5" s="1"/>
  <c r="B5" i="5" s="1"/>
  <c r="B4" i="8" s="1"/>
  <c r="B4" i="28" l="1"/>
  <c r="B4" i="7"/>
  <c r="B4" i="29"/>
  <c r="B28" i="29" s="1"/>
  <c r="B4" i="9"/>
  <c r="B4" i="13"/>
  <c r="B4" i="11"/>
  <c r="B4" i="10"/>
  <c r="A14" i="6"/>
  <c r="B14" i="6"/>
  <c r="G43" i="28"/>
  <c r="B42" i="28"/>
  <c r="B43" i="28" s="1"/>
  <c r="B33" i="28"/>
  <c r="B5" i="28" s="1"/>
  <c r="B6" i="28" s="1"/>
  <c r="B7" i="28" s="1"/>
  <c r="B15" i="28" s="1"/>
  <c r="B18" i="28" s="1"/>
  <c r="B21" i="28" s="1"/>
  <c r="B26" i="28" s="1"/>
  <c r="B27" i="28" s="1"/>
  <c r="B28" i="28" s="1"/>
  <c r="B30" i="28" s="1"/>
  <c r="G20" i="12" l="1"/>
  <c r="B18" i="12"/>
  <c r="B19" i="12" s="1"/>
  <c r="B20" i="12" s="1"/>
  <c r="B4" i="12"/>
  <c r="B10" i="12" l="1"/>
  <c r="B5" i="12" s="1"/>
  <c r="B6" i="12" s="1"/>
  <c r="B8" i="12"/>
  <c r="B27" i="12"/>
  <c r="B25" i="12"/>
  <c r="B23" i="12"/>
  <c r="B21" i="12"/>
  <c r="B9" i="12" l="1"/>
  <c r="B13" i="6"/>
  <c r="A13" i="6"/>
  <c r="B11" i="6"/>
  <c r="A11" i="6"/>
  <c r="B10" i="6"/>
  <c r="A10" i="6"/>
  <c r="B7" i="6"/>
  <c r="A7" i="6"/>
  <c r="B12" i="6"/>
  <c r="A12" i="6"/>
  <c r="B9" i="6"/>
  <c r="B8" i="6"/>
  <c r="A9" i="6"/>
  <c r="A8" i="6"/>
  <c r="G23" i="13" l="1"/>
  <c r="B21" i="13"/>
  <c r="B22" i="13" s="1"/>
  <c r="B13" i="13"/>
  <c r="B5" i="13" s="1"/>
  <c r="B6" i="13" s="1"/>
  <c r="B7" i="13" l="1"/>
  <c r="B23" i="13"/>
  <c r="G20" i="11"/>
  <c r="B18" i="11"/>
  <c r="B19" i="11" s="1"/>
  <c r="B20" i="11" s="1"/>
  <c r="B10" i="11"/>
  <c r="B5" i="11" s="1"/>
  <c r="G26" i="10"/>
  <c r="B24" i="10"/>
  <c r="B25" i="10" s="1"/>
  <c r="B26" i="10" s="1"/>
  <c r="B15" i="10"/>
  <c r="B5" i="10" s="1"/>
  <c r="B6" i="10" s="1"/>
  <c r="G19" i="9"/>
  <c r="B17" i="9"/>
  <c r="B18" i="9" s="1"/>
  <c r="B19" i="9" s="1"/>
  <c r="B20" i="9" s="1"/>
  <c r="B9" i="9"/>
  <c r="B5" i="9" s="1"/>
  <c r="B6" i="9" s="1"/>
  <c r="B7" i="9" s="1"/>
  <c r="B8" i="9" s="1"/>
  <c r="B18" i="8"/>
  <c r="B19" i="8" s="1"/>
  <c r="B20" i="8" s="1"/>
  <c r="B23" i="8" s="1"/>
  <c r="B10" i="8"/>
  <c r="B5" i="8" s="1"/>
  <c r="B6" i="8" s="1"/>
  <c r="B7" i="8" s="1"/>
  <c r="B8" i="8" s="1"/>
  <c r="B9" i="8" s="1"/>
  <c r="G20" i="8"/>
  <c r="B14" i="7"/>
  <c r="B5" i="7" s="1"/>
  <c r="B6" i="7" s="1"/>
  <c r="G24" i="7"/>
  <c r="B9" i="10" l="1"/>
  <c r="B11" i="10" s="1"/>
  <c r="B13" i="10" s="1"/>
  <c r="B14" i="10" s="1"/>
  <c r="B7" i="10"/>
  <c r="B9" i="13"/>
  <c r="B10" i="13" s="1"/>
  <c r="B11" i="13" s="1"/>
  <c r="B12" i="13" s="1"/>
  <c r="B6" i="11"/>
  <c r="B8" i="11" s="1"/>
  <c r="B9" i="11" s="1"/>
  <c r="B7" i="7"/>
  <c r="B8" i="7" s="1"/>
  <c r="B11" i="7" s="1"/>
  <c r="B12" i="7" s="1"/>
  <c r="B13" i="7" s="1"/>
  <c r="B21" i="11"/>
  <c r="B21" i="8"/>
  <c r="B23" i="7"/>
  <c r="B24" i="7" s="1"/>
  <c r="B5" i="29"/>
  <c r="B6" i="29" l="1"/>
  <c r="B7" i="29" s="1"/>
  <c r="B15" i="29" s="1"/>
  <c r="B25" i="29" l="1"/>
</calcChain>
</file>

<file path=xl/sharedStrings.xml><?xml version="1.0" encoding="utf-8"?>
<sst xmlns="http://schemas.openxmlformats.org/spreadsheetml/2006/main" count="777" uniqueCount="253">
  <si>
    <t>RFE Command identifier</t>
  </si>
  <si>
    <t>31..0</t>
  </si>
  <si>
    <t>31…0</t>
  </si>
  <si>
    <t>Bit</t>
  </si>
  <si>
    <t>Bit description</t>
  </si>
  <si>
    <t>Address</t>
  </si>
  <si>
    <t>Command identifier</t>
  </si>
  <si>
    <t>Count of parameters+1</t>
  </si>
  <si>
    <t>Value [hex]</t>
  </si>
  <si>
    <t>Bit values/
valid range</t>
  </si>
  <si>
    <t>Description</t>
  </si>
  <si>
    <t>RFE Error Code</t>
  </si>
  <si>
    <t xml:space="preserve">ERROR code (0 = no error)
The error code will be generated by the RFE M7 SW and logged by ATE in order to track any issues regarding DSP function processing.  </t>
  </si>
  <si>
    <t>Response Command Identifier</t>
  </si>
  <si>
    <t>count</t>
  </si>
  <si>
    <t>Count of Responses</t>
  </si>
  <si>
    <t>Count of parameters</t>
  </si>
  <si>
    <t>Trigger count</t>
  </si>
  <si>
    <t>returns 1 if function is finished or 0 if function is still executing</t>
  </si>
  <si>
    <t>33E00210</t>
  </si>
  <si>
    <t>Identifies, which command was this response belongs to (always the same as he previously triggered command</t>
  </si>
  <si>
    <t>Function execution time [ms]:</t>
  </si>
  <si>
    <t>Sample count</t>
  </si>
  <si>
    <t>0-2^31-1</t>
  </si>
  <si>
    <t>Parameter
Source Mem 1 start address</t>
  </si>
  <si>
    <t>Parameter
Source Mem 2 start address</t>
  </si>
  <si>
    <t>Parameter
Result Mem start address</t>
  </si>
  <si>
    <t>Address location to source data 1</t>
  </si>
  <si>
    <t>No error</t>
  </si>
  <si>
    <t>Error code</t>
  </si>
  <si>
    <t>Descripion</t>
  </si>
  <si>
    <t>3407FFFF</t>
  </si>
  <si>
    <t>Commands to RFE M7 and responses</t>
  </si>
  <si>
    <t>Overview of Functions</t>
  </si>
  <si>
    <t>Command idenfier [hex]</t>
  </si>
  <si>
    <t>Response Area:</t>
  </si>
  <si>
    <t>Command Area:</t>
  </si>
  <si>
    <t>Function</t>
  </si>
  <si>
    <t>0-15</t>
  </si>
  <si>
    <t>rfeDft_convoluteArrays</t>
  </si>
  <si>
    <t>Address location associated to filter impulse response</t>
  </si>
  <si>
    <t>Address location associated to signal to convolute</t>
  </si>
  <si>
    <t>Address location of convolution</t>
  </si>
  <si>
    <t>Settings</t>
  </si>
  <si>
    <t>Circular mode</t>
  </si>
  <si>
    <t>0 -1</t>
  </si>
  <si>
    <t>Right shift</t>
  </si>
  <si>
    <t>15…0</t>
  </si>
  <si>
    <t>31..16</t>
  </si>
  <si>
    <t>rfeDft_averageArray</t>
  </si>
  <si>
    <t>This function convolutes the  filter impulse response especified in the first memory address with the input signal especified in the second memory address
writing the outcome in the result memory address.</t>
  </si>
  <si>
    <t>Address location of array to average</t>
  </si>
  <si>
    <t>rfeDft_histArray</t>
  </si>
  <si>
    <t>This function calculates the mean and the standard deviation from the input array located at source memory address 1 and writes them in memory address result 1 and 2 respectively</t>
  </si>
  <si>
    <t>This function obtaines the histogram of the input array located at source memory address 1 and writes the results into the result memory address</t>
  </si>
  <si>
    <t>Parameter
Result Mem 1 address</t>
  </si>
  <si>
    <t>Address location of input array  to get the mean and std from</t>
  </si>
  <si>
    <t>Address location of histogram result</t>
  </si>
  <si>
    <t>rfeDft_adcINLDNL</t>
  </si>
  <si>
    <t>Count of elements in vector</t>
  </si>
  <si>
    <t>Count of number of samples/points</t>
  </si>
  <si>
    <t>Address location of input vector</t>
  </si>
  <si>
    <t>rfeDft_dacINLDNL</t>
  </si>
  <si>
    <t>Address location to input array</t>
  </si>
  <si>
    <t>Result of function</t>
  </si>
  <si>
    <t>This function average array elements from 1 source memory and writes the result into response area allocated address</t>
  </si>
  <si>
    <t>Not used</t>
  </si>
  <si>
    <t>31...16</t>
  </si>
  <si>
    <t>-32768...32767</t>
  </si>
  <si>
    <t>Average of input array</t>
  </si>
  <si>
    <t>31...17</t>
  </si>
  <si>
    <t>15…1</t>
  </si>
  <si>
    <t>-32768...32768</t>
  </si>
  <si>
    <t>Mean result</t>
  </si>
  <si>
    <t>Standard deviation result</t>
  </si>
  <si>
    <t>0...65535</t>
  </si>
  <si>
    <t>Value max x-axis</t>
  </si>
  <si>
    <t>Value min x-axis</t>
  </si>
  <si>
    <t>0…65535</t>
  </si>
  <si>
    <t>not used</t>
  </si>
  <si>
    <t>31…16</t>
  </si>
  <si>
    <t>This function calcuate the INL/DNL of adc input array which is a histogram and place the results in their respective memory response area</t>
  </si>
  <si>
    <t>Max INL</t>
  </si>
  <si>
    <t>Max DNL</t>
  </si>
  <si>
    <t>Max INL histogram index</t>
  </si>
  <si>
    <t>Max DNL histogram index</t>
  </si>
  <si>
    <t>This function calcuate the INL/DNL of dac input array which is a histogram and place the results in their respective memory response area</t>
  </si>
  <si>
    <t>First order lineal regression slope</t>
  </si>
  <si>
    <t>First order lineal regression offset/bias</t>
  </si>
  <si>
    <t>~TBD</t>
  </si>
  <si>
    <t>rfeDft_fftData16Bit</t>
  </si>
  <si>
    <t>31…1</t>
  </si>
  <si>
    <t>FFT Averaging</t>
  </si>
  <si>
    <t>No averaging</t>
  </si>
  <si>
    <t>Number of averaging</t>
  </si>
  <si>
    <t>FFT Windowing</t>
  </si>
  <si>
    <t>Rectangular</t>
  </si>
  <si>
    <t>rfeDft_dftData1Bit</t>
  </si>
  <si>
    <t xml:space="preserve">Complex FFT </t>
  </si>
  <si>
    <t xml:space="preserve">Real  FFT </t>
  </si>
  <si>
    <t>Custom</t>
  </si>
  <si>
    <t>Complex raw values</t>
  </si>
  <si>
    <t>1…0</t>
  </si>
  <si>
    <t>31…2</t>
  </si>
  <si>
    <t>This function performs the  DFT of 1 bit input array and returns as output the selected output especified in output selection</t>
  </si>
  <si>
    <t>This function performs the FFT of 16 bits input array and returns as output the selected output especified in output selection</t>
  </si>
  <si>
    <t>31..2</t>
  </si>
  <si>
    <t>33E00107</t>
  </si>
  <si>
    <t>33E00108</t>
  </si>
  <si>
    <t>33E00207</t>
  </si>
  <si>
    <t>33E00400</t>
  </si>
  <si>
    <t>This function will calculate first order lineal regression of the input array, making usage of Least Squared Mean fitting method,
 and write the slope and offset in the given output memory addresses</t>
  </si>
  <si>
    <t>Value x step</t>
  </si>
  <si>
    <t>Parameter
Result Mem start address 1</t>
  </si>
  <si>
    <t>0x0000101E</t>
  </si>
  <si>
    <t>0x0000101F</t>
  </si>
  <si>
    <t>0x00001016</t>
  </si>
  <si>
    <t>0x00001017</t>
  </si>
  <si>
    <t>0x0000100B</t>
  </si>
  <si>
    <t>0x0000101C</t>
  </si>
  <si>
    <t>0x00001015</t>
  </si>
  <si>
    <t>0x0000100A</t>
  </si>
  <si>
    <t>0x0000101D</t>
  </si>
  <si>
    <t>3…0</t>
  </si>
  <si>
    <t>Sample count source mem 1</t>
  </si>
  <si>
    <t>Count of elements in filter or source 1</t>
  </si>
  <si>
    <t>Count of elements in input signal or source 2</t>
  </si>
  <si>
    <t>Sample count source mem 2</t>
  </si>
  <si>
    <t>Left postprocessing shift</t>
  </si>
  <si>
    <t>Left post processing shift for result</t>
  </si>
  <si>
    <t>4…0</t>
  </si>
  <si>
    <t>0...(2^(4)-1)</t>
  </si>
  <si>
    <t>1...2^31-1</t>
  </si>
  <si>
    <t>Mean result left shift</t>
  </si>
  <si>
    <t>Sigma result left shift</t>
  </si>
  <si>
    <t>2...2^4-1</t>
  </si>
  <si>
    <t>Mean left shift</t>
  </si>
  <si>
    <t>Sigma left shift</t>
  </si>
  <si>
    <t>2...2^31-1</t>
  </si>
  <si>
    <t>Saturation in operation</t>
  </si>
  <si>
    <t>Invalid samples count</t>
  </si>
  <si>
    <t>Invalid address, overlapping in Shared Memory</t>
  </si>
  <si>
    <t>Invalid address, address outside of valid Shared Memory area</t>
  </si>
  <si>
    <t>Invalid shifting parameter value</t>
  </si>
  <si>
    <t>Average Array</t>
  </si>
  <si>
    <t>rfeDft_meanSigmaArray</t>
  </si>
  <si>
    <t>Histogram X-axis step</t>
  </si>
  <si>
    <t>Histogram X-Min</t>
  </si>
  <si>
    <t>Histogram X-Max</t>
  </si>
  <si>
    <t>Ignore second input</t>
  </si>
  <si>
    <t>alfaLeftShift</t>
  </si>
  <si>
    <t>betaLeftShift</t>
  </si>
  <si>
    <t>left shift to be performed to linear regression offset output</t>
  </si>
  <si>
    <t>left shift to be performed to linear regression slope output</t>
  </si>
  <si>
    <t>y[n]</t>
  </si>
  <si>
    <t>Flag indicating whether second input is ignored or not. If it is set to  0-&gt; x[n] is  used, if it set to 1-&gt; x[n] =n</t>
  </si>
  <si>
    <t>[0,1]</t>
  </si>
  <si>
    <t>x[n], only read if parameter Ignore second inpput is set to 0. Then, this address contains the second source to perform the linear regression</t>
  </si>
  <si>
    <t>Linear regression offset</t>
  </si>
  <si>
    <t>Linea regression bias</t>
  </si>
  <si>
    <t>Goodness of linear regression</t>
  </si>
  <si>
    <t>Mean value</t>
  </si>
  <si>
    <t>Standard deviation value</t>
  </si>
  <si>
    <t>Unused</t>
  </si>
  <si>
    <t>R^2 in Q15 format</t>
  </si>
  <si>
    <t xml:space="preserve"> R^2 in Q15 fixed point, 2^15*(0 ≤ R^2 ≤1). In order to get the real value of R^2 the returned value has to be divided by 2^15, 0 ≤ (R^2/2^15) ≤1</t>
  </si>
  <si>
    <t>ADC Number of bits</t>
  </si>
  <si>
    <t xml:space="preserve"> Number of bits configured in the ADC</t>
  </si>
  <si>
    <t>Address location of input vector for Histogram result</t>
  </si>
  <si>
    <t>0...(2^4)-1</t>
  </si>
  <si>
    <t>signed 16 bits Q4</t>
  </si>
  <si>
    <t>There is no space left in shared memory</t>
  </si>
  <si>
    <t>X-axis max in lower than X-axis min in histogram</t>
  </si>
  <si>
    <t>Division (Max-Min)/Step has not a zero reminder</t>
  </si>
  <si>
    <t>Parameter
Result Mem start address 2</t>
  </si>
  <si>
    <t>Type</t>
  </si>
  <si>
    <t>Mode</t>
  </si>
  <si>
    <t>FFT Settings</t>
  </si>
  <si>
    <t>2...16</t>
  </si>
  <si>
    <t>9...0</t>
  </si>
  <si>
    <t>31…10</t>
  </si>
  <si>
    <t xml:space="preserve">Address location associated to input array
Input array rray has to be aligned as
Complex input -&gt; I[0,1,2,…,samplesCount-1]Q[0,1,2,…,samplesCount-1]
Real input -&gt; Q[0,1,2,…,samplesCount-1] </t>
  </si>
  <si>
    <t xml:space="preserve">It has to be a power of 2
Complex input -&gt; 2*samplesCount = samplesCount(I) + samplesCount(Q)
Real input -&gt; samplesCount(I) </t>
  </si>
  <si>
    <t>Spectrum</t>
  </si>
  <si>
    <t>Single Bin FFT</t>
  </si>
  <si>
    <t>Full spectrum</t>
  </si>
  <si>
    <t>Half spectrum</t>
  </si>
  <si>
    <t xml:space="preserve">Full Bin FFT </t>
  </si>
  <si>
    <t>Phase + Magnitude lineal scale</t>
  </si>
  <si>
    <t xml:space="preserve">FFT Output format </t>
  </si>
  <si>
    <t>Phase + Magnitude dB scale</t>
  </si>
  <si>
    <t>Output containing the  FFT phase
if  Output format = 0</t>
  </si>
  <si>
    <t>Output containing the  FFT real part
 if  Output format = 2</t>
  </si>
  <si>
    <t>Address location associated to fft ouput based on selection</t>
  </si>
  <si>
    <t>Output containing the  FFT magnitude dB 
if  Output format = 0</t>
  </si>
  <si>
    <t>Output containing the  FFT magnitude lineal
if  Output format = 1</t>
  </si>
  <si>
    <t>Output containing the  FFT imaginary part
 if  Output format = 2</t>
  </si>
  <si>
    <t xml:space="preserve">Address location associated to custom window coefficients.
</t>
  </si>
  <si>
    <t>Window length is always =  Sample Count / FFT Averaging</t>
  </si>
  <si>
    <t>It has to be a power of 2
Complex input -&gt; I_samples + Q_samples = 2*I_samples
Real input -&gt; I_samples</t>
  </si>
  <si>
    <t>33E103FF</t>
  </si>
  <si>
    <t>33E10400</t>
  </si>
  <si>
    <t>Scratch memory</t>
  </si>
  <si>
    <t>Magnitude dB scale</t>
  </si>
  <si>
    <t>Output containing the DFT magnitude dB</t>
  </si>
  <si>
    <t>DFT Averaging</t>
  </si>
  <si>
    <t>DFT Windowing</t>
  </si>
  <si>
    <t xml:space="preserve">DFT Output format </t>
  </si>
  <si>
    <t>DFT Settings</t>
  </si>
  <si>
    <t>Number of averaging. Limited to 1024=2^10</t>
  </si>
  <si>
    <t>Address location associated to custom window coefficients.</t>
  </si>
  <si>
    <t>2...10</t>
  </si>
  <si>
    <t>Complex Input : Window length is always =  (Sample Count/2) / FFT Averaging
Real Input : Window length is always =  Sample Count / FFT Averaging</t>
  </si>
  <si>
    <t>Single Bin FFT - No Supported</t>
  </si>
  <si>
    <t>Complex FFT - No Supported</t>
  </si>
  <si>
    <t xml:space="preserve">Error indicating that configured bits for ADC are not supported </t>
  </si>
  <si>
    <t>Error indicating that FFT samples count is not divisble by number of average</t>
  </si>
  <si>
    <t>Error indicating that the selected output for FFT is not supportd or have an invalid value</t>
  </si>
  <si>
    <t>Error indicating the FFT output selected is not supported because full spectrum for real input is not supported</t>
  </si>
  <si>
    <t>Error indicating that number of samples given to DFT are not mulitple of 2</t>
  </si>
  <si>
    <t>Error indicating that the number of averages for DFT is not in a valid range</t>
  </si>
  <si>
    <t>Error indicating that the selected output for DFT is not supportd or have an invalid value</t>
  </si>
  <si>
    <t>Error indicating that DFT samples count is not divisble by number of average</t>
  </si>
  <si>
    <t>Error indicating that the number of averages for FFT is not in a valid range</t>
  </si>
  <si>
    <t>Error indicating that number of samples given to FFT are not mulitple of 2</t>
  </si>
  <si>
    <t>Error indicating the DFT selected ouput option is not supported</t>
  </si>
  <si>
    <t>RFE FW version, address including the RFE SW revision</t>
  </si>
  <si>
    <t>End address range</t>
  </si>
  <si>
    <t>Start address range</t>
  </si>
  <si>
    <t>The following table shows  the layout of Shared Memory and how it is arranged</t>
  </si>
  <si>
    <t>64KB Reserved memory for internal RFE FW usage, not to be used by ATE.
Using this range of shared memory addresses externally by the ATE will provoke the RFE SW to trhow an error</t>
  </si>
  <si>
    <t>2494KB Reserved memory for ATE usage, as source or result memories</t>
  </si>
  <si>
    <t>Shared memory dedicated for ATE</t>
  </si>
  <si>
    <t>FFT stands for Fast Fourier Transformation</t>
  </si>
  <si>
    <t>DFT stands for Discrete Fourier Transformation</t>
  </si>
  <si>
    <t>Error indicatin that DFT configuration was set for complex input and that is not supported</t>
  </si>
  <si>
    <t>Error indicating that DFT configuration was for more than on single bin output and this is not supported</t>
  </si>
  <si>
    <t>256Bytes size for Command area, 
area of shared memory  where the comnand area is located at</t>
  </si>
  <si>
    <t>256B for Response area, 
area of shared memory  where the response area is located at</t>
  </si>
  <si>
    <t>4Bytes, RFE Command interface address</t>
  </si>
  <si>
    <t>Note: All DfT funcions have bit 12 of the command identifier set. This is included in below table.
Command Identifier is the last to be written in shared memory to process the command.</t>
  </si>
  <si>
    <t>rfeDft_sumArray</t>
  </si>
  <si>
    <t>This function performs the sum of all elements of an array</t>
  </si>
  <si>
    <t>Sum Array result</t>
  </si>
  <si>
    <t>rfeDft_linearRegressionArray</t>
  </si>
  <si>
    <t>0x00001010</t>
  </si>
  <si>
    <t>31…5</t>
  </si>
  <si>
    <t>Select bin</t>
  </si>
  <si>
    <t>index of the bin to be retrieved</t>
  </si>
  <si>
    <t>31…17</t>
  </si>
  <si>
    <t>Index of the bin to be retrieved</t>
  </si>
  <si>
    <t>need to be implemented?</t>
  </si>
  <si>
    <t>To be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</si>
</sst>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rgb="FFFFC7CE"/>
      </patternFill>
    </fill>
    <fill>
      <patternFill patternType="solid">
        <fgColor rgb="FFFFCC99"/>
      </patternFill>
    </fill>
  </fills>
  <borders count="2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style="medium">
        <color indexed="64"/>
      </left>
      <right style="thin">
        <color auto="1"/>
      </right>
      <top style="medium">
        <color indexed="64"/>
      </top>
      <bottom style="medium">
        <color auto="1"/>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auto="1"/>
      </right>
      <top/>
      <bottom style="thin">
        <color auto="1"/>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9" borderId="0" applyNumberFormat="0" applyBorder="0" applyAlignment="0" applyProtection="0"/>
    <xf numFmtId="0" fontId="6" fillId="10" borderId="0" applyNumberFormat="0" applyBorder="0" applyAlignment="0" applyProtection="0"/>
    <xf numFmtId="0" fontId="7" fillId="11" borderId="24" applyNumberFormat="0" applyAlignment="0" applyProtection="0"/>
  </cellStyleXfs>
  <cellXfs count="169">
    <xf numFmtId="0" fontId="0" fillId="0" borderId="0" xfId="0"/>
    <xf numFmtId="0" fontId="0" fillId="2" borderId="11" xfId="0" applyFill="1" applyBorder="1"/>
    <xf numFmtId="0" fontId="1" fillId="0" borderId="0" xfId="0" applyFont="1"/>
    <xf numFmtId="0" fontId="1" fillId="0" borderId="0" xfId="0" applyFont="1" applyFill="1" applyBorder="1" applyAlignment="1">
      <alignment wrapText="1"/>
    </xf>
    <xf numFmtId="49" fontId="0" fillId="0" borderId="0" xfId="0" applyNumberFormat="1" applyFill="1" applyBorder="1" applyAlignment="1">
      <alignment horizontal="center" vertical="center"/>
    </xf>
    <xf numFmtId="0" fontId="0" fillId="0" borderId="0" xfId="0" quotePrefix="1" applyFill="1" applyBorder="1"/>
    <xf numFmtId="0" fontId="0" fillId="0" borderId="0" xfId="0" applyFill="1" applyBorder="1" applyAlignment="1">
      <alignment horizontal="left"/>
    </xf>
    <xf numFmtId="0" fontId="0" fillId="0" borderId="0" xfId="0" applyFill="1" applyBorder="1" applyAlignment="1">
      <alignment wrapText="1"/>
    </xf>
    <xf numFmtId="0" fontId="0" fillId="0" borderId="0" xfId="0" applyFill="1" applyBorder="1"/>
    <xf numFmtId="0" fontId="1" fillId="0" borderId="0" xfId="0" applyFont="1" applyFill="1" applyBorder="1" applyAlignment="1"/>
    <xf numFmtId="0" fontId="0" fillId="7" borderId="3" xfId="0" applyFill="1" applyBorder="1"/>
    <xf numFmtId="49" fontId="0" fillId="7" borderId="11" xfId="0" applyNumberFormat="1" applyFill="1" applyBorder="1"/>
    <xf numFmtId="0" fontId="0" fillId="7" borderId="9" xfId="0" applyFill="1" applyBorder="1"/>
    <xf numFmtId="49" fontId="0" fillId="7" borderId="16" xfId="0" applyNumberFormat="1" applyFill="1" applyBorder="1"/>
    <xf numFmtId="49" fontId="0" fillId="7" borderId="17" xfId="0" applyNumberFormat="1" applyFill="1" applyBorder="1"/>
    <xf numFmtId="0" fontId="0" fillId="7" borderId="14" xfId="0" applyFill="1" applyBorder="1"/>
    <xf numFmtId="0" fontId="0" fillId="8" borderId="6" xfId="0" applyFill="1" applyBorder="1"/>
    <xf numFmtId="0" fontId="0" fillId="8" borderId="1" xfId="0" applyFill="1" applyBorder="1"/>
    <xf numFmtId="0" fontId="0" fillId="8" borderId="5" xfId="0" applyFill="1" applyBorder="1"/>
    <xf numFmtId="0" fontId="0" fillId="0" borderId="0" xfId="0" applyAlignment="1">
      <alignment horizontal="left" vertical="top" wrapText="1"/>
    </xf>
    <xf numFmtId="0" fontId="0" fillId="8" borderId="4" xfId="0" applyFill="1" applyBorder="1"/>
    <xf numFmtId="49" fontId="0" fillId="7" borderId="12" xfId="0" applyNumberFormat="1" applyFill="1" applyBorder="1"/>
    <xf numFmtId="49" fontId="0" fillId="7" borderId="10" xfId="0" applyNumberFormat="1" applyFill="1" applyBorder="1"/>
    <xf numFmtId="49" fontId="0" fillId="7" borderId="19" xfId="0" applyNumberFormat="1" applyFill="1" applyBorder="1"/>
    <xf numFmtId="0" fontId="2" fillId="0" borderId="0" xfId="0" applyFont="1"/>
    <xf numFmtId="0" fontId="3" fillId="0" borderId="0" xfId="0" applyFont="1" applyFill="1" applyBorder="1"/>
    <xf numFmtId="2" fontId="0" fillId="2" borderId="11" xfId="0" applyNumberFormat="1" applyFill="1" applyBorder="1" applyAlignment="1">
      <alignment vertical="top"/>
    </xf>
    <xf numFmtId="2" fontId="0" fillId="2" borderId="11" xfId="0" applyNumberFormat="1" applyFill="1" applyBorder="1"/>
    <xf numFmtId="0" fontId="1" fillId="2" borderId="11" xfId="0" applyFont="1" applyFill="1" applyBorder="1" applyAlignment="1">
      <alignment wrapText="1"/>
    </xf>
    <xf numFmtId="0" fontId="0" fillId="2" borderId="11" xfId="0" quotePrefix="1" applyFill="1" applyBorder="1"/>
    <xf numFmtId="0" fontId="0" fillId="2" borderId="11" xfId="0" applyFill="1" applyBorder="1" applyAlignment="1">
      <alignment horizontal="left"/>
    </xf>
    <xf numFmtId="0" fontId="0" fillId="2" borderId="11" xfId="0" applyFill="1" applyBorder="1" applyAlignment="1">
      <alignment wrapText="1"/>
    </xf>
    <xf numFmtId="0" fontId="1" fillId="2" borderId="11" xfId="0" applyFont="1" applyFill="1" applyBorder="1"/>
    <xf numFmtId="0" fontId="1" fillId="2" borderId="11" xfId="0" quotePrefix="1" applyFont="1" applyFill="1" applyBorder="1" applyAlignment="1">
      <alignment vertical="top" wrapText="1"/>
    </xf>
    <xf numFmtId="0" fontId="0" fillId="2" borderId="11" xfId="0" applyFill="1" applyBorder="1" applyAlignment="1">
      <alignment vertical="top"/>
    </xf>
    <xf numFmtId="0" fontId="0" fillId="2" borderId="11" xfId="0" applyFill="1" applyBorder="1" applyAlignment="1">
      <alignment horizontal="left" vertical="top"/>
    </xf>
    <xf numFmtId="0" fontId="0" fillId="2" borderId="11" xfId="0" quotePrefix="1" applyFill="1" applyBorder="1" applyAlignment="1">
      <alignment horizontal="left" vertical="top"/>
    </xf>
    <xf numFmtId="0" fontId="0" fillId="0" borderId="11" xfId="0" applyBorder="1"/>
    <xf numFmtId="0" fontId="1" fillId="0" borderId="11" xfId="0" applyFont="1" applyBorder="1"/>
    <xf numFmtId="0" fontId="1" fillId="4" borderId="11" xfId="0" applyFont="1" applyFill="1" applyBorder="1"/>
    <xf numFmtId="0" fontId="1" fillId="4" borderId="11" xfId="0" applyFont="1" applyFill="1" applyBorder="1" applyAlignment="1">
      <alignment wrapText="1"/>
    </xf>
    <xf numFmtId="0" fontId="1" fillId="6" borderId="11" xfId="0" applyFont="1" applyFill="1" applyBorder="1"/>
    <xf numFmtId="0" fontId="1" fillId="6" borderId="11" xfId="0" applyFont="1" applyFill="1" applyBorder="1" applyAlignment="1">
      <alignment wrapText="1"/>
    </xf>
    <xf numFmtId="0" fontId="1" fillId="5" borderId="11" xfId="0" applyFont="1" applyFill="1" applyBorder="1" applyAlignment="1"/>
    <xf numFmtId="1" fontId="0" fillId="5" borderId="11" xfId="0" applyNumberFormat="1" applyFill="1" applyBorder="1" applyAlignment="1">
      <alignment horizontal="center"/>
    </xf>
    <xf numFmtId="0" fontId="0" fillId="5" borderId="11" xfId="0" applyFill="1" applyBorder="1" applyAlignment="1"/>
    <xf numFmtId="0" fontId="0" fillId="5" borderId="11" xfId="0" applyFill="1" applyBorder="1" applyAlignment="1">
      <alignment horizontal="left"/>
    </xf>
    <xf numFmtId="0" fontId="0" fillId="5" borderId="11" xfId="0" applyFill="1" applyBorder="1" applyAlignment="1">
      <alignment horizontal="left" wrapText="1"/>
    </xf>
    <xf numFmtId="0" fontId="1" fillId="5" borderId="11" xfId="0" applyFont="1" applyFill="1" applyBorder="1" applyAlignment="1">
      <alignment wrapText="1"/>
    </xf>
    <xf numFmtId="0" fontId="1" fillId="0" borderId="11" xfId="0" applyFont="1" applyFill="1" applyBorder="1" applyAlignment="1">
      <alignment wrapText="1"/>
    </xf>
    <xf numFmtId="0" fontId="1" fillId="5" borderId="11" xfId="0" applyFont="1" applyFill="1" applyBorder="1"/>
    <xf numFmtId="0" fontId="0" fillId="5" borderId="11" xfId="0" applyFill="1" applyBorder="1"/>
    <xf numFmtId="0" fontId="0" fillId="5" borderId="11" xfId="0" quotePrefix="1" applyFill="1" applyBorder="1" applyAlignment="1">
      <alignment horizontal="left" wrapText="1"/>
    </xf>
    <xf numFmtId="49" fontId="0" fillId="2" borderId="11" xfId="0" quotePrefix="1" applyNumberFormat="1" applyFill="1" applyBorder="1"/>
    <xf numFmtId="0" fontId="0" fillId="0" borderId="7" xfId="0" applyBorder="1" applyAlignment="1">
      <alignment horizontal="left"/>
    </xf>
    <xf numFmtId="0" fontId="0" fillId="0" borderId="0" xfId="0" applyBorder="1" applyAlignment="1">
      <alignment horizontal="left"/>
    </xf>
    <xf numFmtId="1" fontId="0" fillId="5" borderId="11" xfId="0" applyNumberFormat="1" applyFill="1" applyBorder="1" applyAlignment="1">
      <alignment horizontal="center" vertical="center"/>
    </xf>
    <xf numFmtId="0" fontId="0" fillId="0" borderId="0" xfId="0" applyAlignment="1">
      <alignment horizontal="left" vertical="top" wrapText="1"/>
    </xf>
    <xf numFmtId="0" fontId="0" fillId="0" borderId="7" xfId="0" applyBorder="1" applyAlignment="1">
      <alignment horizontal="left"/>
    </xf>
    <xf numFmtId="0" fontId="0" fillId="0" borderId="0" xfId="0" applyBorder="1" applyAlignment="1">
      <alignment horizontal="left"/>
    </xf>
    <xf numFmtId="0" fontId="0" fillId="0" borderId="0" xfId="0" applyAlignment="1">
      <alignment horizontal="left" vertical="top" wrapText="1"/>
    </xf>
    <xf numFmtId="49" fontId="3" fillId="0" borderId="0" xfId="0" applyNumberFormat="1" applyFont="1" applyFill="1" applyBorder="1"/>
    <xf numFmtId="49" fontId="0" fillId="0" borderId="0" xfId="0" applyNumberFormat="1"/>
    <xf numFmtId="0" fontId="0" fillId="0" borderId="7" xfId="0" applyBorder="1" applyAlignment="1">
      <alignment horizontal="left"/>
    </xf>
    <xf numFmtId="0" fontId="0" fillId="0" borderId="0" xfId="0" applyBorder="1" applyAlignment="1">
      <alignment horizontal="left"/>
    </xf>
    <xf numFmtId="0" fontId="0" fillId="2" borderId="11" xfId="0" applyFill="1" applyBorder="1" applyAlignment="1">
      <alignment vertical="top" wrapText="1"/>
    </xf>
    <xf numFmtId="49" fontId="0" fillId="5" borderId="11" xfId="0" applyNumberFormat="1" applyFill="1" applyBorder="1" applyAlignment="1">
      <alignment horizontal="left"/>
    </xf>
    <xf numFmtId="0" fontId="1" fillId="0" borderId="0" xfId="0" applyFont="1" applyAlignment="1">
      <alignment horizontal="left"/>
    </xf>
    <xf numFmtId="0" fontId="1" fillId="2" borderId="18" xfId="0" quotePrefix="1" applyFont="1" applyFill="1" applyBorder="1" applyAlignment="1">
      <alignment vertical="top" wrapText="1"/>
    </xf>
    <xf numFmtId="0" fontId="0" fillId="2" borderId="11" xfId="0" quotePrefix="1" applyNumberFormat="1" applyFill="1" applyBorder="1"/>
    <xf numFmtId="0" fontId="0" fillId="0" borderId="0" xfId="0" applyNumberFormat="1"/>
    <xf numFmtId="0" fontId="0" fillId="2" borderId="2" xfId="0" applyFill="1" applyBorder="1" applyAlignment="1">
      <alignment horizontal="left" vertical="top" wrapText="1"/>
    </xf>
    <xf numFmtId="0" fontId="0" fillId="2" borderId="2" xfId="0" applyFill="1" applyBorder="1" applyAlignment="1">
      <alignment horizontal="left" vertical="top" wrapText="1"/>
    </xf>
    <xf numFmtId="49" fontId="0" fillId="2" borderId="11" xfId="0" quotePrefix="1" applyNumberFormat="1" applyFill="1" applyBorder="1" applyAlignment="1">
      <alignment horizontal="left" vertical="top"/>
    </xf>
    <xf numFmtId="0" fontId="1" fillId="2" borderId="8" xfId="0" quotePrefix="1" applyFont="1" applyFill="1" applyBorder="1" applyAlignment="1">
      <alignment vertical="top" wrapText="1"/>
    </xf>
    <xf numFmtId="49" fontId="0" fillId="7" borderId="18" xfId="0" applyNumberFormat="1" applyFill="1" applyBorder="1" applyAlignment="1">
      <alignment horizontal="center" wrapText="1"/>
    </xf>
    <xf numFmtId="49" fontId="0" fillId="7" borderId="2" xfId="0" applyNumberFormat="1" applyFill="1" applyBorder="1" applyAlignment="1">
      <alignment horizontal="center" wrapText="1"/>
    </xf>
    <xf numFmtId="2" fontId="0" fillId="7" borderId="13" xfId="0" applyNumberFormat="1" applyFill="1" applyBorder="1"/>
    <xf numFmtId="2" fontId="0" fillId="7" borderId="2" xfId="0" applyNumberFormat="1" applyFill="1" applyBorder="1"/>
    <xf numFmtId="2" fontId="0" fillId="7" borderId="15" xfId="0" applyNumberFormat="1" applyFill="1" applyBorder="1"/>
    <xf numFmtId="0" fontId="1" fillId="3" borderId="20" xfId="0" applyFont="1" applyFill="1" applyBorder="1"/>
    <xf numFmtId="0" fontId="1" fillId="3" borderId="21" xfId="0" applyFont="1" applyFill="1" applyBorder="1"/>
    <xf numFmtId="0" fontId="5" fillId="9" borderId="11" xfId="1" applyBorder="1"/>
    <xf numFmtId="0" fontId="5" fillId="9" borderId="11" xfId="1" applyBorder="1" applyAlignment="1">
      <alignment horizontal="right"/>
    </xf>
    <xf numFmtId="0" fontId="5" fillId="9" borderId="11" xfId="1" applyBorder="1" applyAlignment="1">
      <alignment horizontal="left"/>
    </xf>
    <xf numFmtId="0" fontId="0" fillId="2" borderId="11" xfId="0" quotePrefix="1" applyFill="1" applyBorder="1" applyAlignment="1">
      <alignment wrapText="1"/>
    </xf>
    <xf numFmtId="0" fontId="0" fillId="2" borderId="18" xfId="0" applyFill="1" applyBorder="1" applyAlignment="1">
      <alignment vertical="top"/>
    </xf>
    <xf numFmtId="0" fontId="0" fillId="2" borderId="2" xfId="0" applyFill="1" applyBorder="1" applyAlignment="1">
      <alignment horizontal="left" vertical="top" wrapText="1"/>
    </xf>
    <xf numFmtId="1" fontId="0" fillId="5" borderId="11" xfId="0" applyNumberFormat="1" applyFill="1" applyBorder="1" applyAlignment="1">
      <alignment horizontal="center"/>
    </xf>
    <xf numFmtId="0" fontId="0" fillId="2" borderId="8" xfId="0" applyFill="1" applyBorder="1" applyAlignment="1">
      <alignment vertical="top"/>
    </xf>
    <xf numFmtId="0" fontId="0" fillId="2" borderId="11" xfId="0" applyFill="1" applyBorder="1" applyAlignment="1">
      <alignment horizontal="left" vertical="top"/>
    </xf>
    <xf numFmtId="0" fontId="0" fillId="2" borderId="11" xfId="0" applyFill="1" applyBorder="1" applyAlignment="1">
      <alignment horizontal="left" wrapText="1"/>
    </xf>
    <xf numFmtId="0" fontId="0" fillId="2" borderId="11" xfId="0" quotePrefix="1" applyFill="1" applyBorder="1" applyAlignment="1">
      <alignment horizontal="left" wrapText="1"/>
    </xf>
    <xf numFmtId="49" fontId="0" fillId="7" borderId="18" xfId="0" applyNumberFormat="1" applyFill="1" applyBorder="1"/>
    <xf numFmtId="49" fontId="0" fillId="7" borderId="7" xfId="0" applyNumberFormat="1" applyFill="1" applyBorder="1" applyAlignment="1">
      <alignment horizontal="center" wrapText="1"/>
    </xf>
    <xf numFmtId="0" fontId="1" fillId="2" borderId="18" xfId="0" quotePrefix="1" applyFont="1" applyFill="1" applyBorder="1" applyAlignment="1">
      <alignment vertical="top" wrapText="1"/>
    </xf>
    <xf numFmtId="0" fontId="0" fillId="7" borderId="22" xfId="0" applyFill="1" applyBorder="1" applyAlignment="1">
      <alignment wrapText="1"/>
    </xf>
    <xf numFmtId="0" fontId="0" fillId="7" borderId="9" xfId="0" applyFill="1" applyBorder="1" applyAlignment="1">
      <alignment wrapText="1"/>
    </xf>
    <xf numFmtId="0" fontId="0" fillId="0" borderId="7" xfId="0" applyBorder="1" applyAlignment="1">
      <alignment horizontal="left"/>
    </xf>
    <xf numFmtId="0" fontId="0" fillId="0" borderId="0" xfId="0" applyBorder="1" applyAlignment="1">
      <alignment horizontal="left"/>
    </xf>
    <xf numFmtId="1" fontId="0" fillId="5" borderId="11" xfId="0" applyNumberFormat="1" applyFill="1" applyBorder="1" applyAlignment="1">
      <alignment horizontal="center"/>
    </xf>
    <xf numFmtId="0" fontId="0" fillId="2" borderId="11" xfId="0" applyFill="1" applyBorder="1" applyAlignment="1">
      <alignment horizontal="left" vertical="top"/>
    </xf>
    <xf numFmtId="0" fontId="0" fillId="0" borderId="0" xfId="0" applyFont="1" applyAlignment="1">
      <alignment wrapText="1"/>
    </xf>
    <xf numFmtId="0" fontId="0" fillId="2" borderId="11" xfId="0" applyFill="1" applyBorder="1" applyAlignment="1">
      <alignment horizontal="left" vertical="top"/>
    </xf>
    <xf numFmtId="0" fontId="6" fillId="10" borderId="0" xfId="2" applyAlignment="1">
      <alignment horizontal="left" vertical="top" wrapText="1"/>
    </xf>
    <xf numFmtId="0" fontId="7" fillId="11" borderId="24" xfId="3" applyAlignment="1">
      <alignment wrapText="1"/>
    </xf>
    <xf numFmtId="0" fontId="7" fillId="11" borderId="24" xfId="3" applyAlignment="1">
      <alignment horizontal="left" vertical="top" wrapText="1"/>
    </xf>
    <xf numFmtId="0" fontId="6" fillId="10" borderId="11" xfId="2" applyBorder="1"/>
    <xf numFmtId="0" fontId="0" fillId="0" borderId="23" xfId="0"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1" fillId="2" borderId="18" xfId="0" applyFont="1" applyFill="1" applyBorder="1" applyAlignment="1">
      <alignment horizontal="left" wrapText="1"/>
    </xf>
    <xf numFmtId="0" fontId="1" fillId="2" borderId="2" xfId="0" applyFont="1" applyFill="1" applyBorder="1" applyAlignment="1">
      <alignment horizontal="left" wrapText="1"/>
    </xf>
    <xf numFmtId="2" fontId="0" fillId="2" borderId="18" xfId="0" applyNumberFormat="1" applyFill="1" applyBorder="1" applyAlignment="1">
      <alignment horizontal="left"/>
    </xf>
    <xf numFmtId="2" fontId="0" fillId="2" borderId="2" xfId="0" applyNumberFormat="1" applyFill="1" applyBorder="1" applyAlignment="1">
      <alignment horizontal="left"/>
    </xf>
    <xf numFmtId="0" fontId="0" fillId="0" borderId="7" xfId="0" applyBorder="1" applyAlignment="1">
      <alignment horizontal="left" wrapText="1"/>
    </xf>
    <xf numFmtId="0" fontId="1" fillId="5" borderId="11" xfId="0" applyFont="1" applyFill="1" applyBorder="1" applyAlignment="1">
      <alignment horizontal="center"/>
    </xf>
    <xf numFmtId="1" fontId="0" fillId="5" borderId="11" xfId="0" applyNumberFormat="1" applyFill="1" applyBorder="1" applyAlignment="1">
      <alignment horizontal="center"/>
    </xf>
    <xf numFmtId="0" fontId="1" fillId="5" borderId="18" xfId="0" applyFont="1" applyFill="1" applyBorder="1" applyAlignment="1">
      <alignment horizontal="center"/>
    </xf>
    <xf numFmtId="0" fontId="1" fillId="5" borderId="2" xfId="0" applyFont="1" applyFill="1" applyBorder="1" applyAlignment="1">
      <alignment horizontal="center"/>
    </xf>
    <xf numFmtId="1" fontId="0" fillId="5" borderId="18" xfId="0" applyNumberFormat="1" applyFill="1" applyBorder="1" applyAlignment="1">
      <alignment horizontal="center"/>
    </xf>
    <xf numFmtId="1" fontId="0" fillId="5" borderId="2" xfId="0" applyNumberFormat="1" applyFill="1" applyBorder="1" applyAlignment="1">
      <alignment horizontal="center"/>
    </xf>
    <xf numFmtId="0" fontId="1" fillId="2" borderId="18" xfId="0" quotePrefix="1" applyFont="1" applyFill="1" applyBorder="1" applyAlignment="1">
      <alignment vertical="top" wrapText="1"/>
    </xf>
    <xf numFmtId="0" fontId="1" fillId="2" borderId="2" xfId="0" quotePrefix="1" applyFont="1" applyFill="1" applyBorder="1" applyAlignment="1">
      <alignment vertical="top" wrapText="1"/>
    </xf>
    <xf numFmtId="2" fontId="0" fillId="2" borderId="18" xfId="0" applyNumberFormat="1" applyFill="1" applyBorder="1" applyAlignment="1">
      <alignment horizontal="left" vertical="top"/>
    </xf>
    <xf numFmtId="2" fontId="0" fillId="2" borderId="2" xfId="0" applyNumberFormat="1" applyFill="1" applyBorder="1" applyAlignment="1">
      <alignment horizontal="left" vertical="top"/>
    </xf>
    <xf numFmtId="0" fontId="1" fillId="2" borderId="18" xfId="0" quotePrefix="1" applyFont="1" applyFill="1" applyBorder="1" applyAlignment="1">
      <alignment horizontal="left" vertical="top" wrapText="1"/>
    </xf>
    <xf numFmtId="0" fontId="1" fillId="2" borderId="2" xfId="0" quotePrefix="1" applyFont="1" applyFill="1" applyBorder="1" applyAlignment="1">
      <alignment horizontal="left" vertical="top" wrapText="1"/>
    </xf>
    <xf numFmtId="0" fontId="0" fillId="2" borderId="18" xfId="0" applyFill="1" applyBorder="1" applyAlignment="1">
      <alignment horizontal="center" wrapText="1"/>
    </xf>
    <xf numFmtId="0" fontId="0" fillId="2" borderId="2" xfId="0" applyFill="1" applyBorder="1" applyAlignment="1">
      <alignment horizontal="center" wrapText="1"/>
    </xf>
    <xf numFmtId="0" fontId="1" fillId="2" borderId="18"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2" xfId="0" applyFont="1" applyFill="1" applyBorder="1" applyAlignment="1">
      <alignment horizontal="left" vertical="top" wrapText="1"/>
    </xf>
    <xf numFmtId="2" fontId="0" fillId="2" borderId="8" xfId="0" applyNumberFormat="1" applyFill="1" applyBorder="1" applyAlignment="1">
      <alignment horizontal="left" vertical="top"/>
    </xf>
    <xf numFmtId="0" fontId="1" fillId="2" borderId="11" xfId="0" quotePrefix="1" applyFont="1" applyFill="1" applyBorder="1" applyAlignment="1">
      <alignment horizontal="left" vertical="top" wrapText="1"/>
    </xf>
    <xf numFmtId="0" fontId="1" fillId="2" borderId="8" xfId="0" quotePrefix="1" applyFont="1" applyFill="1" applyBorder="1" applyAlignment="1">
      <alignment horizontal="left" vertical="top" wrapText="1"/>
    </xf>
    <xf numFmtId="0" fontId="0" fillId="2" borderId="18" xfId="0" applyFill="1" applyBorder="1" applyAlignment="1">
      <alignment horizontal="left" vertical="top" wrapText="1"/>
    </xf>
    <xf numFmtId="0" fontId="0" fillId="2" borderId="2" xfId="0" applyFill="1" applyBorder="1" applyAlignment="1">
      <alignment horizontal="left" vertical="top" wrapText="1"/>
    </xf>
    <xf numFmtId="0" fontId="0" fillId="2" borderId="8" xfId="0" applyFill="1" applyBorder="1" applyAlignment="1">
      <alignment horizontal="left" vertical="top" wrapText="1"/>
    </xf>
    <xf numFmtId="0" fontId="0" fillId="2" borderId="18" xfId="0" applyFill="1" applyBorder="1" applyAlignment="1">
      <alignment horizontal="left"/>
    </xf>
    <xf numFmtId="0" fontId="0" fillId="2" borderId="2" xfId="0" applyFill="1" applyBorder="1" applyAlignment="1">
      <alignment horizontal="left"/>
    </xf>
    <xf numFmtId="0" fontId="0" fillId="2" borderId="11" xfId="0" applyFill="1" applyBorder="1" applyAlignment="1">
      <alignment horizontal="left" vertical="top"/>
    </xf>
    <xf numFmtId="0" fontId="6" fillId="10" borderId="18" xfId="2" quotePrefix="1" applyBorder="1" applyAlignment="1">
      <alignment horizontal="center" vertical="top"/>
    </xf>
    <xf numFmtId="0" fontId="6" fillId="10" borderId="2" xfId="2" quotePrefix="1" applyBorder="1" applyAlignment="1">
      <alignment horizontal="center" vertical="top"/>
    </xf>
    <xf numFmtId="0" fontId="6" fillId="10" borderId="18" xfId="2" applyBorder="1" applyAlignment="1">
      <alignment horizontal="left" wrapText="1"/>
    </xf>
    <xf numFmtId="0" fontId="6" fillId="10" borderId="2" xfId="2" applyBorder="1" applyAlignment="1">
      <alignment horizontal="left" wrapText="1"/>
    </xf>
    <xf numFmtId="0" fontId="6" fillId="10" borderId="18" xfId="2" applyBorder="1" applyAlignment="1">
      <alignment horizontal="left" vertical="top" wrapText="1"/>
    </xf>
    <xf numFmtId="0" fontId="6" fillId="10" borderId="2" xfId="2" applyBorder="1" applyAlignment="1">
      <alignment horizontal="left" vertical="top" wrapText="1"/>
    </xf>
    <xf numFmtId="0" fontId="6" fillId="10" borderId="18" xfId="2" applyBorder="1" applyAlignment="1">
      <alignment horizontal="left"/>
    </xf>
    <xf numFmtId="0" fontId="6" fillId="10" borderId="2" xfId="2" applyBorder="1" applyAlignment="1">
      <alignment horizontal="left"/>
    </xf>
    <xf numFmtId="0" fontId="0" fillId="2" borderId="18" xfId="0" quotePrefix="1" applyFill="1" applyBorder="1" applyAlignment="1">
      <alignment horizontal="left" wrapText="1"/>
    </xf>
    <xf numFmtId="0" fontId="0" fillId="2" borderId="2" xfId="0" quotePrefix="1" applyFill="1" applyBorder="1" applyAlignment="1">
      <alignment horizontal="left" wrapText="1"/>
    </xf>
    <xf numFmtId="0" fontId="0" fillId="2" borderId="18" xfId="0" applyFill="1" applyBorder="1" applyAlignment="1">
      <alignment horizontal="center"/>
    </xf>
    <xf numFmtId="0" fontId="0" fillId="2" borderId="2" xfId="0" applyFill="1" applyBorder="1" applyAlignment="1">
      <alignment horizontal="center"/>
    </xf>
    <xf numFmtId="0" fontId="1" fillId="2" borderId="8" xfId="0" applyFont="1" applyFill="1" applyBorder="1" applyAlignment="1">
      <alignment horizontal="left" wrapText="1"/>
    </xf>
    <xf numFmtId="0" fontId="0" fillId="2" borderId="8" xfId="0" quotePrefix="1" applyFill="1" applyBorder="1" applyAlignment="1">
      <alignment horizontal="left" wrapText="1"/>
    </xf>
    <xf numFmtId="0" fontId="0" fillId="2" borderId="8" xfId="0" applyFill="1" applyBorder="1" applyAlignment="1">
      <alignment horizontal="left"/>
    </xf>
    <xf numFmtId="0" fontId="7" fillId="11" borderId="24" xfId="3" applyAlignment="1">
      <alignment horizontal="left" vertical="top" wrapText="1"/>
    </xf>
    <xf numFmtId="0" fontId="7" fillId="11" borderId="24" xfId="3" applyAlignment="1">
      <alignment horizontal="left"/>
    </xf>
    <xf numFmtId="0" fontId="7" fillId="11" borderId="24" xfId="3" quotePrefix="1" applyAlignment="1">
      <alignment horizontal="center" vertical="top"/>
    </xf>
    <xf numFmtId="0" fontId="7" fillId="11" borderId="24" xfId="3" applyAlignment="1">
      <alignment horizontal="left" wrapText="1"/>
    </xf>
    <xf numFmtId="0" fontId="0" fillId="0" borderId="18" xfId="0" applyBorder="1" applyAlignment="1">
      <alignment horizontal="left"/>
    </xf>
    <xf numFmtId="0" fontId="0" fillId="0" borderId="8" xfId="0" applyBorder="1" applyAlignment="1">
      <alignment horizontal="left"/>
    </xf>
    <xf numFmtId="0" fontId="0" fillId="0" borderId="2" xfId="0" applyBorder="1" applyAlignment="1">
      <alignment horizontal="left"/>
    </xf>
    <xf numFmtId="0" fontId="0" fillId="2" borderId="18" xfId="0" applyFill="1" applyBorder="1" applyAlignment="1">
      <alignment horizontal="left" wrapText="1"/>
    </xf>
    <xf numFmtId="0" fontId="0" fillId="2" borderId="8" xfId="0" applyFill="1" applyBorder="1" applyAlignment="1">
      <alignment horizontal="left" wrapText="1"/>
    </xf>
    <xf numFmtId="0" fontId="0" fillId="2" borderId="2" xfId="0" applyFill="1" applyBorder="1" applyAlignment="1">
      <alignment horizontal="left" wrapText="1"/>
    </xf>
    <xf numFmtId="0" fontId="6" fillId="10" borderId="7" xfId="2" applyBorder="1" applyAlignment="1">
      <alignment horizontal="left"/>
    </xf>
    <xf numFmtId="0" fontId="6" fillId="10" borderId="0" xfId="2" applyBorder="1" applyAlignment="1">
      <alignment horizontal="left"/>
    </xf>
  </cellXfs>
  <cellStyles count="4">
    <cellStyle name="20% - Accent1" xfId="1" builtinId="30"/>
    <cellStyle name="Bad" xfId="2" builtinId="27"/>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F8D5-33BB-44CC-BC50-56132F7F83F1}">
  <dimension ref="A1:E8"/>
  <sheetViews>
    <sheetView zoomScale="130" zoomScaleNormal="130" workbookViewId="0">
      <selection activeCell="C6" sqref="C6"/>
    </sheetView>
  </sheetViews>
  <sheetFormatPr defaultRowHeight="15" x14ac:dyDescent="0.25"/>
  <cols>
    <col min="1" max="1" width="10.5703125" customWidth="1"/>
    <col min="2" max="2" width="18.140625" bestFit="1" customWidth="1"/>
    <col min="3" max="3" width="17.28515625" bestFit="1" customWidth="1"/>
    <col min="4" max="4" width="33.85546875" bestFit="1" customWidth="1"/>
    <col min="5" max="5" width="79" bestFit="1" customWidth="1"/>
  </cols>
  <sheetData>
    <row r="1" spans="1:5" ht="15.75" thickBot="1" x14ac:dyDescent="0.3">
      <c r="A1" t="s">
        <v>10</v>
      </c>
      <c r="B1" s="108" t="s">
        <v>229</v>
      </c>
      <c r="C1" s="108"/>
      <c r="D1" s="108"/>
    </row>
    <row r="2" spans="1:5" ht="15.75" thickBot="1" x14ac:dyDescent="0.3">
      <c r="B2" s="16" t="s">
        <v>228</v>
      </c>
      <c r="C2" s="17" t="s">
        <v>227</v>
      </c>
      <c r="D2" s="20"/>
      <c r="E2" s="18" t="s">
        <v>10</v>
      </c>
    </row>
    <row r="3" spans="1:5" x14ac:dyDescent="0.25">
      <c r="B3" s="77" t="str">
        <f>DEC2HEX(870318080)</f>
        <v>33E00000</v>
      </c>
      <c r="C3" s="78" t="str">
        <f>DEC2HEX(870318083)</f>
        <v>33E00003</v>
      </c>
      <c r="D3" s="21"/>
      <c r="E3" s="10" t="s">
        <v>226</v>
      </c>
    </row>
    <row r="4" spans="1:5" x14ac:dyDescent="0.25">
      <c r="B4" s="79" t="str">
        <f>DEC2HEX(SUM(HEX2DEC(B3)+4))</f>
        <v>33E00004</v>
      </c>
      <c r="C4" s="79" t="str">
        <f>DEC2HEX(SUM(HEX2DEC(C3)+4))</f>
        <v>33E00007</v>
      </c>
      <c r="D4" s="22"/>
      <c r="E4" s="12" t="s">
        <v>239</v>
      </c>
    </row>
    <row r="5" spans="1:5" ht="30" x14ac:dyDescent="0.25">
      <c r="B5" s="79" t="str">
        <f>DEC2HEX(SUM(HEX2DEC(B4)+4))</f>
        <v>33E00008</v>
      </c>
      <c r="C5" s="11" t="s">
        <v>107</v>
      </c>
      <c r="D5" s="75" t="s">
        <v>32</v>
      </c>
      <c r="E5" s="97" t="s">
        <v>237</v>
      </c>
    </row>
    <row r="6" spans="1:5" ht="30" x14ac:dyDescent="0.25">
      <c r="B6" s="11" t="s">
        <v>108</v>
      </c>
      <c r="C6" s="11" t="s">
        <v>109</v>
      </c>
      <c r="D6" s="76"/>
      <c r="E6" s="97" t="s">
        <v>238</v>
      </c>
    </row>
    <row r="7" spans="1:5" ht="45.75" thickBot="1" x14ac:dyDescent="0.3">
      <c r="B7" s="13" t="s">
        <v>110</v>
      </c>
      <c r="C7" s="93" t="s">
        <v>200</v>
      </c>
      <c r="D7" s="94" t="s">
        <v>202</v>
      </c>
      <c r="E7" s="96" t="s">
        <v>230</v>
      </c>
    </row>
    <row r="8" spans="1:5" ht="15.75" thickBot="1" x14ac:dyDescent="0.3">
      <c r="B8" s="13" t="s">
        <v>201</v>
      </c>
      <c r="C8" s="14" t="s">
        <v>31</v>
      </c>
      <c r="D8" s="23" t="s">
        <v>232</v>
      </c>
      <c r="E8" s="15" t="s">
        <v>231</v>
      </c>
    </row>
  </sheetData>
  <mergeCells count="1">
    <mergeCell ref="B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3636-0B25-47FD-AFE8-3BC50784E8E0}">
  <dimension ref="A1:O29"/>
  <sheetViews>
    <sheetView workbookViewId="0">
      <selection activeCell="L10" sqref="L10"/>
    </sheetView>
  </sheetViews>
  <sheetFormatPr defaultRowHeight="15" x14ac:dyDescent="0.25"/>
  <cols>
    <col min="1" max="1" width="25.28515625" style="2" customWidth="1"/>
    <col min="2" max="2" width="27.140625" bestFit="1" customWidth="1"/>
    <col min="3" max="3" width="35.7109375" customWidth="1"/>
    <col min="5" max="5" width="13.5703125" bestFit="1" customWidth="1"/>
    <col min="6" max="6" width="48" bestFit="1" customWidth="1"/>
    <col min="7" max="7" width="11.28515625" bestFit="1" customWidth="1"/>
  </cols>
  <sheetData>
    <row r="1" spans="1:15" ht="33.75" customHeight="1" x14ac:dyDescent="0.25">
      <c r="A1" s="38" t="s">
        <v>37</v>
      </c>
      <c r="B1" s="37" t="s">
        <v>244</v>
      </c>
      <c r="C1" s="115" t="s">
        <v>111</v>
      </c>
      <c r="D1" s="110"/>
      <c r="E1" s="110"/>
      <c r="F1" s="110"/>
      <c r="G1" s="110"/>
      <c r="H1" s="110"/>
      <c r="I1" s="110"/>
      <c r="J1" s="110"/>
      <c r="K1" s="110"/>
    </row>
    <row r="2" spans="1:15" x14ac:dyDescent="0.25">
      <c r="A2" s="2" t="s">
        <v>36</v>
      </c>
      <c r="B2" s="37"/>
      <c r="C2" s="58"/>
      <c r="D2" s="59"/>
      <c r="E2" s="59"/>
      <c r="F2" s="59"/>
      <c r="G2" s="59"/>
      <c r="H2" s="59"/>
      <c r="I2" s="59"/>
      <c r="J2" s="59"/>
      <c r="K2" s="59"/>
    </row>
    <row r="3" spans="1:15" ht="32.25" customHeight="1" x14ac:dyDescent="0.25">
      <c r="A3" s="39"/>
      <c r="B3" s="39" t="s">
        <v>5</v>
      </c>
      <c r="C3" s="39" t="s">
        <v>10</v>
      </c>
      <c r="D3" s="39" t="s">
        <v>3</v>
      </c>
      <c r="E3" s="40" t="s">
        <v>9</v>
      </c>
      <c r="F3" s="39" t="s">
        <v>4</v>
      </c>
      <c r="G3" s="39" t="s">
        <v>8</v>
      </c>
      <c r="I3" s="57"/>
      <c r="J3" s="57"/>
      <c r="K3" s="57"/>
      <c r="L3" s="57"/>
      <c r="M3" s="57"/>
      <c r="N3" s="57"/>
      <c r="O3" s="57"/>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DEC2HEX(SUM(HEX2DEC(B13)+4))</f>
        <v>33E00010</v>
      </c>
      <c r="C5" s="1" t="s">
        <v>7</v>
      </c>
      <c r="D5" s="1"/>
      <c r="E5" s="1"/>
      <c r="F5" s="1"/>
      <c r="G5" s="1" t="str">
        <f>DEC2HEX(ROWS(A4:A13)-2)</f>
        <v>8</v>
      </c>
      <c r="I5" s="57"/>
      <c r="J5" s="57"/>
      <c r="K5" s="57"/>
      <c r="L5" s="57"/>
      <c r="M5" s="57"/>
      <c r="N5" s="57"/>
      <c r="O5" s="57"/>
    </row>
    <row r="6" spans="1:15" x14ac:dyDescent="0.25">
      <c r="A6" s="33" t="s">
        <v>22</v>
      </c>
      <c r="B6" s="26" t="str">
        <f t="shared" ref="B6" si="0">DEC2HEX(SUM(HEX2DEC(B5)+4))</f>
        <v>33E00014</v>
      </c>
      <c r="C6" s="34" t="s">
        <v>59</v>
      </c>
      <c r="D6" s="35" t="s">
        <v>2</v>
      </c>
      <c r="E6" s="36" t="s">
        <v>23</v>
      </c>
      <c r="F6" s="31"/>
      <c r="G6" s="37"/>
      <c r="I6" s="57"/>
      <c r="J6" s="57"/>
      <c r="K6" s="57"/>
      <c r="L6" s="57"/>
      <c r="M6" s="57"/>
      <c r="N6" s="57"/>
      <c r="O6" s="57"/>
    </row>
    <row r="7" spans="1:15" ht="15" customHeight="1" x14ac:dyDescent="0.25">
      <c r="A7" s="126" t="s">
        <v>149</v>
      </c>
      <c r="B7" s="124" t="str">
        <f>DEC2HEX(SUM(HEX2DEC(B6)+4))</f>
        <v>33E00018</v>
      </c>
      <c r="C7" s="34" t="s">
        <v>163</v>
      </c>
      <c r="D7" s="35" t="s">
        <v>91</v>
      </c>
      <c r="E7" s="36"/>
      <c r="F7" s="128" t="s">
        <v>155</v>
      </c>
      <c r="G7" s="37"/>
      <c r="I7" s="60"/>
      <c r="J7" s="60"/>
      <c r="K7" s="60"/>
      <c r="L7" s="60"/>
      <c r="M7" s="60"/>
      <c r="N7" s="60"/>
      <c r="O7" s="60"/>
    </row>
    <row r="8" spans="1:15" ht="45" customHeight="1" x14ac:dyDescent="0.25">
      <c r="A8" s="127"/>
      <c r="B8" s="125"/>
      <c r="C8" s="34" t="s">
        <v>59</v>
      </c>
      <c r="D8" s="35">
        <v>0</v>
      </c>
      <c r="E8" s="36" t="s">
        <v>156</v>
      </c>
      <c r="F8" s="129"/>
      <c r="G8" s="37"/>
      <c r="I8" s="60"/>
      <c r="J8" s="60"/>
      <c r="K8" s="60"/>
      <c r="L8" s="60"/>
      <c r="M8" s="60"/>
      <c r="N8" s="60"/>
      <c r="O8" s="60"/>
    </row>
    <row r="9" spans="1:15" ht="30" x14ac:dyDescent="0.25">
      <c r="A9" s="33" t="s">
        <v>150</v>
      </c>
      <c r="B9" s="26" t="str">
        <f>DEC2HEX(SUM(HEX2DEC(B7)+4))</f>
        <v>33E0001C</v>
      </c>
      <c r="C9" s="34" t="s">
        <v>59</v>
      </c>
      <c r="D9" s="35" t="s">
        <v>2</v>
      </c>
      <c r="E9" s="36" t="s">
        <v>169</v>
      </c>
      <c r="F9" s="31" t="s">
        <v>152</v>
      </c>
      <c r="G9" s="37"/>
      <c r="I9" s="60"/>
      <c r="J9" s="60"/>
      <c r="K9" s="60"/>
      <c r="L9" s="60"/>
      <c r="M9" s="60"/>
      <c r="N9" s="60"/>
      <c r="O9" s="60"/>
    </row>
    <row r="10" spans="1:15" ht="30" x14ac:dyDescent="0.25">
      <c r="A10" s="33" t="s">
        <v>151</v>
      </c>
      <c r="B10" s="26" t="str">
        <f>DEC2HEX(SUM(HEX2DEC(B9)+4))</f>
        <v>33E00020</v>
      </c>
      <c r="C10" s="34" t="s">
        <v>59</v>
      </c>
      <c r="D10" s="35" t="s">
        <v>2</v>
      </c>
      <c r="E10" s="36" t="s">
        <v>169</v>
      </c>
      <c r="F10" s="31" t="s">
        <v>153</v>
      </c>
      <c r="G10" s="37"/>
      <c r="I10" s="60"/>
      <c r="J10" s="60"/>
      <c r="K10" s="60"/>
      <c r="L10" s="60"/>
      <c r="M10" s="60"/>
      <c r="N10" s="60"/>
      <c r="O10" s="60"/>
    </row>
    <row r="11" spans="1:15" ht="45" x14ac:dyDescent="0.25">
      <c r="A11" s="28" t="s">
        <v>24</v>
      </c>
      <c r="B11" s="27" t="str">
        <f>DEC2HEX(SUM(HEX2DEC(B10)+4))</f>
        <v>33E00024</v>
      </c>
      <c r="C11" s="29" t="s">
        <v>63</v>
      </c>
      <c r="D11" s="30" t="s">
        <v>1</v>
      </c>
      <c r="E11" s="30"/>
      <c r="F11" s="31" t="s">
        <v>154</v>
      </c>
      <c r="G11" s="37"/>
      <c r="I11" s="57"/>
      <c r="J11" s="57"/>
      <c r="K11" s="57"/>
      <c r="L11" s="57"/>
      <c r="M11" s="57"/>
      <c r="N11" s="57"/>
      <c r="O11" s="57"/>
    </row>
    <row r="12" spans="1:15" ht="45" x14ac:dyDescent="0.25">
      <c r="A12" s="28" t="s">
        <v>25</v>
      </c>
      <c r="B12" s="27" t="str">
        <f>DEC2HEX(SUM(HEX2DEC(B11)+4))</f>
        <v>33E00028</v>
      </c>
      <c r="C12" s="29" t="s">
        <v>63</v>
      </c>
      <c r="D12" s="30" t="s">
        <v>1</v>
      </c>
      <c r="E12" s="30"/>
      <c r="F12" s="31" t="s">
        <v>157</v>
      </c>
      <c r="G12" s="37"/>
      <c r="I12" s="60"/>
      <c r="J12" s="60"/>
      <c r="K12" s="60"/>
      <c r="L12" s="60"/>
      <c r="M12" s="60"/>
      <c r="N12" s="60"/>
      <c r="O12" s="60"/>
    </row>
    <row r="13" spans="1:15" x14ac:dyDescent="0.25">
      <c r="A13" s="32" t="s">
        <v>0</v>
      </c>
      <c r="B13" s="27" t="str">
        <f>DEC2HEX(SUM(HEX2DEC(B4)+4))</f>
        <v>33E0000C</v>
      </c>
      <c r="C13" s="1" t="s">
        <v>6</v>
      </c>
      <c r="D13" s="1"/>
      <c r="E13" s="1"/>
      <c r="F13" s="1"/>
      <c r="G13" s="53" t="s">
        <v>122</v>
      </c>
      <c r="I13" s="57"/>
      <c r="J13" s="57"/>
      <c r="K13" s="57"/>
      <c r="L13" s="57"/>
      <c r="M13" s="57"/>
      <c r="N13" s="57"/>
      <c r="O13" s="57"/>
    </row>
    <row r="14" spans="1:15" x14ac:dyDescent="0.25">
      <c r="A14" s="3"/>
      <c r="B14" s="4"/>
      <c r="C14" s="5"/>
      <c r="D14" s="6"/>
      <c r="E14" s="6"/>
      <c r="F14" s="7"/>
      <c r="G14" s="8"/>
    </row>
    <row r="15" spans="1:15" x14ac:dyDescent="0.25">
      <c r="A15" s="9" t="s">
        <v>21</v>
      </c>
      <c r="B15" s="4"/>
      <c r="C15" s="5" t="s">
        <v>89</v>
      </c>
      <c r="D15" s="6"/>
      <c r="E15" s="6"/>
      <c r="F15" s="7"/>
      <c r="G15" s="8"/>
    </row>
    <row r="16" spans="1:15" x14ac:dyDescent="0.25">
      <c r="A16" s="3"/>
      <c r="B16" s="4"/>
      <c r="C16" s="5"/>
      <c r="D16" s="6"/>
      <c r="E16" s="6"/>
      <c r="F16" s="7"/>
      <c r="G16" s="8"/>
    </row>
    <row r="18" spans="1:7" x14ac:dyDescent="0.25">
      <c r="A18" s="2" t="s">
        <v>35</v>
      </c>
    </row>
    <row r="19" spans="1:7" ht="30" x14ac:dyDescent="0.25">
      <c r="A19" s="41"/>
      <c r="B19" s="41" t="s">
        <v>5</v>
      </c>
      <c r="C19" s="41" t="s">
        <v>10</v>
      </c>
      <c r="D19" s="41" t="s">
        <v>3</v>
      </c>
      <c r="E19" s="42" t="s">
        <v>9</v>
      </c>
      <c r="F19" s="41" t="s">
        <v>4</v>
      </c>
      <c r="G19" s="41" t="s">
        <v>8</v>
      </c>
    </row>
    <row r="20" spans="1:7" ht="30" x14ac:dyDescent="0.25">
      <c r="A20" s="43" t="s">
        <v>17</v>
      </c>
      <c r="B20" s="44" t="str">
        <f>'Global shared memory map'!B6</f>
        <v>33E00108</v>
      </c>
      <c r="C20" s="45"/>
      <c r="D20" s="45"/>
      <c r="E20" s="46" t="s">
        <v>2</v>
      </c>
      <c r="F20" s="47" t="s">
        <v>18</v>
      </c>
      <c r="G20" s="48">
        <v>1</v>
      </c>
    </row>
    <row r="21" spans="1:7" ht="60" x14ac:dyDescent="0.25">
      <c r="A21" s="43" t="s">
        <v>11</v>
      </c>
      <c r="B21" s="44" t="str">
        <f>DEC2HEX(SUM(HEX2DEC(B20)+4))</f>
        <v>33E0010C</v>
      </c>
      <c r="C21" s="45"/>
      <c r="D21" s="45"/>
      <c r="E21" s="46" t="s">
        <v>2</v>
      </c>
      <c r="F21" s="47" t="s">
        <v>12</v>
      </c>
      <c r="G21" s="49"/>
    </row>
    <row r="22" spans="1:7" x14ac:dyDescent="0.25">
      <c r="A22" s="50" t="s">
        <v>15</v>
      </c>
      <c r="B22" s="44" t="str">
        <f t="shared" ref="B22:B23" si="1">DEC2HEX(SUM(HEX2DEC(B21)+4))</f>
        <v>33E00110</v>
      </c>
      <c r="C22" s="51"/>
      <c r="D22" s="51" t="s">
        <v>14</v>
      </c>
      <c r="E22" s="46" t="s">
        <v>2</v>
      </c>
      <c r="F22" s="52"/>
      <c r="G22" s="51">
        <v>0</v>
      </c>
    </row>
    <row r="23" spans="1:7" ht="45" x14ac:dyDescent="0.25">
      <c r="A23" s="50" t="s">
        <v>13</v>
      </c>
      <c r="B23" s="44" t="str">
        <f t="shared" si="1"/>
        <v>33E00114</v>
      </c>
      <c r="C23" s="51"/>
      <c r="D23" s="51"/>
      <c r="E23" s="46" t="s">
        <v>2</v>
      </c>
      <c r="F23" s="52" t="s">
        <v>20</v>
      </c>
      <c r="G23" s="51" t="str">
        <f>G13</f>
        <v>0x0000101D</v>
      </c>
    </row>
    <row r="24" spans="1:7" x14ac:dyDescent="0.25">
      <c r="A24" s="118" t="s">
        <v>158</v>
      </c>
      <c r="B24" s="120" t="str">
        <f>DEC2HEX(SUM(HEX2DEC(B23)+4))</f>
        <v>33E00118</v>
      </c>
      <c r="C24" s="51" t="s">
        <v>66</v>
      </c>
      <c r="D24" s="46" t="s">
        <v>67</v>
      </c>
      <c r="E24" s="66"/>
      <c r="F24" s="52"/>
      <c r="G24" s="51"/>
    </row>
    <row r="25" spans="1:7" x14ac:dyDescent="0.25">
      <c r="A25" s="119"/>
      <c r="B25" s="121"/>
      <c r="C25" s="51" t="s">
        <v>87</v>
      </c>
      <c r="D25" s="51" t="s">
        <v>47</v>
      </c>
      <c r="E25" s="66" t="s">
        <v>68</v>
      </c>
      <c r="F25" s="52"/>
      <c r="G25" s="51"/>
    </row>
    <row r="26" spans="1:7" x14ac:dyDescent="0.25">
      <c r="A26" s="118" t="s">
        <v>159</v>
      </c>
      <c r="B26" s="120" t="str">
        <f>DEC2HEX(SUM(HEX2DEC(B24)+4))</f>
        <v>33E0011C</v>
      </c>
      <c r="C26" s="51" t="s">
        <v>66</v>
      </c>
      <c r="D26" s="46" t="s">
        <v>67</v>
      </c>
      <c r="E26" s="66"/>
      <c r="F26" s="52"/>
      <c r="G26" s="51"/>
    </row>
    <row r="27" spans="1:7" x14ac:dyDescent="0.25">
      <c r="A27" s="119"/>
      <c r="B27" s="121"/>
      <c r="C27" s="51" t="s">
        <v>88</v>
      </c>
      <c r="D27" s="51" t="s">
        <v>47</v>
      </c>
      <c r="E27" s="66" t="s">
        <v>68</v>
      </c>
      <c r="F27" s="52"/>
      <c r="G27" s="51"/>
    </row>
    <row r="28" spans="1:7" x14ac:dyDescent="0.25">
      <c r="A28" s="118" t="s">
        <v>160</v>
      </c>
      <c r="B28" s="120" t="str">
        <f>DEC2HEX(SUM(HEX2DEC(B26)+4))</f>
        <v>33E00120</v>
      </c>
      <c r="C28" s="51" t="s">
        <v>66</v>
      </c>
      <c r="D28" s="46" t="s">
        <v>67</v>
      </c>
      <c r="E28" s="66"/>
      <c r="F28" s="52"/>
      <c r="G28" s="51"/>
    </row>
    <row r="29" spans="1:7" ht="45" x14ac:dyDescent="0.25">
      <c r="A29" s="119"/>
      <c r="B29" s="121"/>
      <c r="C29" s="51" t="s">
        <v>164</v>
      </c>
      <c r="D29" s="51" t="s">
        <v>47</v>
      </c>
      <c r="E29" s="66" t="s">
        <v>156</v>
      </c>
      <c r="F29" s="52" t="s">
        <v>165</v>
      </c>
      <c r="G29" s="51"/>
    </row>
  </sheetData>
  <mergeCells count="10">
    <mergeCell ref="A28:A29"/>
    <mergeCell ref="B28:B29"/>
    <mergeCell ref="C1:K1"/>
    <mergeCell ref="A24:A25"/>
    <mergeCell ref="B24:B25"/>
    <mergeCell ref="A26:A27"/>
    <mergeCell ref="B26:B27"/>
    <mergeCell ref="A7:A8"/>
    <mergeCell ref="F7:F8"/>
    <mergeCell ref="B7:B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1237-3DFD-4F04-B37F-05D8BA1E7E56}">
  <dimension ref="A1:O43"/>
  <sheetViews>
    <sheetView topLeftCell="A2" zoomScale="85" zoomScaleNormal="85" workbookViewId="0">
      <selection activeCell="J6" sqref="J6"/>
    </sheetView>
  </sheetViews>
  <sheetFormatPr defaultRowHeight="15" x14ac:dyDescent="0.25"/>
  <cols>
    <col min="1" max="1" width="25.28515625" style="2" customWidth="1"/>
    <col min="2" max="2" width="22.140625" bestFit="1" customWidth="1"/>
    <col min="3" max="3" width="71.28515625" customWidth="1"/>
    <col min="5" max="5" width="10.7109375" bestFit="1" customWidth="1"/>
    <col min="6" max="6" width="76.28515625" customWidth="1"/>
    <col min="7" max="7" width="11.28515625" bestFit="1" customWidth="1"/>
  </cols>
  <sheetData>
    <row r="1" spans="1:15" ht="27.75" customHeight="1" x14ac:dyDescent="0.25">
      <c r="A1" s="38" t="s">
        <v>37</v>
      </c>
      <c r="B1" s="37" t="s">
        <v>90</v>
      </c>
      <c r="C1" s="115" t="s">
        <v>105</v>
      </c>
      <c r="D1" s="110"/>
      <c r="E1" s="110"/>
      <c r="F1" s="110"/>
      <c r="G1" s="110"/>
      <c r="H1" s="110"/>
      <c r="I1" s="110"/>
      <c r="J1" s="110"/>
      <c r="K1" s="110"/>
    </row>
    <row r="2" spans="1:15" x14ac:dyDescent="0.25">
      <c r="A2" s="2" t="s">
        <v>36</v>
      </c>
      <c r="B2" s="37"/>
      <c r="C2" s="63"/>
      <c r="D2" s="64"/>
      <c r="E2" s="64"/>
      <c r="F2" s="64"/>
      <c r="G2" s="64"/>
      <c r="H2" s="64"/>
      <c r="I2" s="64"/>
      <c r="J2" s="64"/>
      <c r="K2" s="64"/>
    </row>
    <row r="3" spans="1:15" ht="32.25" customHeight="1" x14ac:dyDescent="0.25">
      <c r="A3" s="39"/>
      <c r="B3" s="39" t="s">
        <v>5</v>
      </c>
      <c r="C3" s="39" t="s">
        <v>10</v>
      </c>
      <c r="D3" s="39" t="s">
        <v>3</v>
      </c>
      <c r="E3" s="40" t="s">
        <v>9</v>
      </c>
      <c r="F3" s="39" t="s">
        <v>4</v>
      </c>
      <c r="G3" s="39" t="s">
        <v>8</v>
      </c>
      <c r="I3" s="60"/>
      <c r="J3" s="60"/>
      <c r="K3" s="60"/>
      <c r="L3" s="60"/>
      <c r="M3" s="60"/>
      <c r="N3" s="60"/>
      <c r="O3" s="60"/>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DEC2HEX(SUM(HEX2DEC(B33)+4))</f>
        <v>33E00010</v>
      </c>
      <c r="C5" s="1" t="s">
        <v>7</v>
      </c>
      <c r="D5" s="1"/>
      <c r="E5" s="1"/>
      <c r="F5" s="1"/>
      <c r="G5" s="1" t="str">
        <f>DEC2HEX(ROWS(A4:A33)-1-19)</f>
        <v>A</v>
      </c>
      <c r="I5" s="60"/>
      <c r="J5" s="60"/>
      <c r="K5" s="60"/>
      <c r="L5" s="60"/>
      <c r="M5" s="60"/>
      <c r="N5" s="60"/>
      <c r="O5" s="60"/>
    </row>
    <row r="6" spans="1:15" ht="45" x14ac:dyDescent="0.25">
      <c r="A6" s="33" t="s">
        <v>22</v>
      </c>
      <c r="B6" s="26" t="str">
        <f t="shared" ref="B6" si="0">DEC2HEX(SUM(HEX2DEC(B5)+4))</f>
        <v>33E00014</v>
      </c>
      <c r="C6" s="65" t="s">
        <v>182</v>
      </c>
      <c r="D6" s="35" t="s">
        <v>2</v>
      </c>
      <c r="E6" s="36" t="s">
        <v>23</v>
      </c>
      <c r="F6" s="31"/>
      <c r="G6" s="37"/>
      <c r="I6" s="60"/>
      <c r="J6" s="104" t="s">
        <v>252</v>
      </c>
      <c r="K6" s="60"/>
      <c r="L6" s="60"/>
      <c r="M6" s="60"/>
      <c r="N6" s="60"/>
      <c r="O6" s="60"/>
    </row>
    <row r="7" spans="1:15" x14ac:dyDescent="0.25">
      <c r="A7" s="126" t="s">
        <v>177</v>
      </c>
      <c r="B7" s="124" t="str">
        <f>DEC2HEX(SUM(HEX2DEC(B6)+4))</f>
        <v>33E00018</v>
      </c>
      <c r="C7" s="146" t="s">
        <v>247</v>
      </c>
      <c r="D7" s="148" t="s">
        <v>249</v>
      </c>
      <c r="E7" s="142"/>
      <c r="F7" s="144" t="s">
        <v>248</v>
      </c>
      <c r="G7" s="37"/>
      <c r="I7" s="60"/>
      <c r="J7" s="60"/>
      <c r="K7" s="60"/>
      <c r="L7" s="60"/>
      <c r="M7" s="60"/>
      <c r="N7" s="60"/>
      <c r="O7" s="60"/>
    </row>
    <row r="8" spans="1:15" x14ac:dyDescent="0.25">
      <c r="A8" s="135"/>
      <c r="B8" s="133"/>
      <c r="C8" s="147"/>
      <c r="D8" s="149"/>
      <c r="E8" s="143"/>
      <c r="F8" s="145"/>
      <c r="G8" s="37"/>
      <c r="I8" s="60"/>
      <c r="J8" s="60"/>
      <c r="K8" s="60"/>
      <c r="L8" s="60"/>
      <c r="M8" s="60"/>
      <c r="N8" s="60"/>
      <c r="O8" s="60"/>
    </row>
    <row r="9" spans="1:15" x14ac:dyDescent="0.25">
      <c r="A9" s="135"/>
      <c r="B9" s="133"/>
      <c r="C9" s="86" t="s">
        <v>183</v>
      </c>
      <c r="D9" s="139">
        <v>16</v>
      </c>
      <c r="E9" s="36">
        <v>1</v>
      </c>
      <c r="F9" s="31" t="s">
        <v>185</v>
      </c>
      <c r="G9" s="37"/>
      <c r="I9" s="60"/>
      <c r="J9" s="60"/>
      <c r="K9" s="60"/>
      <c r="L9" s="60"/>
      <c r="M9" s="60"/>
      <c r="N9" s="60"/>
      <c r="O9" s="60"/>
    </row>
    <row r="10" spans="1:15" x14ac:dyDescent="0.25">
      <c r="A10" s="135"/>
      <c r="B10" s="133"/>
      <c r="C10" s="89"/>
      <c r="D10" s="140"/>
      <c r="E10" s="36">
        <v>0</v>
      </c>
      <c r="F10" s="31" t="s">
        <v>186</v>
      </c>
      <c r="G10" s="37"/>
      <c r="I10" s="60"/>
      <c r="J10" s="60"/>
      <c r="K10" s="60"/>
      <c r="L10" s="60"/>
      <c r="M10" s="60"/>
      <c r="N10" s="60"/>
      <c r="O10" s="60"/>
    </row>
    <row r="11" spans="1:15" x14ac:dyDescent="0.25">
      <c r="A11" s="135"/>
      <c r="B11" s="133"/>
      <c r="C11" s="141" t="s">
        <v>176</v>
      </c>
      <c r="D11" s="139">
        <v>8</v>
      </c>
      <c r="E11" s="36">
        <v>1</v>
      </c>
      <c r="F11" s="31" t="s">
        <v>187</v>
      </c>
      <c r="G11" s="37"/>
      <c r="I11" s="60"/>
      <c r="J11" s="60"/>
      <c r="K11" s="60"/>
      <c r="L11" s="60"/>
      <c r="M11" s="60"/>
      <c r="N11" s="60"/>
      <c r="O11" s="60"/>
    </row>
    <row r="12" spans="1:15" x14ac:dyDescent="0.25">
      <c r="A12" s="135"/>
      <c r="B12" s="133"/>
      <c r="C12" s="141"/>
      <c r="D12" s="140"/>
      <c r="E12" s="36">
        <v>0</v>
      </c>
      <c r="F12" s="31" t="s">
        <v>184</v>
      </c>
      <c r="G12" s="37"/>
      <c r="I12" s="60"/>
      <c r="J12" s="60"/>
      <c r="K12" s="60"/>
      <c r="L12" s="60"/>
      <c r="M12" s="60"/>
      <c r="N12" s="60"/>
      <c r="O12" s="60"/>
    </row>
    <row r="13" spans="1:15" x14ac:dyDescent="0.25">
      <c r="A13" s="135"/>
      <c r="B13" s="133"/>
      <c r="C13" s="136" t="s">
        <v>175</v>
      </c>
      <c r="D13" s="139">
        <v>0</v>
      </c>
      <c r="E13" s="36">
        <v>1</v>
      </c>
      <c r="F13" s="31" t="s">
        <v>98</v>
      </c>
      <c r="G13" s="37"/>
      <c r="I13" s="60"/>
      <c r="J13" s="60"/>
      <c r="K13" s="60"/>
      <c r="L13" s="60"/>
      <c r="M13" s="60"/>
      <c r="N13" s="60"/>
      <c r="O13" s="60"/>
    </row>
    <row r="14" spans="1:15" x14ac:dyDescent="0.25">
      <c r="A14" s="127"/>
      <c r="B14" s="125"/>
      <c r="C14" s="137"/>
      <c r="D14" s="140"/>
      <c r="E14" s="36">
        <v>0</v>
      </c>
      <c r="F14" s="31" t="s">
        <v>99</v>
      </c>
      <c r="G14" s="37"/>
      <c r="I14" s="60"/>
      <c r="J14" s="60"/>
      <c r="K14" s="60"/>
      <c r="L14" s="60"/>
      <c r="M14" s="60"/>
      <c r="N14" s="60"/>
      <c r="O14" s="60"/>
    </row>
    <row r="15" spans="1:15" x14ac:dyDescent="0.25">
      <c r="A15" s="68" t="s">
        <v>92</v>
      </c>
      <c r="B15" s="124" t="str">
        <f>DEC2HEX(SUM(HEX2DEC(B7)+4))</f>
        <v>33E0001C</v>
      </c>
      <c r="C15" s="136" t="s">
        <v>94</v>
      </c>
      <c r="D15" s="35" t="s">
        <v>180</v>
      </c>
      <c r="E15" s="36" t="s">
        <v>66</v>
      </c>
      <c r="F15" s="31"/>
      <c r="G15" s="37"/>
      <c r="I15" s="60"/>
      <c r="J15" s="60"/>
      <c r="K15" s="60"/>
      <c r="L15" s="60"/>
      <c r="M15" s="60"/>
      <c r="N15" s="60"/>
      <c r="O15" s="60"/>
    </row>
    <row r="16" spans="1:15" x14ac:dyDescent="0.25">
      <c r="A16" s="74"/>
      <c r="B16" s="133"/>
      <c r="C16" s="138"/>
      <c r="D16" s="139" t="s">
        <v>179</v>
      </c>
      <c r="E16" s="73" t="s">
        <v>211</v>
      </c>
      <c r="F16" s="31" t="s">
        <v>209</v>
      </c>
      <c r="G16" s="37"/>
      <c r="I16" s="60"/>
      <c r="J16" s="60"/>
      <c r="K16" s="60"/>
      <c r="L16" s="60"/>
      <c r="M16" s="60"/>
      <c r="N16" s="60"/>
      <c r="O16" s="60"/>
    </row>
    <row r="17" spans="1:15" x14ac:dyDescent="0.25">
      <c r="A17" s="74"/>
      <c r="B17" s="125"/>
      <c r="C17" s="137"/>
      <c r="D17" s="140"/>
      <c r="E17" s="36">
        <v>1</v>
      </c>
      <c r="F17" s="31" t="s">
        <v>93</v>
      </c>
      <c r="G17" s="37"/>
      <c r="I17" s="60"/>
      <c r="L17" s="60"/>
      <c r="M17" s="60"/>
      <c r="N17" s="60"/>
      <c r="O17" s="60"/>
    </row>
    <row r="18" spans="1:15" x14ac:dyDescent="0.25">
      <c r="A18" s="134" t="s">
        <v>95</v>
      </c>
      <c r="B18" s="124" t="str">
        <f>DEC2HEX(SUM(HEX2DEC(B15)+4))</f>
        <v>33E00020</v>
      </c>
      <c r="C18" s="71" t="s">
        <v>66</v>
      </c>
      <c r="D18" s="35" t="s">
        <v>106</v>
      </c>
      <c r="E18" s="36" t="s">
        <v>66</v>
      </c>
      <c r="F18" s="31"/>
      <c r="G18" s="37"/>
      <c r="I18" s="60"/>
      <c r="L18" s="60"/>
      <c r="M18" s="60"/>
      <c r="N18" s="60"/>
      <c r="O18" s="60"/>
    </row>
    <row r="19" spans="1:15" x14ac:dyDescent="0.25">
      <c r="A19" s="134"/>
      <c r="B19" s="133"/>
      <c r="C19" s="72" t="s">
        <v>100</v>
      </c>
      <c r="D19" s="35">
        <v>0</v>
      </c>
      <c r="E19" s="36">
        <v>1</v>
      </c>
      <c r="F19" s="31"/>
      <c r="G19" s="37"/>
      <c r="I19" s="60"/>
      <c r="J19" s="60"/>
      <c r="K19" s="60"/>
      <c r="L19" s="60"/>
      <c r="M19" s="60"/>
      <c r="N19" s="60"/>
      <c r="O19" s="60"/>
    </row>
    <row r="20" spans="1:15" x14ac:dyDescent="0.25">
      <c r="A20" s="134"/>
      <c r="B20" s="125"/>
      <c r="C20" s="71" t="s">
        <v>96</v>
      </c>
      <c r="D20" s="35">
        <v>0</v>
      </c>
      <c r="E20" s="36">
        <v>0</v>
      </c>
      <c r="F20" s="31"/>
      <c r="G20" s="37"/>
      <c r="I20" s="60"/>
      <c r="J20" s="60"/>
      <c r="K20" s="60"/>
      <c r="L20" s="60"/>
      <c r="M20" s="60"/>
      <c r="N20" s="60"/>
      <c r="O20" s="60"/>
    </row>
    <row r="21" spans="1:15" x14ac:dyDescent="0.25">
      <c r="A21" s="130" t="s">
        <v>189</v>
      </c>
      <c r="B21" s="124" t="str">
        <f>DEC2HEX(SUM(HEX2DEC(B18)+4))</f>
        <v>33E00024</v>
      </c>
      <c r="C21" s="29" t="s">
        <v>66</v>
      </c>
      <c r="D21" s="30" t="s">
        <v>103</v>
      </c>
      <c r="E21" s="30"/>
      <c r="F21" s="31"/>
      <c r="G21" s="37"/>
      <c r="I21" s="60"/>
      <c r="J21" s="60"/>
      <c r="K21" s="60"/>
      <c r="L21" s="60"/>
      <c r="M21" s="60"/>
      <c r="N21" s="60"/>
      <c r="O21" s="60"/>
    </row>
    <row r="22" spans="1:15" x14ac:dyDescent="0.25">
      <c r="A22" s="131"/>
      <c r="B22" s="133"/>
      <c r="C22" s="29" t="s">
        <v>66</v>
      </c>
      <c r="D22" s="30" t="s">
        <v>102</v>
      </c>
      <c r="E22" s="30">
        <v>11</v>
      </c>
      <c r="F22" s="31"/>
      <c r="G22" s="37"/>
      <c r="I22" s="60"/>
      <c r="J22" s="60"/>
      <c r="K22" s="60"/>
      <c r="L22" s="60"/>
      <c r="M22" s="60"/>
      <c r="N22" s="60"/>
      <c r="O22" s="60"/>
    </row>
    <row r="23" spans="1:15" x14ac:dyDescent="0.25">
      <c r="A23" s="131"/>
      <c r="B23" s="133"/>
      <c r="C23" s="29" t="s">
        <v>101</v>
      </c>
      <c r="D23" s="30" t="s">
        <v>102</v>
      </c>
      <c r="E23" s="30" t="str">
        <f>DEC2BIN(2,2)</f>
        <v>10</v>
      </c>
      <c r="F23" s="31"/>
      <c r="G23" s="37"/>
      <c r="I23" s="60"/>
      <c r="J23" s="60"/>
      <c r="K23" s="60"/>
      <c r="L23" s="60"/>
      <c r="M23" s="60"/>
      <c r="N23" s="60"/>
      <c r="O23" s="60"/>
    </row>
    <row r="24" spans="1:15" x14ac:dyDescent="0.25">
      <c r="A24" s="131"/>
      <c r="B24" s="133"/>
      <c r="C24" s="29" t="s">
        <v>188</v>
      </c>
      <c r="D24" s="30" t="s">
        <v>102</v>
      </c>
      <c r="E24" s="30" t="str">
        <f>DEC2BIN(1,2)</f>
        <v>01</v>
      </c>
      <c r="F24" s="31"/>
      <c r="G24" s="37"/>
      <c r="I24" s="60"/>
      <c r="J24" s="60"/>
      <c r="K24" s="60"/>
      <c r="L24" s="60"/>
      <c r="M24" s="60"/>
      <c r="N24" s="60"/>
      <c r="O24" s="60"/>
    </row>
    <row r="25" spans="1:15" x14ac:dyDescent="0.25">
      <c r="A25" s="132"/>
      <c r="B25" s="125"/>
      <c r="C25" s="29" t="s">
        <v>190</v>
      </c>
      <c r="D25" s="30" t="s">
        <v>102</v>
      </c>
      <c r="E25" s="30" t="str">
        <f>DEC2BIN(0,2)</f>
        <v>00</v>
      </c>
      <c r="F25" s="31"/>
      <c r="G25" s="37"/>
      <c r="I25" s="60"/>
      <c r="J25" s="60"/>
      <c r="K25" s="60"/>
      <c r="L25" s="60"/>
      <c r="M25" s="60"/>
      <c r="N25" s="60"/>
      <c r="O25" s="60"/>
    </row>
    <row r="26" spans="1:15" ht="60" x14ac:dyDescent="0.25">
      <c r="A26" s="28" t="s">
        <v>24</v>
      </c>
      <c r="B26" s="26" t="str">
        <f>DEC2HEX(SUM(HEX2DEC(B21)+4))</f>
        <v>33E00028</v>
      </c>
      <c r="C26" s="85" t="s">
        <v>181</v>
      </c>
      <c r="D26" s="30" t="s">
        <v>1</v>
      </c>
      <c r="E26" s="30"/>
      <c r="F26" s="31"/>
      <c r="G26" s="37"/>
      <c r="I26" s="60"/>
      <c r="J26" s="60"/>
      <c r="K26" s="60"/>
      <c r="L26" s="60"/>
      <c r="M26" s="60"/>
      <c r="N26" s="60"/>
      <c r="O26" s="60"/>
    </row>
    <row r="27" spans="1:15" ht="45" x14ac:dyDescent="0.25">
      <c r="A27" s="28" t="s">
        <v>25</v>
      </c>
      <c r="B27" s="26" t="str">
        <f>DEC2HEX(SUM(HEX2DEC(B26)+4))</f>
        <v>33E0002C</v>
      </c>
      <c r="C27" s="85" t="s">
        <v>210</v>
      </c>
      <c r="D27" s="30" t="s">
        <v>1</v>
      </c>
      <c r="E27" s="30"/>
      <c r="F27" s="31" t="s">
        <v>212</v>
      </c>
      <c r="G27" s="37"/>
    </row>
    <row r="28" spans="1:15" ht="30" x14ac:dyDescent="0.25">
      <c r="A28" s="111" t="s">
        <v>113</v>
      </c>
      <c r="B28" s="124" t="str">
        <f>DEC2HEX(SUM(HEX2DEC(B27)+4))</f>
        <v>33E00030</v>
      </c>
      <c r="C28" s="150" t="s">
        <v>193</v>
      </c>
      <c r="D28" s="139" t="s">
        <v>1</v>
      </c>
      <c r="E28" s="152"/>
      <c r="F28" s="31" t="s">
        <v>191</v>
      </c>
      <c r="G28" s="37"/>
    </row>
    <row r="29" spans="1:15" ht="45" customHeight="1" x14ac:dyDescent="0.25">
      <c r="A29" s="112"/>
      <c r="B29" s="125"/>
      <c r="C29" s="151"/>
      <c r="D29" s="140"/>
      <c r="E29" s="153"/>
      <c r="F29" s="91" t="s">
        <v>192</v>
      </c>
      <c r="G29" s="37"/>
    </row>
    <row r="30" spans="1:15" ht="45" customHeight="1" x14ac:dyDescent="0.25">
      <c r="A30" s="111" t="s">
        <v>174</v>
      </c>
      <c r="B30" s="124" t="str">
        <f>DEC2HEX(SUM(HEX2DEC(B28)+4))</f>
        <v>33E00034</v>
      </c>
      <c r="C30" s="150" t="s">
        <v>193</v>
      </c>
      <c r="D30" s="139" t="s">
        <v>1</v>
      </c>
      <c r="E30" s="139"/>
      <c r="F30" s="31" t="s">
        <v>194</v>
      </c>
      <c r="G30" s="37"/>
    </row>
    <row r="31" spans="1:15" ht="45" customHeight="1" x14ac:dyDescent="0.25">
      <c r="A31" s="154"/>
      <c r="B31" s="133"/>
      <c r="C31" s="155"/>
      <c r="D31" s="156"/>
      <c r="E31" s="156"/>
      <c r="F31" s="31" t="s">
        <v>195</v>
      </c>
      <c r="G31" s="37"/>
    </row>
    <row r="32" spans="1:15" ht="30" x14ac:dyDescent="0.25">
      <c r="A32" s="112"/>
      <c r="B32" s="125"/>
      <c r="C32" s="151"/>
      <c r="D32" s="140"/>
      <c r="E32" s="140"/>
      <c r="F32" s="91" t="s">
        <v>196</v>
      </c>
      <c r="G32" s="37"/>
    </row>
    <row r="33" spans="1:15" x14ac:dyDescent="0.25">
      <c r="A33" s="32" t="s">
        <v>0</v>
      </c>
      <c r="B33" s="27" t="str">
        <f>DEC2HEX(SUM(HEX2DEC(B4)+4))</f>
        <v>33E0000C</v>
      </c>
      <c r="C33" s="1" t="s">
        <v>6</v>
      </c>
      <c r="D33" s="1"/>
      <c r="E33" s="1"/>
      <c r="F33" s="1"/>
      <c r="G33" s="69" t="s">
        <v>114</v>
      </c>
      <c r="I33" s="60"/>
      <c r="J33" s="60"/>
      <c r="K33" s="60"/>
      <c r="L33" s="60"/>
      <c r="M33" s="60"/>
      <c r="N33" s="60"/>
      <c r="O33" s="60"/>
    </row>
    <row r="34" spans="1:15" x14ac:dyDescent="0.25">
      <c r="A34" s="3"/>
      <c r="B34" s="4"/>
      <c r="C34" s="5"/>
      <c r="D34" s="6"/>
      <c r="E34" s="6"/>
      <c r="F34" s="7"/>
      <c r="G34" s="8"/>
    </row>
    <row r="35" spans="1:15" x14ac:dyDescent="0.25">
      <c r="A35" s="9" t="s">
        <v>21</v>
      </c>
      <c r="B35" s="4"/>
      <c r="C35" s="5" t="s">
        <v>89</v>
      </c>
      <c r="D35" s="6"/>
      <c r="E35" s="6"/>
      <c r="F35" s="7"/>
      <c r="G35" s="8"/>
    </row>
    <row r="36" spans="1:15" x14ac:dyDescent="0.25">
      <c r="A36" s="3"/>
      <c r="B36" s="4"/>
      <c r="C36" s="5"/>
      <c r="D36" s="6"/>
      <c r="E36" s="6"/>
      <c r="F36" s="7"/>
      <c r="G36" s="8"/>
    </row>
    <row r="38" spans="1:15" x14ac:dyDescent="0.25">
      <c r="A38" s="2" t="s">
        <v>35</v>
      </c>
    </row>
    <row r="39" spans="1:15" ht="30" x14ac:dyDescent="0.25">
      <c r="A39" s="41"/>
      <c r="B39" s="41" t="s">
        <v>5</v>
      </c>
      <c r="C39" s="41" t="s">
        <v>10</v>
      </c>
      <c r="D39" s="41" t="s">
        <v>3</v>
      </c>
      <c r="E39" s="42" t="s">
        <v>9</v>
      </c>
      <c r="F39" s="41" t="s">
        <v>4</v>
      </c>
      <c r="G39" s="41" t="s">
        <v>8</v>
      </c>
    </row>
    <row r="40" spans="1:15" x14ac:dyDescent="0.25">
      <c r="A40" s="43" t="s">
        <v>17</v>
      </c>
      <c r="B40" s="44" t="str">
        <f>'Global shared memory map'!B6</f>
        <v>33E00108</v>
      </c>
      <c r="C40" s="45"/>
      <c r="D40" s="45"/>
      <c r="E40" s="46" t="s">
        <v>2</v>
      </c>
      <c r="F40" s="47" t="s">
        <v>18</v>
      </c>
      <c r="G40" s="48">
        <v>1</v>
      </c>
    </row>
    <row r="41" spans="1:15" ht="45" x14ac:dyDescent="0.25">
      <c r="A41" s="43" t="s">
        <v>11</v>
      </c>
      <c r="B41" s="44" t="s">
        <v>19</v>
      </c>
      <c r="C41" s="45"/>
      <c r="D41" s="45"/>
      <c r="E41" s="46" t="s">
        <v>2</v>
      </c>
      <c r="F41" s="47" t="s">
        <v>12</v>
      </c>
      <c r="G41" s="49"/>
    </row>
    <row r="42" spans="1:15" x14ac:dyDescent="0.25">
      <c r="A42" s="50" t="s">
        <v>15</v>
      </c>
      <c r="B42" s="56" t="str">
        <f t="shared" ref="B42:B43" si="1">DEC2HEX(HEX2DEC(B41)+4)</f>
        <v>33E00214</v>
      </c>
      <c r="C42" s="51"/>
      <c r="D42" s="51" t="s">
        <v>14</v>
      </c>
      <c r="E42" s="46" t="s">
        <v>2</v>
      </c>
      <c r="F42" s="52"/>
      <c r="G42" s="51">
        <v>0</v>
      </c>
    </row>
    <row r="43" spans="1:15" ht="30" x14ac:dyDescent="0.25">
      <c r="A43" s="50" t="s">
        <v>13</v>
      </c>
      <c r="B43" s="56" t="str">
        <f t="shared" si="1"/>
        <v>33E00218</v>
      </c>
      <c r="C43" s="51"/>
      <c r="D43" s="51"/>
      <c r="E43" s="46" t="s">
        <v>2</v>
      </c>
      <c r="F43" s="52" t="s">
        <v>20</v>
      </c>
      <c r="G43" s="51" t="str">
        <f>G33</f>
        <v>0x0000101E</v>
      </c>
    </row>
  </sheetData>
  <mergeCells count="29">
    <mergeCell ref="A30:A32"/>
    <mergeCell ref="B30:B32"/>
    <mergeCell ref="C30:C32"/>
    <mergeCell ref="D30:D32"/>
    <mergeCell ref="E30:E32"/>
    <mergeCell ref="A28:A29"/>
    <mergeCell ref="B28:B29"/>
    <mergeCell ref="C28:C29"/>
    <mergeCell ref="D28:D29"/>
    <mergeCell ref="E28:E29"/>
    <mergeCell ref="C1:K1"/>
    <mergeCell ref="B15:B17"/>
    <mergeCell ref="C13:C14"/>
    <mergeCell ref="C15:C17"/>
    <mergeCell ref="D13:D14"/>
    <mergeCell ref="D16:D17"/>
    <mergeCell ref="C11:C12"/>
    <mergeCell ref="D11:D12"/>
    <mergeCell ref="E7:E8"/>
    <mergeCell ref="F7:F8"/>
    <mergeCell ref="D9:D10"/>
    <mergeCell ref="B7:B14"/>
    <mergeCell ref="C7:C8"/>
    <mergeCell ref="D7:D8"/>
    <mergeCell ref="A21:A25"/>
    <mergeCell ref="B21:B25"/>
    <mergeCell ref="A18:A20"/>
    <mergeCell ref="B18:B20"/>
    <mergeCell ref="A7:A14"/>
  </mergeCells>
  <phoneticPr fontId="4"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ECFB-C951-4859-8276-6690FF7D4345}">
  <dimension ref="A1:O38"/>
  <sheetViews>
    <sheetView zoomScale="85" zoomScaleNormal="85" workbookViewId="0">
      <selection activeCell="J24" sqref="J24"/>
    </sheetView>
  </sheetViews>
  <sheetFormatPr defaultRowHeight="15" x14ac:dyDescent="0.25"/>
  <cols>
    <col min="1" max="1" width="25.28515625" style="2" customWidth="1"/>
    <col min="2" max="2" width="22.140625" bestFit="1" customWidth="1"/>
    <col min="3" max="3" width="66.85546875" customWidth="1"/>
    <col min="5" max="5" width="10.7109375" bestFit="1" customWidth="1"/>
    <col min="6" max="6" width="54.5703125" customWidth="1"/>
    <col min="7" max="7" width="11.28515625" bestFit="1" customWidth="1"/>
    <col min="10" max="10" width="16.42578125" customWidth="1"/>
  </cols>
  <sheetData>
    <row r="1" spans="1:15" ht="27.75" customHeight="1" x14ac:dyDescent="0.25">
      <c r="A1" s="38" t="s">
        <v>37</v>
      </c>
      <c r="B1" s="37" t="s">
        <v>97</v>
      </c>
      <c r="C1" s="115" t="s">
        <v>104</v>
      </c>
      <c r="D1" s="110"/>
      <c r="E1" s="110"/>
      <c r="F1" s="110"/>
      <c r="G1" s="110"/>
      <c r="H1" s="110"/>
      <c r="I1" s="110"/>
      <c r="J1" s="110"/>
      <c r="K1" s="110"/>
    </row>
    <row r="2" spans="1:15" x14ac:dyDescent="0.25">
      <c r="A2" s="2" t="s">
        <v>36</v>
      </c>
      <c r="B2" s="37"/>
      <c r="C2" s="63"/>
      <c r="D2" s="64"/>
      <c r="E2" s="64"/>
      <c r="F2" s="64"/>
      <c r="G2" s="64"/>
      <c r="H2" s="64"/>
      <c r="I2" s="64"/>
      <c r="J2" s="64"/>
      <c r="K2" s="64"/>
    </row>
    <row r="3" spans="1:15" ht="30" x14ac:dyDescent="0.25">
      <c r="A3" s="39"/>
      <c r="B3" s="39" t="s">
        <v>5</v>
      </c>
      <c r="C3" s="39" t="s">
        <v>10</v>
      </c>
      <c r="D3" s="39" t="s">
        <v>3</v>
      </c>
      <c r="E3" s="40" t="s">
        <v>9</v>
      </c>
      <c r="F3" s="39" t="s">
        <v>4</v>
      </c>
      <c r="G3" s="39" t="s">
        <v>8</v>
      </c>
      <c r="I3" s="60"/>
      <c r="J3" s="60"/>
      <c r="K3" s="60"/>
      <c r="L3" s="60"/>
      <c r="M3" s="60"/>
      <c r="N3" s="60"/>
      <c r="O3" s="60"/>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DEC2HEX(SUM(HEX2DEC(B28)+4))</f>
        <v>33E00010</v>
      </c>
      <c r="C5" s="1" t="s">
        <v>7</v>
      </c>
      <c r="D5" s="1"/>
      <c r="E5" s="1"/>
      <c r="F5" s="1"/>
      <c r="G5" s="1" t="str">
        <f>DEC2HEX(ROWS(A4:A28)-1-15)</f>
        <v>9</v>
      </c>
      <c r="I5" s="60"/>
      <c r="J5" s="60"/>
      <c r="K5" s="60"/>
      <c r="L5" s="60"/>
      <c r="M5" s="60"/>
      <c r="N5" s="60"/>
      <c r="O5" s="60"/>
    </row>
    <row r="6" spans="1:15" ht="45" x14ac:dyDescent="0.25">
      <c r="A6" s="33" t="s">
        <v>22</v>
      </c>
      <c r="B6" s="26" t="str">
        <f t="shared" ref="B6" si="0">DEC2HEX(SUM(HEX2DEC(B5)+4))</f>
        <v>33E00014</v>
      </c>
      <c r="C6" s="65" t="s">
        <v>199</v>
      </c>
      <c r="D6" s="90" t="s">
        <v>2</v>
      </c>
      <c r="E6" s="36" t="s">
        <v>23</v>
      </c>
      <c r="F6" s="31"/>
      <c r="G6" s="37"/>
      <c r="I6" s="60"/>
      <c r="J6" s="106" t="s">
        <v>251</v>
      </c>
      <c r="K6" s="60"/>
      <c r="L6" s="60"/>
      <c r="M6" s="60"/>
      <c r="N6" s="60"/>
      <c r="O6" s="60"/>
    </row>
    <row r="7" spans="1:15" x14ac:dyDescent="0.25">
      <c r="A7" s="126" t="s">
        <v>208</v>
      </c>
      <c r="B7" s="124" t="str">
        <f>DEC2HEX(SUM(HEX2DEC(B6)+4))</f>
        <v>33E00018</v>
      </c>
      <c r="C7" s="157" t="s">
        <v>247</v>
      </c>
      <c r="D7" s="158" t="s">
        <v>249</v>
      </c>
      <c r="E7" s="159"/>
      <c r="F7" s="160" t="s">
        <v>250</v>
      </c>
      <c r="G7" s="37"/>
      <c r="I7" s="60"/>
      <c r="J7" s="60"/>
      <c r="K7" s="60"/>
      <c r="L7" s="60"/>
      <c r="M7" s="60"/>
      <c r="N7" s="60"/>
      <c r="O7" s="60"/>
    </row>
    <row r="8" spans="1:15" x14ac:dyDescent="0.25">
      <c r="A8" s="135"/>
      <c r="B8" s="133"/>
      <c r="C8" s="157"/>
      <c r="D8" s="158"/>
      <c r="E8" s="159"/>
      <c r="F8" s="160"/>
      <c r="G8" s="37"/>
      <c r="I8" s="60"/>
      <c r="J8" s="60"/>
      <c r="K8" s="60"/>
      <c r="L8" s="60"/>
      <c r="M8" s="60"/>
      <c r="N8" s="60"/>
      <c r="O8" s="60"/>
    </row>
    <row r="9" spans="1:15" x14ac:dyDescent="0.25">
      <c r="A9" s="135"/>
      <c r="B9" s="133"/>
      <c r="C9" s="86" t="s">
        <v>183</v>
      </c>
      <c r="D9" s="139">
        <v>16</v>
      </c>
      <c r="E9" s="36">
        <v>1</v>
      </c>
      <c r="F9" s="31" t="s">
        <v>185</v>
      </c>
      <c r="G9" s="37"/>
      <c r="I9" s="60"/>
      <c r="J9" s="60"/>
      <c r="K9" s="60"/>
      <c r="L9" s="60"/>
      <c r="M9" s="60"/>
      <c r="N9" s="60"/>
      <c r="O9" s="60"/>
    </row>
    <row r="10" spans="1:15" x14ac:dyDescent="0.25">
      <c r="A10" s="135"/>
      <c r="B10" s="133"/>
      <c r="C10" s="89"/>
      <c r="D10" s="140"/>
      <c r="E10" s="36">
        <v>0</v>
      </c>
      <c r="F10" s="31" t="s">
        <v>186</v>
      </c>
      <c r="G10" s="37"/>
      <c r="I10" s="60"/>
      <c r="J10" s="60"/>
      <c r="K10" s="60"/>
      <c r="L10" s="60"/>
      <c r="M10" s="60"/>
      <c r="N10" s="60"/>
      <c r="O10" s="60"/>
    </row>
    <row r="11" spans="1:15" x14ac:dyDescent="0.25">
      <c r="A11" s="135"/>
      <c r="B11" s="133"/>
      <c r="C11" s="141" t="s">
        <v>176</v>
      </c>
      <c r="D11" s="139">
        <v>8</v>
      </c>
      <c r="E11" s="36">
        <v>1</v>
      </c>
      <c r="F11" s="31" t="s">
        <v>187</v>
      </c>
      <c r="G11" s="37"/>
      <c r="I11" s="60"/>
      <c r="J11" s="60"/>
      <c r="K11" s="60"/>
      <c r="L11" s="60"/>
      <c r="M11" s="60"/>
      <c r="N11" s="60"/>
      <c r="O11" s="60"/>
    </row>
    <row r="12" spans="1:15" x14ac:dyDescent="0.25">
      <c r="A12" s="135"/>
      <c r="B12" s="133"/>
      <c r="C12" s="141"/>
      <c r="D12" s="140"/>
      <c r="E12" s="36">
        <v>0</v>
      </c>
      <c r="F12" s="105" t="s">
        <v>213</v>
      </c>
      <c r="G12" s="37"/>
      <c r="I12" s="60"/>
      <c r="J12" s="60"/>
      <c r="K12" s="60"/>
      <c r="L12" s="60"/>
      <c r="M12" s="60"/>
      <c r="N12" s="60"/>
      <c r="O12" s="60"/>
    </row>
    <row r="13" spans="1:15" x14ac:dyDescent="0.25">
      <c r="A13" s="135"/>
      <c r="B13" s="133"/>
      <c r="C13" s="136" t="s">
        <v>175</v>
      </c>
      <c r="D13" s="139">
        <v>0</v>
      </c>
      <c r="E13" s="36">
        <v>1</v>
      </c>
      <c r="F13" s="31" t="s">
        <v>214</v>
      </c>
      <c r="G13" s="37"/>
      <c r="I13" s="60"/>
      <c r="J13" s="60"/>
      <c r="K13" s="60"/>
      <c r="L13" s="60"/>
      <c r="M13" s="60"/>
      <c r="N13" s="60"/>
      <c r="O13" s="60"/>
    </row>
    <row r="14" spans="1:15" x14ac:dyDescent="0.25">
      <c r="A14" s="127"/>
      <c r="B14" s="125"/>
      <c r="C14" s="137"/>
      <c r="D14" s="140"/>
      <c r="E14" s="36">
        <v>0</v>
      </c>
      <c r="F14" s="31" t="s">
        <v>99</v>
      </c>
      <c r="G14" s="37"/>
      <c r="I14" s="60"/>
      <c r="J14" s="60"/>
      <c r="K14" s="60"/>
      <c r="L14" s="60"/>
      <c r="M14" s="60"/>
      <c r="N14" s="60"/>
      <c r="O14" s="60"/>
    </row>
    <row r="15" spans="1:15" x14ac:dyDescent="0.25">
      <c r="A15" s="95" t="s">
        <v>205</v>
      </c>
      <c r="B15" s="124" t="str">
        <f>DEC2HEX(SUM(HEX2DEC(B7)+4))</f>
        <v>33E0001C</v>
      </c>
      <c r="C15" s="136" t="s">
        <v>94</v>
      </c>
      <c r="D15" s="90" t="s">
        <v>180</v>
      </c>
      <c r="E15" s="36" t="s">
        <v>66</v>
      </c>
      <c r="F15" s="31"/>
      <c r="G15" s="37"/>
      <c r="I15" s="60"/>
      <c r="J15" s="60"/>
      <c r="K15" s="60"/>
      <c r="L15" s="60"/>
      <c r="M15" s="60"/>
      <c r="N15" s="60"/>
      <c r="O15" s="60"/>
    </row>
    <row r="16" spans="1:15" x14ac:dyDescent="0.25">
      <c r="A16" s="74"/>
      <c r="B16" s="133"/>
      <c r="C16" s="138"/>
      <c r="D16" s="139" t="s">
        <v>179</v>
      </c>
      <c r="E16" s="73" t="s">
        <v>178</v>
      </c>
      <c r="F16" s="31" t="s">
        <v>209</v>
      </c>
      <c r="G16" s="37"/>
      <c r="I16" s="60"/>
      <c r="J16" s="60"/>
      <c r="K16" s="60"/>
      <c r="L16" s="60"/>
      <c r="M16" s="60"/>
      <c r="N16" s="60"/>
      <c r="O16" s="60"/>
    </row>
    <row r="17" spans="1:15" x14ac:dyDescent="0.25">
      <c r="A17" s="74"/>
      <c r="B17" s="125"/>
      <c r="C17" s="137"/>
      <c r="D17" s="140"/>
      <c r="E17" s="36">
        <v>1</v>
      </c>
      <c r="F17" s="31" t="s">
        <v>93</v>
      </c>
      <c r="G17" s="37"/>
      <c r="I17" s="60"/>
      <c r="L17" s="60"/>
      <c r="M17" s="60"/>
      <c r="N17" s="60"/>
      <c r="O17" s="60"/>
    </row>
    <row r="18" spans="1:15" x14ac:dyDescent="0.25">
      <c r="A18" s="134" t="s">
        <v>206</v>
      </c>
      <c r="B18" s="124" t="str">
        <f>DEC2HEX(SUM(HEX2DEC(B15)+4))</f>
        <v>33E00020</v>
      </c>
      <c r="C18" s="87" t="s">
        <v>66</v>
      </c>
      <c r="D18" s="90" t="s">
        <v>106</v>
      </c>
      <c r="E18" s="36" t="s">
        <v>66</v>
      </c>
      <c r="F18" s="31"/>
      <c r="G18" s="37"/>
      <c r="I18" s="60"/>
      <c r="L18" s="60"/>
      <c r="M18" s="60"/>
      <c r="N18" s="60"/>
      <c r="O18" s="60"/>
    </row>
    <row r="19" spans="1:15" x14ac:dyDescent="0.25">
      <c r="A19" s="134"/>
      <c r="B19" s="133"/>
      <c r="C19" s="87" t="s">
        <v>100</v>
      </c>
      <c r="D19" s="90" t="s">
        <v>102</v>
      </c>
      <c r="E19" s="36">
        <v>1</v>
      </c>
      <c r="F19" s="31"/>
      <c r="G19" s="37"/>
      <c r="I19" s="60"/>
      <c r="J19" s="60"/>
      <c r="K19" s="60"/>
      <c r="L19" s="60"/>
      <c r="M19" s="60"/>
      <c r="N19" s="60"/>
      <c r="O19" s="60"/>
    </row>
    <row r="20" spans="1:15" x14ac:dyDescent="0.25">
      <c r="A20" s="134"/>
      <c r="B20" s="125"/>
      <c r="C20" s="87" t="s">
        <v>96</v>
      </c>
      <c r="D20" s="90" t="s">
        <v>102</v>
      </c>
      <c r="E20" s="36">
        <v>0</v>
      </c>
      <c r="F20" s="31"/>
      <c r="G20" s="37"/>
      <c r="I20" s="60"/>
      <c r="J20" s="60"/>
      <c r="K20" s="60"/>
      <c r="L20" s="60"/>
      <c r="M20" s="60"/>
      <c r="N20" s="60"/>
      <c r="O20" s="60"/>
    </row>
    <row r="21" spans="1:15" x14ac:dyDescent="0.25">
      <c r="A21" s="111" t="s">
        <v>207</v>
      </c>
      <c r="B21" s="124" t="str">
        <f>DEC2HEX(SUM(HEX2DEC(B18)+4))</f>
        <v>33E00024</v>
      </c>
      <c r="C21" s="29" t="s">
        <v>66</v>
      </c>
      <c r="D21" s="30" t="s">
        <v>103</v>
      </c>
      <c r="E21" s="30"/>
      <c r="F21" s="31"/>
      <c r="G21" s="37"/>
      <c r="I21" s="60"/>
      <c r="J21" s="60"/>
      <c r="K21" s="60"/>
      <c r="L21" s="60"/>
      <c r="M21" s="60"/>
      <c r="N21" s="60"/>
      <c r="O21" s="60"/>
    </row>
    <row r="22" spans="1:15" x14ac:dyDescent="0.25">
      <c r="A22" s="112"/>
      <c r="B22" s="125"/>
      <c r="C22" s="29" t="s">
        <v>203</v>
      </c>
      <c r="D22" s="30" t="s">
        <v>102</v>
      </c>
      <c r="E22" s="30" t="str">
        <f>DEC2BIN(0,2)</f>
        <v>00</v>
      </c>
      <c r="F22" s="31"/>
      <c r="G22" s="37"/>
      <c r="I22" s="60"/>
      <c r="J22" s="60"/>
      <c r="K22" s="60"/>
      <c r="L22" s="60"/>
      <c r="M22" s="60"/>
      <c r="N22" s="60"/>
      <c r="O22" s="60"/>
    </row>
    <row r="23" spans="1:15" ht="60" x14ac:dyDescent="0.25">
      <c r="A23" s="28" t="s">
        <v>24</v>
      </c>
      <c r="B23" s="26" t="str">
        <f>DEC2HEX(SUM(HEX2DEC(B21)+4))</f>
        <v>33E00028</v>
      </c>
      <c r="C23" s="92" t="s">
        <v>181</v>
      </c>
      <c r="D23" s="30" t="s">
        <v>1</v>
      </c>
      <c r="E23" s="30"/>
      <c r="F23" s="31"/>
      <c r="G23" s="37"/>
      <c r="I23" s="60"/>
      <c r="J23" s="60"/>
      <c r="K23" s="60"/>
      <c r="L23" s="60"/>
      <c r="M23" s="60"/>
      <c r="N23" s="60"/>
      <c r="O23" s="60"/>
    </row>
    <row r="24" spans="1:15" ht="45" x14ac:dyDescent="0.25">
      <c r="A24" s="28" t="s">
        <v>25</v>
      </c>
      <c r="B24" s="26" t="str">
        <f>DEC2HEX(SUM(HEX2DEC(B23)+4))</f>
        <v>33E0002C</v>
      </c>
      <c r="C24" s="92" t="s">
        <v>197</v>
      </c>
      <c r="D24" s="30" t="s">
        <v>1</v>
      </c>
      <c r="E24" s="30"/>
      <c r="F24" s="31" t="s">
        <v>198</v>
      </c>
      <c r="G24" s="37"/>
    </row>
    <row r="25" spans="1:15" ht="45" customHeight="1" x14ac:dyDescent="0.25">
      <c r="A25" s="111" t="s">
        <v>26</v>
      </c>
      <c r="B25" s="124" t="str">
        <f>DEC2HEX(SUM(HEX2DEC(B24)+4))</f>
        <v>33E00030</v>
      </c>
      <c r="C25" s="150" t="s">
        <v>193</v>
      </c>
      <c r="D25" s="139" t="s">
        <v>1</v>
      </c>
      <c r="E25" s="139"/>
      <c r="F25" s="164" t="s">
        <v>204</v>
      </c>
      <c r="G25" s="161"/>
    </row>
    <row r="26" spans="1:15" ht="45" customHeight="1" x14ac:dyDescent="0.25">
      <c r="A26" s="154"/>
      <c r="B26" s="133"/>
      <c r="C26" s="155"/>
      <c r="D26" s="156"/>
      <c r="E26" s="156"/>
      <c r="F26" s="165"/>
      <c r="G26" s="162"/>
    </row>
    <row r="27" spans="1:15" x14ac:dyDescent="0.25">
      <c r="A27" s="112"/>
      <c r="B27" s="125"/>
      <c r="C27" s="151"/>
      <c r="D27" s="140"/>
      <c r="E27" s="140"/>
      <c r="F27" s="166"/>
      <c r="G27" s="163"/>
    </row>
    <row r="28" spans="1:15" x14ac:dyDescent="0.25">
      <c r="A28" s="32" t="s">
        <v>0</v>
      </c>
      <c r="B28" s="27" t="str">
        <f>DEC2HEX(SUM(HEX2DEC(B4)+4))</f>
        <v>33E0000C</v>
      </c>
      <c r="C28" s="1" t="s">
        <v>6</v>
      </c>
      <c r="D28" s="1"/>
      <c r="E28" s="1"/>
      <c r="F28" s="1"/>
      <c r="G28" s="69" t="s">
        <v>115</v>
      </c>
      <c r="I28" s="60"/>
      <c r="J28" s="60"/>
      <c r="K28" s="60"/>
      <c r="L28" s="60"/>
      <c r="M28" s="60"/>
      <c r="N28" s="60"/>
      <c r="O28" s="60"/>
    </row>
    <row r="29" spans="1:15" x14ac:dyDescent="0.25">
      <c r="A29" s="3"/>
      <c r="B29" s="4"/>
      <c r="C29" s="5"/>
      <c r="D29" s="6"/>
      <c r="E29" s="6"/>
      <c r="F29" s="7"/>
      <c r="G29" s="8"/>
    </row>
    <row r="30" spans="1:15" x14ac:dyDescent="0.25">
      <c r="A30" s="9" t="s">
        <v>21</v>
      </c>
      <c r="B30" s="4"/>
      <c r="C30" s="5" t="s">
        <v>89</v>
      </c>
      <c r="D30" s="6"/>
      <c r="E30" s="6"/>
      <c r="F30" s="7"/>
      <c r="G30" s="8"/>
    </row>
    <row r="31" spans="1:15" x14ac:dyDescent="0.25">
      <c r="A31" s="3"/>
      <c r="B31" s="4"/>
      <c r="C31" s="5"/>
      <c r="D31" s="6"/>
      <c r="E31" s="6"/>
      <c r="F31" s="7"/>
      <c r="G31" s="8"/>
    </row>
    <row r="33" spans="1:7" x14ac:dyDescent="0.25">
      <c r="A33" s="2" t="s">
        <v>35</v>
      </c>
    </row>
    <row r="34" spans="1:7" ht="30" x14ac:dyDescent="0.25">
      <c r="A34" s="41"/>
      <c r="B34" s="41" t="s">
        <v>5</v>
      </c>
      <c r="C34" s="41" t="s">
        <v>10</v>
      </c>
      <c r="D34" s="41" t="s">
        <v>3</v>
      </c>
      <c r="E34" s="42" t="s">
        <v>9</v>
      </c>
      <c r="F34" s="41" t="s">
        <v>4</v>
      </c>
      <c r="G34" s="41" t="s">
        <v>8</v>
      </c>
    </row>
    <row r="35" spans="1:7" ht="30" x14ac:dyDescent="0.25">
      <c r="A35" s="43" t="s">
        <v>17</v>
      </c>
      <c r="B35" s="88" t="str">
        <f>'Global shared memory map'!B6</f>
        <v>33E00108</v>
      </c>
      <c r="C35" s="45"/>
      <c r="D35" s="45"/>
      <c r="E35" s="46" t="s">
        <v>2</v>
      </c>
      <c r="F35" s="47" t="s">
        <v>18</v>
      </c>
      <c r="G35" s="48">
        <v>1</v>
      </c>
    </row>
    <row r="36" spans="1:7" ht="60" x14ac:dyDescent="0.25">
      <c r="A36" s="43" t="s">
        <v>11</v>
      </c>
      <c r="B36" s="88" t="s">
        <v>19</v>
      </c>
      <c r="C36" s="45"/>
      <c r="D36" s="45"/>
      <c r="E36" s="46" t="s">
        <v>2</v>
      </c>
      <c r="F36" s="47" t="s">
        <v>12</v>
      </c>
      <c r="G36" s="49"/>
    </row>
    <row r="37" spans="1:7" x14ac:dyDescent="0.25">
      <c r="A37" s="50" t="s">
        <v>15</v>
      </c>
      <c r="B37" s="56" t="str">
        <f t="shared" ref="B37:B38" si="1">DEC2HEX(HEX2DEC(B36)+4)</f>
        <v>33E00214</v>
      </c>
      <c r="C37" s="51"/>
      <c r="D37" s="51" t="s">
        <v>14</v>
      </c>
      <c r="E37" s="46" t="s">
        <v>2</v>
      </c>
      <c r="F37" s="52"/>
      <c r="G37" s="51">
        <v>0</v>
      </c>
    </row>
    <row r="38" spans="1:7" ht="30" x14ac:dyDescent="0.25">
      <c r="A38" s="50" t="s">
        <v>13</v>
      </c>
      <c r="B38" s="56" t="str">
        <f t="shared" si="1"/>
        <v>33E00218</v>
      </c>
      <c r="C38" s="51"/>
      <c r="D38" s="51"/>
      <c r="E38" s="46" t="s">
        <v>2</v>
      </c>
      <c r="F38" s="52" t="s">
        <v>20</v>
      </c>
      <c r="G38" s="51" t="str">
        <f>G28</f>
        <v>0x0000101F</v>
      </c>
    </row>
  </sheetData>
  <mergeCells count="26">
    <mergeCell ref="D13:D14"/>
    <mergeCell ref="G25:G27"/>
    <mergeCell ref="B21:B22"/>
    <mergeCell ref="A21:A22"/>
    <mergeCell ref="F25:F27"/>
    <mergeCell ref="E25:E27"/>
    <mergeCell ref="A25:A27"/>
    <mergeCell ref="B25:B27"/>
    <mergeCell ref="C25:C27"/>
    <mergeCell ref="D25:D27"/>
    <mergeCell ref="C1:K1"/>
    <mergeCell ref="B15:B17"/>
    <mergeCell ref="C15:C17"/>
    <mergeCell ref="D16:D17"/>
    <mergeCell ref="A18:A20"/>
    <mergeCell ref="B18:B20"/>
    <mergeCell ref="A7:A14"/>
    <mergeCell ref="B7:B14"/>
    <mergeCell ref="C7:C8"/>
    <mergeCell ref="D7:D8"/>
    <mergeCell ref="E7:E8"/>
    <mergeCell ref="F7:F8"/>
    <mergeCell ref="D9:D10"/>
    <mergeCell ref="C11:C12"/>
    <mergeCell ref="D11:D12"/>
    <mergeCell ref="C13: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A256-9874-4D0D-AA36-FE2DACA30ED0}">
  <dimension ref="A1:O20"/>
  <sheetViews>
    <sheetView workbookViewId="0">
      <selection activeCell="J14" sqref="J14"/>
    </sheetView>
  </sheetViews>
  <sheetFormatPr defaultRowHeight="15" x14ac:dyDescent="0.25"/>
  <cols>
    <col min="1" max="1" width="25.28515625" style="2" customWidth="1"/>
    <col min="2" max="2" width="27.140625" bestFit="1" customWidth="1"/>
    <col min="3" max="3" width="35.7109375" customWidth="1"/>
    <col min="5" max="5" width="20.42578125" bestFit="1" customWidth="1"/>
    <col min="6" max="6" width="48" bestFit="1" customWidth="1"/>
    <col min="7" max="7" width="11.28515625" bestFit="1" customWidth="1"/>
  </cols>
  <sheetData>
    <row r="1" spans="1:15" x14ac:dyDescent="0.25">
      <c r="A1" s="38" t="s">
        <v>37</v>
      </c>
      <c r="B1" s="107" t="s">
        <v>241</v>
      </c>
      <c r="C1" s="167" t="s">
        <v>242</v>
      </c>
      <c r="D1" s="168"/>
      <c r="E1" s="168"/>
      <c r="F1" s="168"/>
      <c r="G1" s="168"/>
      <c r="H1" s="168"/>
      <c r="I1" s="168"/>
      <c r="J1" s="168"/>
      <c r="K1" s="168"/>
    </row>
    <row r="2" spans="1:15" x14ac:dyDescent="0.25">
      <c r="A2" s="2" t="s">
        <v>36</v>
      </c>
      <c r="B2" s="37"/>
      <c r="C2" s="98"/>
      <c r="D2" s="99"/>
      <c r="E2" s="99"/>
      <c r="F2" s="99"/>
      <c r="G2" s="99"/>
      <c r="H2" s="99"/>
      <c r="I2" s="99"/>
      <c r="J2" s="99"/>
      <c r="K2" s="99"/>
    </row>
    <row r="3" spans="1:15" ht="32.25" customHeight="1" x14ac:dyDescent="0.25">
      <c r="A3" s="39"/>
      <c r="B3" s="39" t="s">
        <v>5</v>
      </c>
      <c r="C3" s="39" t="s">
        <v>10</v>
      </c>
      <c r="D3" s="39" t="s">
        <v>3</v>
      </c>
      <c r="E3" s="40" t="s">
        <v>9</v>
      </c>
      <c r="F3" s="39" t="s">
        <v>4</v>
      </c>
      <c r="G3" s="39" t="s">
        <v>8</v>
      </c>
      <c r="I3" s="60"/>
      <c r="J3" s="60"/>
      <c r="K3" s="60"/>
      <c r="L3" s="60"/>
      <c r="M3" s="60"/>
      <c r="N3" s="60"/>
      <c r="O3" s="60"/>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DEC2HEX(SUM(HEX2DEC(B8)+4))</f>
        <v>33E00010</v>
      </c>
      <c r="C5" s="1" t="s">
        <v>7</v>
      </c>
      <c r="D5" s="1"/>
      <c r="E5" s="1"/>
      <c r="F5" s="1"/>
      <c r="G5" s="1" t="str">
        <f>DEC2HEX(ROWS(A4:A8)-1)</f>
        <v>4</v>
      </c>
      <c r="I5" s="60"/>
      <c r="J5" s="60"/>
      <c r="K5" s="60"/>
      <c r="L5" s="60"/>
      <c r="M5" s="60"/>
      <c r="N5" s="60"/>
      <c r="O5" s="60"/>
    </row>
    <row r="6" spans="1:15" ht="45" x14ac:dyDescent="0.25">
      <c r="A6" s="33" t="s">
        <v>22</v>
      </c>
      <c r="B6" s="26" t="str">
        <f t="shared" ref="B6" si="0">DEC2HEX(SUM(HEX2DEC(B5)+4))</f>
        <v>33E00014</v>
      </c>
      <c r="C6" s="34" t="s">
        <v>59</v>
      </c>
      <c r="D6" s="101" t="s">
        <v>2</v>
      </c>
      <c r="E6" s="36" t="s">
        <v>132</v>
      </c>
      <c r="F6" s="31"/>
      <c r="G6" s="37"/>
      <c r="I6" s="60"/>
      <c r="J6" s="104" t="s">
        <v>252</v>
      </c>
      <c r="K6" s="60"/>
      <c r="L6" s="60"/>
      <c r="M6" s="60"/>
      <c r="N6" s="60"/>
      <c r="O6" s="60"/>
    </row>
    <row r="7" spans="1:15" ht="45" x14ac:dyDescent="0.25">
      <c r="A7" s="28" t="s">
        <v>24</v>
      </c>
      <c r="B7" s="27" t="str">
        <f>DEC2HEX(SUM(HEX2DEC(B6)+4))</f>
        <v>33E00018</v>
      </c>
      <c r="C7" s="29" t="s">
        <v>51</v>
      </c>
      <c r="D7" s="30" t="s">
        <v>1</v>
      </c>
      <c r="E7" s="30"/>
      <c r="F7" s="31"/>
      <c r="G7" s="37"/>
      <c r="I7" s="60"/>
      <c r="J7" s="60"/>
      <c r="K7" s="60"/>
      <c r="L7" s="60"/>
      <c r="M7" s="60"/>
      <c r="N7" s="60"/>
      <c r="O7" s="60"/>
    </row>
    <row r="8" spans="1:15" x14ac:dyDescent="0.25">
      <c r="A8" s="32" t="s">
        <v>0</v>
      </c>
      <c r="B8" s="27" t="str">
        <f>DEC2HEX(SUM(HEX2DEC(B4)+4))</f>
        <v>33E0000C</v>
      </c>
      <c r="C8" s="1" t="s">
        <v>6</v>
      </c>
      <c r="D8" s="1"/>
      <c r="E8" s="1"/>
      <c r="F8" s="1"/>
      <c r="G8" s="53" t="s">
        <v>245</v>
      </c>
      <c r="I8" s="60"/>
      <c r="J8" s="60"/>
      <c r="K8" s="60"/>
      <c r="L8" s="60"/>
      <c r="M8" s="60"/>
      <c r="N8" s="60"/>
      <c r="O8" s="60"/>
    </row>
    <row r="9" spans="1:15" x14ac:dyDescent="0.25">
      <c r="A9" s="3"/>
      <c r="B9" s="4"/>
      <c r="C9" s="5"/>
      <c r="D9" s="6"/>
      <c r="E9" s="6"/>
      <c r="F9" s="7"/>
      <c r="G9" s="8"/>
    </row>
    <row r="10" spans="1:15" x14ac:dyDescent="0.25">
      <c r="A10" s="9" t="s">
        <v>21</v>
      </c>
      <c r="B10" s="4"/>
      <c r="C10" s="5" t="s">
        <v>89</v>
      </c>
      <c r="D10" s="6"/>
      <c r="E10" s="6"/>
      <c r="F10" s="7"/>
      <c r="G10" s="8"/>
    </row>
    <row r="11" spans="1:15" x14ac:dyDescent="0.25">
      <c r="A11" s="3"/>
      <c r="B11" s="4"/>
      <c r="C11" s="5"/>
      <c r="D11" s="6"/>
      <c r="E11" s="6"/>
      <c r="F11" s="7"/>
      <c r="G11" s="8"/>
    </row>
    <row r="13" spans="1:15" x14ac:dyDescent="0.25">
      <c r="A13" s="2" t="s">
        <v>35</v>
      </c>
    </row>
    <row r="14" spans="1:15" ht="30" x14ac:dyDescent="0.25">
      <c r="A14" s="41"/>
      <c r="B14" s="41" t="s">
        <v>5</v>
      </c>
      <c r="C14" s="41" t="s">
        <v>10</v>
      </c>
      <c r="D14" s="41" t="s">
        <v>3</v>
      </c>
      <c r="E14" s="42" t="s">
        <v>9</v>
      </c>
      <c r="F14" s="41" t="s">
        <v>4</v>
      </c>
      <c r="G14" s="41" t="s">
        <v>8</v>
      </c>
    </row>
    <row r="15" spans="1:15" ht="30" x14ac:dyDescent="0.25">
      <c r="A15" s="43" t="s">
        <v>17</v>
      </c>
      <c r="B15" s="100" t="str">
        <f>'Global shared memory map'!B6</f>
        <v>33E00108</v>
      </c>
      <c r="C15" s="45"/>
      <c r="D15" s="45"/>
      <c r="E15" s="46" t="s">
        <v>2</v>
      </c>
      <c r="F15" s="47" t="s">
        <v>18</v>
      </c>
      <c r="G15" s="48">
        <v>1</v>
      </c>
    </row>
    <row r="16" spans="1:15" ht="60" x14ac:dyDescent="0.25">
      <c r="A16" s="43" t="s">
        <v>11</v>
      </c>
      <c r="B16" s="100" t="str">
        <f>DEC2HEX(SUM(HEX2DEC(B15)+4))</f>
        <v>33E0010C</v>
      </c>
      <c r="C16" s="45"/>
      <c r="D16" s="45"/>
      <c r="E16" s="46" t="s">
        <v>2</v>
      </c>
      <c r="F16" s="47" t="s">
        <v>12</v>
      </c>
      <c r="G16" s="49"/>
    </row>
    <row r="17" spans="1:7" x14ac:dyDescent="0.25">
      <c r="A17" s="50" t="s">
        <v>15</v>
      </c>
      <c r="B17" s="100" t="str">
        <f t="shared" ref="B17:B19" si="1">DEC2HEX(SUM(HEX2DEC(B16)+4))</f>
        <v>33E00110</v>
      </c>
      <c r="C17" s="51"/>
      <c r="D17" s="51" t="s">
        <v>14</v>
      </c>
      <c r="E17" s="46" t="s">
        <v>2</v>
      </c>
      <c r="F17" s="52"/>
      <c r="G17" s="51">
        <v>1</v>
      </c>
    </row>
    <row r="18" spans="1:7" ht="45" x14ac:dyDescent="0.25">
      <c r="A18" s="50" t="s">
        <v>13</v>
      </c>
      <c r="B18" s="100" t="str">
        <f t="shared" si="1"/>
        <v>33E00114</v>
      </c>
      <c r="C18" s="51"/>
      <c r="D18" s="51"/>
      <c r="E18" s="46" t="s">
        <v>2</v>
      </c>
      <c r="F18" s="52" t="s">
        <v>20</v>
      </c>
      <c r="G18" s="51" t="str">
        <f>G8</f>
        <v>0x00001010</v>
      </c>
    </row>
    <row r="19" spans="1:7" x14ac:dyDescent="0.25">
      <c r="A19" s="116" t="s">
        <v>243</v>
      </c>
      <c r="B19" s="117" t="str">
        <f t="shared" si="1"/>
        <v>33E00118</v>
      </c>
      <c r="C19" s="51" t="s">
        <v>66</v>
      </c>
      <c r="D19" s="46" t="s">
        <v>67</v>
      </c>
      <c r="E19" s="66"/>
      <c r="F19" s="52"/>
      <c r="G19" s="51"/>
    </row>
    <row r="20" spans="1:7" x14ac:dyDescent="0.25">
      <c r="A20" s="116"/>
      <c r="B20" s="117"/>
      <c r="C20" s="51" t="s">
        <v>69</v>
      </c>
      <c r="D20" s="51" t="s">
        <v>2</v>
      </c>
      <c r="E20" s="66"/>
      <c r="F20" s="52"/>
      <c r="G20" s="51"/>
    </row>
  </sheetData>
  <mergeCells count="3">
    <mergeCell ref="C1:K1"/>
    <mergeCell ref="A19:A20"/>
    <mergeCell ref="B19: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4ABF-3FAF-416A-8EE9-A5A2C2C935DF}">
  <dimension ref="B1:E24"/>
  <sheetViews>
    <sheetView zoomScale="115" zoomScaleNormal="115" workbookViewId="0">
      <selection activeCell="E2" sqref="E2"/>
    </sheetView>
  </sheetViews>
  <sheetFormatPr defaultRowHeight="15" x14ac:dyDescent="0.25"/>
  <cols>
    <col min="2" max="2" width="10" bestFit="1" customWidth="1"/>
    <col min="3" max="3" width="100.42578125" bestFit="1" customWidth="1"/>
    <col min="5" max="5" width="42.28515625" customWidth="1"/>
    <col min="8" max="8" width="112.140625" bestFit="1" customWidth="1"/>
  </cols>
  <sheetData>
    <row r="1" spans="2:5" ht="15.75" thickBot="1" x14ac:dyDescent="0.3"/>
    <row r="2" spans="2:5" x14ac:dyDescent="0.25">
      <c r="B2" s="80" t="s">
        <v>29</v>
      </c>
      <c r="C2" s="81" t="s">
        <v>30</v>
      </c>
      <c r="E2" t="s">
        <v>233</v>
      </c>
    </row>
    <row r="3" spans="2:5" x14ac:dyDescent="0.25">
      <c r="B3" s="82">
        <v>0</v>
      </c>
      <c r="C3" s="82" t="s">
        <v>28</v>
      </c>
      <c r="E3" t="s">
        <v>234</v>
      </c>
    </row>
    <row r="4" spans="2:5" x14ac:dyDescent="0.25">
      <c r="B4" s="82">
        <v>13</v>
      </c>
      <c r="C4" s="82" t="s">
        <v>139</v>
      </c>
    </row>
    <row r="5" spans="2:5" x14ac:dyDescent="0.25">
      <c r="B5" s="83">
        <v>14</v>
      </c>
      <c r="C5" s="84" t="s">
        <v>140</v>
      </c>
    </row>
    <row r="6" spans="2:5" x14ac:dyDescent="0.25">
      <c r="B6" s="82">
        <v>15</v>
      </c>
      <c r="C6" s="82" t="s">
        <v>141</v>
      </c>
    </row>
    <row r="7" spans="2:5" x14ac:dyDescent="0.25">
      <c r="B7" s="82">
        <v>16</v>
      </c>
      <c r="C7" s="82" t="s">
        <v>142</v>
      </c>
    </row>
    <row r="8" spans="2:5" x14ac:dyDescent="0.25">
      <c r="B8" s="83">
        <v>33</v>
      </c>
      <c r="C8" s="82" t="s">
        <v>143</v>
      </c>
    </row>
    <row r="9" spans="2:5" x14ac:dyDescent="0.25">
      <c r="B9" s="82">
        <v>43</v>
      </c>
      <c r="C9" s="82" t="s">
        <v>171</v>
      </c>
    </row>
    <row r="10" spans="2:5" x14ac:dyDescent="0.25">
      <c r="B10" s="82">
        <v>44</v>
      </c>
      <c r="C10" s="82" t="s">
        <v>172</v>
      </c>
    </row>
    <row r="11" spans="2:5" x14ac:dyDescent="0.25">
      <c r="B11" s="82">
        <v>45</v>
      </c>
      <c r="C11" s="82" t="s">
        <v>173</v>
      </c>
    </row>
    <row r="12" spans="2:5" x14ac:dyDescent="0.25">
      <c r="B12" s="82">
        <v>46</v>
      </c>
      <c r="C12" s="82" t="s">
        <v>215</v>
      </c>
    </row>
    <row r="13" spans="2:5" x14ac:dyDescent="0.25">
      <c r="B13" s="82">
        <v>47</v>
      </c>
      <c r="C13" s="82" t="s">
        <v>224</v>
      </c>
    </row>
    <row r="14" spans="2:5" x14ac:dyDescent="0.25">
      <c r="B14" s="82">
        <v>48</v>
      </c>
      <c r="C14" s="82" t="s">
        <v>223</v>
      </c>
    </row>
    <row r="15" spans="2:5" x14ac:dyDescent="0.25">
      <c r="B15" s="82">
        <v>49</v>
      </c>
      <c r="C15" s="82" t="s">
        <v>217</v>
      </c>
    </row>
    <row r="16" spans="2:5" x14ac:dyDescent="0.25">
      <c r="B16" s="82">
        <v>50</v>
      </c>
      <c r="C16" s="82" t="s">
        <v>216</v>
      </c>
    </row>
    <row r="17" spans="2:3" x14ac:dyDescent="0.25">
      <c r="B17" s="82">
        <v>51</v>
      </c>
      <c r="C17" s="82" t="s">
        <v>218</v>
      </c>
    </row>
    <row r="18" spans="2:3" x14ac:dyDescent="0.25">
      <c r="B18" s="82">
        <v>52</v>
      </c>
      <c r="C18" s="82" t="s">
        <v>219</v>
      </c>
    </row>
    <row r="19" spans="2:3" x14ac:dyDescent="0.25">
      <c r="B19" s="82">
        <v>53</v>
      </c>
      <c r="C19" s="82" t="s">
        <v>220</v>
      </c>
    </row>
    <row r="20" spans="2:3" x14ac:dyDescent="0.25">
      <c r="B20" s="82">
        <v>54</v>
      </c>
      <c r="C20" s="82" t="s">
        <v>221</v>
      </c>
    </row>
    <row r="21" spans="2:3" x14ac:dyDescent="0.25">
      <c r="B21" s="82">
        <v>55</v>
      </c>
      <c r="C21" s="82" t="s">
        <v>222</v>
      </c>
    </row>
    <row r="22" spans="2:3" x14ac:dyDescent="0.25">
      <c r="B22" s="82">
        <v>56</v>
      </c>
      <c r="C22" s="82" t="s">
        <v>225</v>
      </c>
    </row>
    <row r="23" spans="2:3" x14ac:dyDescent="0.25">
      <c r="B23" s="82">
        <v>57</v>
      </c>
      <c r="C23" s="82" t="s">
        <v>236</v>
      </c>
    </row>
    <row r="24" spans="2:3" x14ac:dyDescent="0.25">
      <c r="B24" s="82">
        <v>58</v>
      </c>
      <c r="C24" s="82" t="s">
        <v>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BC24-A4DA-4539-8C49-FA83EE38DD01}">
  <dimension ref="A3:B16"/>
  <sheetViews>
    <sheetView zoomScaleNormal="100" workbookViewId="0">
      <selection activeCell="A24" sqref="A24"/>
    </sheetView>
  </sheetViews>
  <sheetFormatPr defaultRowHeight="15" x14ac:dyDescent="0.25"/>
  <cols>
    <col min="1" max="1" width="88.42578125" customWidth="1"/>
    <col min="2" max="2" width="40.28515625" bestFit="1" customWidth="1"/>
  </cols>
  <sheetData>
    <row r="3" spans="1:2" x14ac:dyDescent="0.25">
      <c r="A3" s="24" t="s">
        <v>33</v>
      </c>
      <c r="B3" s="24"/>
    </row>
    <row r="4" spans="1:2" ht="30" x14ac:dyDescent="0.25">
      <c r="A4" s="102" t="s">
        <v>240</v>
      </c>
      <c r="B4" s="24"/>
    </row>
    <row r="5" spans="1:2" x14ac:dyDescent="0.25">
      <c r="B5" s="24"/>
    </row>
    <row r="6" spans="1:2" x14ac:dyDescent="0.25">
      <c r="A6" s="2" t="s">
        <v>34</v>
      </c>
    </row>
    <row r="7" spans="1:2" x14ac:dyDescent="0.25">
      <c r="A7" s="62" t="str">
        <f>rfeDft_histArray!G15</f>
        <v>0x00001015</v>
      </c>
      <c r="B7" t="str">
        <f>rfeDft_histArray!B1</f>
        <v>rfeDft_histArray</v>
      </c>
    </row>
    <row r="8" spans="1:2" x14ac:dyDescent="0.25">
      <c r="A8" s="25" t="str">
        <f>rfeDft_convoluteArrays!G14</f>
        <v>0x00001016</v>
      </c>
      <c r="B8" t="str">
        <f>rfeDft_convoluteArrays!B1</f>
        <v>rfeDft_convoluteArrays</v>
      </c>
    </row>
    <row r="9" spans="1:2" x14ac:dyDescent="0.25">
      <c r="A9" s="61" t="str">
        <f>rfeDft_averageArray!G9</f>
        <v>0x00001017</v>
      </c>
      <c r="B9" t="str">
        <f>rfeDft_averageArray!B1</f>
        <v>rfeDft_averageArray</v>
      </c>
    </row>
    <row r="10" spans="1:2" x14ac:dyDescent="0.25">
      <c r="A10" s="62" t="str">
        <f>rfeDft_adcINLDNL!G10</f>
        <v>0x0000100B</v>
      </c>
      <c r="B10" t="str">
        <f>rfeDft_adcINLDNL!B1</f>
        <v>rfeDft_adcINLDNL</v>
      </c>
    </row>
    <row r="11" spans="1:2" x14ac:dyDescent="0.25">
      <c r="A11" s="62" t="str">
        <f>rfeDft_dacINLDNL!G10</f>
        <v>0x0000100A</v>
      </c>
      <c r="B11" t="str">
        <f>rfeDft_dacINLDNL!B1</f>
        <v>rfeDft_dacINLDNL</v>
      </c>
    </row>
    <row r="12" spans="1:2" x14ac:dyDescent="0.25">
      <c r="A12" s="62" t="str">
        <f>rfeDft_meanSigmaArray!G10</f>
        <v>0x0000101C</v>
      </c>
      <c r="B12" t="str">
        <f>rfeDft_meanSigmaArray!B1</f>
        <v>rfeDft_meanSigmaArray</v>
      </c>
    </row>
    <row r="13" spans="1:2" x14ac:dyDescent="0.25">
      <c r="A13" s="62" t="str">
        <f>rfeDft_linealRegressionArray!G13</f>
        <v>0x0000101D</v>
      </c>
      <c r="B13" t="str">
        <f>rfeDft_linealRegressionArray!B1</f>
        <v>rfeDft_linearRegressionArray</v>
      </c>
    </row>
    <row r="14" spans="1:2" x14ac:dyDescent="0.25">
      <c r="A14" s="70" t="str">
        <f>rfeDft_fftData16Bit!G33</f>
        <v>0x0000101E</v>
      </c>
      <c r="B14" t="str">
        <f>rfeDft_fftData16Bit!B1</f>
        <v>rfeDft_fftData16Bit</v>
      </c>
    </row>
    <row r="15" spans="1:2" x14ac:dyDescent="0.25">
      <c r="A15" s="70" t="str">
        <f>rfeDft_dftData1Bit!G28</f>
        <v>0x0000101F</v>
      </c>
      <c r="B15" t="str">
        <f>rfeDft_dftData1Bit!B1</f>
        <v>rfeDft_dftData1Bit</v>
      </c>
    </row>
    <row r="16" spans="1:2" x14ac:dyDescent="0.25">
      <c r="A16" s="62" t="str">
        <f>rfeDft_sumArray!G8</f>
        <v>0x00001010</v>
      </c>
      <c r="B16" t="str">
        <f>rfeDft_sumArray!B1</f>
        <v>rfeDft_sumArray</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A295-2A97-44BC-B97D-83118D6568B1}">
  <dimension ref="A1:O26"/>
  <sheetViews>
    <sheetView workbookViewId="0">
      <selection activeCell="B15" sqref="B15"/>
    </sheetView>
  </sheetViews>
  <sheetFormatPr defaultRowHeight="15" x14ac:dyDescent="0.25"/>
  <cols>
    <col min="1" max="1" width="25.28515625" style="2" customWidth="1"/>
    <col min="2" max="2" width="27.140625" bestFit="1" customWidth="1"/>
    <col min="3" max="3" width="35.7109375" customWidth="1"/>
    <col min="5" max="5" width="10.7109375" bestFit="1" customWidth="1"/>
    <col min="6" max="6" width="48" bestFit="1" customWidth="1"/>
    <col min="7" max="7" width="11.28515625" bestFit="1" customWidth="1"/>
  </cols>
  <sheetData>
    <row r="1" spans="1:15" x14ac:dyDescent="0.25">
      <c r="A1" s="38" t="s">
        <v>37</v>
      </c>
      <c r="B1" s="37" t="s">
        <v>52</v>
      </c>
      <c r="C1" s="109" t="s">
        <v>54</v>
      </c>
      <c r="D1" s="110"/>
      <c r="E1" s="110"/>
      <c r="F1" s="110"/>
      <c r="G1" s="110"/>
      <c r="H1" s="110"/>
      <c r="I1" s="110"/>
      <c r="J1" s="110"/>
      <c r="K1" s="110"/>
    </row>
    <row r="2" spans="1:15" x14ac:dyDescent="0.25">
      <c r="A2" s="2" t="s">
        <v>36</v>
      </c>
      <c r="B2" s="37"/>
      <c r="C2" s="54"/>
      <c r="D2" s="55"/>
      <c r="E2" s="55"/>
      <c r="F2" s="55"/>
      <c r="G2" s="55"/>
      <c r="H2" s="55"/>
      <c r="I2" s="55"/>
      <c r="J2" s="55"/>
      <c r="K2" s="55"/>
    </row>
    <row r="3" spans="1:15" ht="32.25" customHeight="1" x14ac:dyDescent="0.25">
      <c r="A3" s="39"/>
      <c r="B3" s="39" t="s">
        <v>5</v>
      </c>
      <c r="C3" s="39" t="s">
        <v>10</v>
      </c>
      <c r="D3" s="39" t="s">
        <v>3</v>
      </c>
      <c r="E3" s="40" t="s">
        <v>9</v>
      </c>
      <c r="F3" s="39" t="s">
        <v>4</v>
      </c>
      <c r="G3" s="39" t="s">
        <v>8</v>
      </c>
      <c r="I3" s="19"/>
      <c r="J3" s="19"/>
      <c r="K3" s="19"/>
      <c r="L3" s="19"/>
      <c r="M3" s="19"/>
      <c r="N3" s="19"/>
      <c r="O3" s="19"/>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DEC2HEX(SUM(HEX2DEC(B15)+4))</f>
        <v>33E00010</v>
      </c>
      <c r="C5" s="1" t="s">
        <v>7</v>
      </c>
      <c r="D5" s="1"/>
      <c r="E5" s="1"/>
      <c r="F5" s="1"/>
      <c r="G5" s="1" t="str">
        <f>DEC2HEX(ROWS(A4:A15)-1-3)</f>
        <v>8</v>
      </c>
      <c r="I5" s="19"/>
      <c r="J5" s="19"/>
      <c r="K5" s="19"/>
      <c r="L5" s="19"/>
      <c r="M5" s="19"/>
      <c r="N5" s="19"/>
      <c r="O5" s="19"/>
    </row>
    <row r="6" spans="1:15" x14ac:dyDescent="0.25">
      <c r="A6" s="33" t="s">
        <v>22</v>
      </c>
      <c r="B6" s="26" t="str">
        <f t="shared" ref="B6" si="0">DEC2HEX(SUM(HEX2DEC(B5)+4))</f>
        <v>33E00014</v>
      </c>
      <c r="C6" s="34" t="s">
        <v>59</v>
      </c>
      <c r="D6" s="35" t="s">
        <v>2</v>
      </c>
      <c r="E6" s="36" t="s">
        <v>23</v>
      </c>
      <c r="F6" s="31"/>
      <c r="G6" s="37"/>
      <c r="I6" s="19"/>
      <c r="J6" s="19"/>
      <c r="K6" s="19"/>
      <c r="L6" s="19"/>
      <c r="M6" s="19"/>
      <c r="N6" s="19"/>
      <c r="O6" s="19"/>
    </row>
    <row r="7" spans="1:15" x14ac:dyDescent="0.25">
      <c r="A7" s="111" t="s">
        <v>147</v>
      </c>
      <c r="B7" s="113" t="str">
        <f>DEC2HEX(SUM(HEX2DEC(B6)+4))</f>
        <v>33E00018</v>
      </c>
      <c r="C7" s="29"/>
      <c r="D7" s="30" t="s">
        <v>48</v>
      </c>
      <c r="E7" s="30" t="s">
        <v>79</v>
      </c>
      <c r="F7" s="31"/>
      <c r="G7" s="37"/>
    </row>
    <row r="8" spans="1:15" x14ac:dyDescent="0.25">
      <c r="A8" s="112"/>
      <c r="B8" s="114"/>
      <c r="C8" s="29" t="s">
        <v>77</v>
      </c>
      <c r="D8" s="30" t="s">
        <v>47</v>
      </c>
      <c r="E8" s="30" t="s">
        <v>78</v>
      </c>
      <c r="F8" s="31"/>
      <c r="G8" s="37"/>
    </row>
    <row r="9" spans="1:15" x14ac:dyDescent="0.25">
      <c r="A9" s="111" t="s">
        <v>148</v>
      </c>
      <c r="B9" s="113" t="str">
        <f>DEC2HEX(SUM(HEX2DEC(B6)+4*2))</f>
        <v>33E0001C</v>
      </c>
      <c r="C9" s="29"/>
      <c r="D9" s="30" t="s">
        <v>48</v>
      </c>
      <c r="E9" s="30" t="s">
        <v>79</v>
      </c>
      <c r="F9" s="31"/>
      <c r="G9" s="37"/>
    </row>
    <row r="10" spans="1:15" x14ac:dyDescent="0.25">
      <c r="A10" s="112"/>
      <c r="B10" s="114"/>
      <c r="C10" s="29" t="s">
        <v>76</v>
      </c>
      <c r="D10" s="30" t="s">
        <v>47</v>
      </c>
      <c r="E10" s="30" t="s">
        <v>78</v>
      </c>
      <c r="F10" s="31"/>
      <c r="G10" s="37"/>
    </row>
    <row r="11" spans="1:15" x14ac:dyDescent="0.25">
      <c r="A11" s="111" t="s">
        <v>146</v>
      </c>
      <c r="B11" s="113" t="str">
        <f>DEC2HEX(SUM(HEX2DEC(B9)+4))</f>
        <v>33E00020</v>
      </c>
      <c r="C11" s="29"/>
      <c r="D11" s="30" t="s">
        <v>48</v>
      </c>
      <c r="E11" s="30" t="s">
        <v>79</v>
      </c>
      <c r="F11" s="31"/>
      <c r="G11" s="37"/>
    </row>
    <row r="12" spans="1:15" x14ac:dyDescent="0.25">
      <c r="A12" s="112"/>
      <c r="B12" s="114"/>
      <c r="C12" s="29" t="s">
        <v>112</v>
      </c>
      <c r="D12" s="30" t="s">
        <v>47</v>
      </c>
      <c r="E12" s="30" t="s">
        <v>78</v>
      </c>
      <c r="F12" s="31"/>
      <c r="G12" s="37"/>
    </row>
    <row r="13" spans="1:15" ht="45" x14ac:dyDescent="0.25">
      <c r="A13" s="28" t="s">
        <v>24</v>
      </c>
      <c r="B13" s="27" t="str">
        <f>DEC2HEX(SUM(HEX2DEC(B11)+4))</f>
        <v>33E00024</v>
      </c>
      <c r="C13" s="29" t="s">
        <v>27</v>
      </c>
      <c r="D13" s="30" t="s">
        <v>1</v>
      </c>
      <c r="E13" s="30"/>
      <c r="F13" s="31"/>
      <c r="G13" s="37"/>
      <c r="I13" s="19"/>
      <c r="J13" s="19"/>
      <c r="K13" s="19"/>
      <c r="L13" s="19"/>
      <c r="M13" s="19"/>
      <c r="N13" s="19"/>
      <c r="O13" s="19"/>
    </row>
    <row r="14" spans="1:15" ht="30" x14ac:dyDescent="0.25">
      <c r="A14" s="28" t="s">
        <v>55</v>
      </c>
      <c r="B14" s="27" t="str">
        <f>DEC2HEX(SUM(HEX2DEC(B13)+4))</f>
        <v>33E00028</v>
      </c>
      <c r="C14" s="29" t="s">
        <v>57</v>
      </c>
      <c r="D14" s="30" t="s">
        <v>1</v>
      </c>
      <c r="E14" s="30" t="s">
        <v>23</v>
      </c>
      <c r="F14" s="31"/>
      <c r="G14" s="37"/>
      <c r="I14" s="19"/>
      <c r="J14" s="19"/>
      <c r="K14" s="19"/>
      <c r="L14" s="19"/>
      <c r="M14" s="19"/>
      <c r="N14" s="19"/>
      <c r="O14" s="19"/>
    </row>
    <row r="15" spans="1:15" x14ac:dyDescent="0.25">
      <c r="A15" s="32" t="s">
        <v>0</v>
      </c>
      <c r="B15" s="27" t="str">
        <f>DEC2HEX(SUM(HEX2DEC(B4)+4))</f>
        <v>33E0000C</v>
      </c>
      <c r="C15" s="1" t="s">
        <v>6</v>
      </c>
      <c r="D15" s="1"/>
      <c r="E15" s="1"/>
      <c r="F15" s="1"/>
      <c r="G15" s="53" t="s">
        <v>120</v>
      </c>
      <c r="I15" s="19"/>
      <c r="J15" s="19"/>
      <c r="K15" s="19"/>
      <c r="L15" s="19"/>
      <c r="M15" s="19"/>
      <c r="N15" s="19"/>
      <c r="O15" s="19"/>
    </row>
    <row r="16" spans="1:15" x14ac:dyDescent="0.25">
      <c r="A16" s="67"/>
    </row>
    <row r="17" spans="1:7" x14ac:dyDescent="0.25">
      <c r="A17" s="3"/>
      <c r="B17" s="4"/>
      <c r="C17" s="5"/>
      <c r="D17" s="6"/>
      <c r="E17" s="6"/>
      <c r="F17" s="7"/>
      <c r="G17" s="8"/>
    </row>
    <row r="18" spans="1:7" x14ac:dyDescent="0.25">
      <c r="A18" s="9" t="s">
        <v>21</v>
      </c>
      <c r="B18" s="4"/>
      <c r="C18" s="5" t="s">
        <v>89</v>
      </c>
      <c r="D18" s="6"/>
      <c r="E18" s="6"/>
      <c r="F18" s="7"/>
      <c r="G18" s="8"/>
    </row>
    <row r="19" spans="1:7" x14ac:dyDescent="0.25">
      <c r="A19" s="3"/>
      <c r="B19" s="4"/>
      <c r="C19" s="5"/>
      <c r="D19" s="6"/>
      <c r="E19" s="6"/>
      <c r="F19" s="7"/>
      <c r="G19" s="8"/>
    </row>
    <row r="21" spans="1:7" x14ac:dyDescent="0.25">
      <c r="A21" s="2" t="s">
        <v>35</v>
      </c>
    </row>
    <row r="22" spans="1:7" ht="30" x14ac:dyDescent="0.25">
      <c r="A22" s="41"/>
      <c r="B22" s="41" t="s">
        <v>5</v>
      </c>
      <c r="C22" s="41" t="s">
        <v>10</v>
      </c>
      <c r="D22" s="41" t="s">
        <v>3</v>
      </c>
      <c r="E22" s="42" t="s">
        <v>9</v>
      </c>
      <c r="F22" s="41" t="s">
        <v>4</v>
      </c>
      <c r="G22" s="41" t="s">
        <v>8</v>
      </c>
    </row>
    <row r="23" spans="1:7" ht="30" x14ac:dyDescent="0.25">
      <c r="A23" s="43" t="s">
        <v>17</v>
      </c>
      <c r="B23" s="44" t="str">
        <f>'Global shared memory map'!B6</f>
        <v>33E00108</v>
      </c>
      <c r="C23" s="45"/>
      <c r="D23" s="45"/>
      <c r="E23" s="46" t="s">
        <v>2</v>
      </c>
      <c r="F23" s="47" t="s">
        <v>18</v>
      </c>
      <c r="G23" s="48">
        <v>1</v>
      </c>
    </row>
    <row r="24" spans="1:7" ht="60" x14ac:dyDescent="0.25">
      <c r="A24" s="43" t="s">
        <v>11</v>
      </c>
      <c r="B24" s="44" t="str">
        <f>DEC2HEX(SUM(HEX2DEC(B23)+4))</f>
        <v>33E0010C</v>
      </c>
      <c r="C24" s="45"/>
      <c r="D24" s="45"/>
      <c r="E24" s="46" t="s">
        <v>2</v>
      </c>
      <c r="F24" s="47" t="s">
        <v>12</v>
      </c>
      <c r="G24" s="49"/>
    </row>
    <row r="25" spans="1:7" x14ac:dyDescent="0.25">
      <c r="A25" s="50" t="s">
        <v>15</v>
      </c>
      <c r="B25" s="44" t="str">
        <f t="shared" ref="B25:B26" si="1">DEC2HEX(SUM(HEX2DEC(B24)+4))</f>
        <v>33E00110</v>
      </c>
      <c r="C25" s="51"/>
      <c r="D25" s="51" t="s">
        <v>14</v>
      </c>
      <c r="E25" s="46" t="s">
        <v>2</v>
      </c>
      <c r="F25" s="52"/>
      <c r="G25" s="51">
        <v>0</v>
      </c>
    </row>
    <row r="26" spans="1:7" ht="45" x14ac:dyDescent="0.25">
      <c r="A26" s="50" t="s">
        <v>13</v>
      </c>
      <c r="B26" s="44" t="str">
        <f t="shared" si="1"/>
        <v>33E00114</v>
      </c>
      <c r="C26" s="51"/>
      <c r="D26" s="51"/>
      <c r="E26" s="46" t="s">
        <v>2</v>
      </c>
      <c r="F26" s="52" t="s">
        <v>20</v>
      </c>
      <c r="G26" s="51" t="str">
        <f>G15</f>
        <v>0x00001015</v>
      </c>
    </row>
  </sheetData>
  <mergeCells count="7">
    <mergeCell ref="C1:K1"/>
    <mergeCell ref="A7:A8"/>
    <mergeCell ref="A9:A10"/>
    <mergeCell ref="A11:A12"/>
    <mergeCell ref="B7:B8"/>
    <mergeCell ref="B9:B10"/>
    <mergeCell ref="B11:B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9649B-5B93-4B98-B096-0ABFA4BA542B}">
  <dimension ref="A1:O24"/>
  <sheetViews>
    <sheetView workbookViewId="0">
      <selection activeCell="B8" sqref="B8:B10"/>
    </sheetView>
  </sheetViews>
  <sheetFormatPr defaultRowHeight="15" x14ac:dyDescent="0.25"/>
  <cols>
    <col min="1" max="1" width="25.28515625" style="2" customWidth="1"/>
    <col min="2" max="2" width="22.140625" bestFit="1" customWidth="1"/>
    <col min="3" max="3" width="50" bestFit="1" customWidth="1"/>
    <col min="5" max="5" width="10.7109375" bestFit="1" customWidth="1"/>
    <col min="6" max="6" width="48" bestFit="1" customWidth="1"/>
    <col min="7" max="7" width="11.28515625" bestFit="1" customWidth="1"/>
  </cols>
  <sheetData>
    <row r="1" spans="1:15" ht="27.75" customHeight="1" x14ac:dyDescent="0.25">
      <c r="A1" s="38" t="s">
        <v>37</v>
      </c>
      <c r="B1" s="37" t="s">
        <v>39</v>
      </c>
      <c r="C1" s="115" t="s">
        <v>50</v>
      </c>
      <c r="D1" s="110"/>
      <c r="E1" s="110"/>
      <c r="F1" s="110"/>
      <c r="G1" s="110"/>
      <c r="H1" s="110"/>
      <c r="I1" s="110"/>
      <c r="J1" s="110"/>
      <c r="K1" s="110"/>
    </row>
    <row r="2" spans="1:15" x14ac:dyDescent="0.25">
      <c r="A2" s="2" t="s">
        <v>36</v>
      </c>
      <c r="B2" s="37"/>
      <c r="C2" s="54"/>
      <c r="D2" s="55"/>
      <c r="E2" s="55"/>
      <c r="F2" s="55"/>
      <c r="G2" s="55"/>
      <c r="H2" s="55"/>
      <c r="I2" s="55"/>
      <c r="J2" s="55"/>
      <c r="K2" s="55"/>
    </row>
    <row r="3" spans="1:15" ht="32.25" customHeight="1" x14ac:dyDescent="0.25">
      <c r="A3" s="39"/>
      <c r="B3" s="39" t="s">
        <v>5</v>
      </c>
      <c r="C3" s="39" t="s">
        <v>10</v>
      </c>
      <c r="D3" s="39" t="s">
        <v>3</v>
      </c>
      <c r="E3" s="40" t="s">
        <v>9</v>
      </c>
      <c r="F3" s="39" t="s">
        <v>4</v>
      </c>
      <c r="G3" s="39" t="s">
        <v>8</v>
      </c>
      <c r="I3" s="19"/>
      <c r="J3" s="19"/>
      <c r="K3" s="19"/>
      <c r="L3" s="19"/>
      <c r="M3" s="19"/>
      <c r="N3" s="19"/>
      <c r="O3" s="19"/>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DEC2HEX(SUM(HEX2DEC(B14)+4))</f>
        <v>33E00010</v>
      </c>
      <c r="C5" s="1" t="s">
        <v>7</v>
      </c>
      <c r="D5" s="1"/>
      <c r="E5" s="1"/>
      <c r="F5" s="1"/>
      <c r="G5" s="1" t="str">
        <f>DEC2HEX(ROWS(A4:A14)-1-1)</f>
        <v>9</v>
      </c>
      <c r="I5" s="19"/>
      <c r="J5" s="19"/>
      <c r="K5" s="19"/>
      <c r="L5" s="19"/>
      <c r="M5" s="19"/>
      <c r="N5" s="19"/>
      <c r="O5" s="19"/>
    </row>
    <row r="6" spans="1:15" ht="30" x14ac:dyDescent="0.25">
      <c r="A6" s="33" t="s">
        <v>124</v>
      </c>
      <c r="B6" s="26" t="str">
        <f t="shared" ref="B6:B13" si="0">DEC2HEX(SUM(HEX2DEC(B5)+4))</f>
        <v>33E00014</v>
      </c>
      <c r="C6" s="34" t="s">
        <v>125</v>
      </c>
      <c r="D6" s="35" t="s">
        <v>2</v>
      </c>
      <c r="E6" s="36" t="s">
        <v>23</v>
      </c>
      <c r="F6" s="31"/>
      <c r="G6" s="37"/>
      <c r="I6" s="19"/>
      <c r="J6" s="19"/>
      <c r="K6" s="19"/>
      <c r="L6" s="19"/>
      <c r="M6" s="19"/>
      <c r="N6" s="19"/>
      <c r="O6" s="19"/>
    </row>
    <row r="7" spans="1:15" ht="30" x14ac:dyDescent="0.25">
      <c r="A7" s="33" t="s">
        <v>127</v>
      </c>
      <c r="B7" s="26" t="str">
        <f t="shared" si="0"/>
        <v>33E00018</v>
      </c>
      <c r="C7" s="34" t="s">
        <v>126</v>
      </c>
      <c r="D7" s="35" t="s">
        <v>2</v>
      </c>
      <c r="E7" s="36" t="s">
        <v>23</v>
      </c>
      <c r="F7" s="31"/>
      <c r="G7" s="37"/>
      <c r="I7" s="60"/>
      <c r="J7" s="60"/>
      <c r="K7" s="60"/>
      <c r="L7" s="60"/>
      <c r="M7" s="60"/>
      <c r="N7" s="60"/>
      <c r="O7" s="60"/>
    </row>
    <row r="8" spans="1:15" x14ac:dyDescent="0.25">
      <c r="A8" s="126" t="s">
        <v>43</v>
      </c>
      <c r="B8" s="124" t="str">
        <f>DEC2HEX(SUM(HEX2DEC(B7)+4))</f>
        <v>33E0001C</v>
      </c>
      <c r="C8" s="34"/>
      <c r="D8" s="103" t="s">
        <v>246</v>
      </c>
      <c r="E8" s="36" t="s">
        <v>79</v>
      </c>
      <c r="F8" s="31"/>
      <c r="G8" s="37"/>
      <c r="I8" s="60"/>
      <c r="J8" s="60"/>
      <c r="K8" s="60"/>
      <c r="L8" s="60"/>
      <c r="M8" s="60"/>
      <c r="N8" s="60"/>
      <c r="O8" s="60"/>
    </row>
    <row r="9" spans="1:15" x14ac:dyDescent="0.25">
      <c r="A9" s="135"/>
      <c r="B9" s="133"/>
      <c r="C9" s="34" t="s">
        <v>44</v>
      </c>
      <c r="D9" s="35">
        <v>4</v>
      </c>
      <c r="E9" s="36" t="s">
        <v>45</v>
      </c>
      <c r="F9" s="31"/>
      <c r="G9" s="37"/>
      <c r="I9" s="60"/>
      <c r="J9" s="60"/>
      <c r="K9" s="60"/>
      <c r="L9" s="60"/>
      <c r="M9" s="60"/>
      <c r="N9" s="60"/>
      <c r="O9" s="60"/>
    </row>
    <row r="10" spans="1:15" x14ac:dyDescent="0.25">
      <c r="A10" s="127"/>
      <c r="B10" s="125"/>
      <c r="C10" s="65" t="s">
        <v>46</v>
      </c>
      <c r="D10" s="35" t="s">
        <v>123</v>
      </c>
      <c r="E10" s="36" t="s">
        <v>38</v>
      </c>
      <c r="F10" s="31"/>
      <c r="G10" s="37"/>
      <c r="I10" s="60"/>
      <c r="J10" s="60"/>
      <c r="K10" s="60"/>
      <c r="L10" s="60"/>
      <c r="M10" s="60"/>
      <c r="N10" s="60"/>
      <c r="O10" s="60"/>
    </row>
    <row r="11" spans="1:15" ht="45" x14ac:dyDescent="0.25">
      <c r="A11" s="28" t="s">
        <v>24</v>
      </c>
      <c r="B11" s="26" t="str">
        <f>DEC2HEX(SUM(HEX2DEC(B8)+4))</f>
        <v>33E00020</v>
      </c>
      <c r="C11" s="29" t="s">
        <v>40</v>
      </c>
      <c r="D11" s="30" t="s">
        <v>1</v>
      </c>
      <c r="E11" s="30"/>
      <c r="F11" s="31"/>
      <c r="G11" s="37"/>
      <c r="I11" s="19"/>
      <c r="J11" s="19"/>
      <c r="K11" s="19"/>
      <c r="L11" s="19"/>
      <c r="M11" s="19"/>
      <c r="N11" s="19"/>
      <c r="O11" s="19"/>
    </row>
    <row r="12" spans="1:15" ht="45" x14ac:dyDescent="0.25">
      <c r="A12" s="28" t="s">
        <v>25</v>
      </c>
      <c r="B12" s="26" t="str">
        <f t="shared" si="0"/>
        <v>33E00024</v>
      </c>
      <c r="C12" s="29" t="s">
        <v>41</v>
      </c>
      <c r="D12" s="30" t="s">
        <v>1</v>
      </c>
      <c r="E12" s="30"/>
      <c r="F12" s="31"/>
      <c r="G12" s="37"/>
      <c r="I12" s="19"/>
      <c r="J12" s="19"/>
      <c r="K12" s="19"/>
      <c r="L12" s="19"/>
      <c r="M12" s="19"/>
      <c r="N12" s="19"/>
      <c r="O12" s="19"/>
    </row>
    <row r="13" spans="1:15" ht="30" x14ac:dyDescent="0.25">
      <c r="A13" s="28" t="s">
        <v>26</v>
      </c>
      <c r="B13" s="26" t="str">
        <f t="shared" si="0"/>
        <v>33E00028</v>
      </c>
      <c r="C13" s="29" t="s">
        <v>42</v>
      </c>
      <c r="D13" s="30" t="s">
        <v>1</v>
      </c>
      <c r="E13" s="30"/>
      <c r="F13" s="31"/>
      <c r="G13" s="37"/>
    </row>
    <row r="14" spans="1:15" x14ac:dyDescent="0.25">
      <c r="A14" s="32" t="s">
        <v>0</v>
      </c>
      <c r="B14" s="27" t="str">
        <f>DEC2HEX(SUM(HEX2DEC(B4)+4))</f>
        <v>33E0000C</v>
      </c>
      <c r="C14" s="1" t="s">
        <v>6</v>
      </c>
      <c r="D14" s="1"/>
      <c r="E14" s="1"/>
      <c r="F14" s="1"/>
      <c r="G14" s="53" t="s">
        <v>116</v>
      </c>
      <c r="I14" s="19"/>
      <c r="J14" s="19"/>
      <c r="K14" s="19"/>
      <c r="L14" s="19"/>
      <c r="M14" s="19"/>
      <c r="N14" s="19"/>
      <c r="O14" s="19"/>
    </row>
    <row r="15" spans="1:15" x14ac:dyDescent="0.25">
      <c r="A15" s="3"/>
      <c r="B15" s="4"/>
      <c r="C15" s="5"/>
      <c r="D15" s="6"/>
      <c r="E15" s="6"/>
      <c r="F15" s="7"/>
      <c r="G15" s="8"/>
    </row>
    <row r="16" spans="1:15" x14ac:dyDescent="0.25">
      <c r="A16" s="9" t="s">
        <v>21</v>
      </c>
      <c r="B16" s="4"/>
      <c r="C16" s="5" t="s">
        <v>89</v>
      </c>
      <c r="D16" s="6"/>
      <c r="E16" s="6"/>
      <c r="F16" s="7"/>
      <c r="G16" s="8"/>
    </row>
    <row r="17" spans="1:7" x14ac:dyDescent="0.25">
      <c r="A17" s="3"/>
      <c r="B17" s="4"/>
      <c r="C17" s="5"/>
      <c r="D17" s="6"/>
      <c r="E17" s="6"/>
      <c r="F17" s="7"/>
      <c r="G17" s="8"/>
    </row>
    <row r="19" spans="1:7" x14ac:dyDescent="0.25">
      <c r="A19" s="2" t="s">
        <v>35</v>
      </c>
    </row>
    <row r="20" spans="1:7" ht="30" x14ac:dyDescent="0.25">
      <c r="A20" s="41"/>
      <c r="B20" s="41" t="s">
        <v>5</v>
      </c>
      <c r="C20" s="41" t="s">
        <v>10</v>
      </c>
      <c r="D20" s="41" t="s">
        <v>3</v>
      </c>
      <c r="E20" s="42" t="s">
        <v>9</v>
      </c>
      <c r="F20" s="41" t="s">
        <v>4</v>
      </c>
      <c r="G20" s="41" t="s">
        <v>8</v>
      </c>
    </row>
    <row r="21" spans="1:7" ht="30" x14ac:dyDescent="0.25">
      <c r="A21" s="43" t="s">
        <v>17</v>
      </c>
      <c r="B21" s="44" t="str">
        <f>'Global shared memory map'!B6</f>
        <v>33E00108</v>
      </c>
      <c r="C21" s="45"/>
      <c r="D21" s="45"/>
      <c r="E21" s="46" t="s">
        <v>2</v>
      </c>
      <c r="F21" s="47" t="s">
        <v>18</v>
      </c>
      <c r="G21" s="48">
        <v>1</v>
      </c>
    </row>
    <row r="22" spans="1:7" ht="60" x14ac:dyDescent="0.25">
      <c r="A22" s="43" t="s">
        <v>11</v>
      </c>
      <c r="B22" s="44" t="str">
        <f>DEC2HEX(SUM(HEX2DEC(B21)+4))</f>
        <v>33E0010C</v>
      </c>
      <c r="C22" s="45"/>
      <c r="D22" s="45"/>
      <c r="E22" s="46" t="s">
        <v>2</v>
      </c>
      <c r="F22" s="47" t="s">
        <v>12</v>
      </c>
      <c r="G22" s="49"/>
    </row>
    <row r="23" spans="1:7" x14ac:dyDescent="0.25">
      <c r="A23" s="50" t="s">
        <v>15</v>
      </c>
      <c r="B23" s="56" t="str">
        <f t="shared" ref="B23:B24" si="1">DEC2HEX(HEX2DEC(B22)+4)</f>
        <v>33E00110</v>
      </c>
      <c r="C23" s="51"/>
      <c r="D23" s="51" t="s">
        <v>14</v>
      </c>
      <c r="E23" s="46" t="s">
        <v>2</v>
      </c>
      <c r="F23" s="52"/>
      <c r="G23" s="51">
        <v>0</v>
      </c>
    </row>
    <row r="24" spans="1:7" ht="45" x14ac:dyDescent="0.25">
      <c r="A24" s="50" t="s">
        <v>13</v>
      </c>
      <c r="B24" s="56" t="str">
        <f t="shared" si="1"/>
        <v>33E00114</v>
      </c>
      <c r="C24" s="51"/>
      <c r="D24" s="51"/>
      <c r="E24" s="46" t="s">
        <v>2</v>
      </c>
      <c r="F24" s="52" t="s">
        <v>20</v>
      </c>
      <c r="G24" s="51" t="str">
        <f>G14</f>
        <v>0x00001016</v>
      </c>
    </row>
  </sheetData>
  <mergeCells count="3">
    <mergeCell ref="C1:K1"/>
    <mergeCell ref="A8:A10"/>
    <mergeCell ref="B8:B10"/>
  </mergeCells>
  <phoneticPr fontId="4"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3ED9-D993-4459-B7A8-3B413069629E}">
  <dimension ref="A1:O21"/>
  <sheetViews>
    <sheetView tabSelected="1" workbookViewId="0">
      <selection activeCell="D41" sqref="D41"/>
    </sheetView>
  </sheetViews>
  <sheetFormatPr defaultRowHeight="15" x14ac:dyDescent="0.25"/>
  <cols>
    <col min="1" max="1" width="25.28515625" style="2" customWidth="1"/>
    <col min="2" max="2" width="27.140625" bestFit="1" customWidth="1"/>
    <col min="3" max="3" width="35.7109375" customWidth="1"/>
    <col min="5" max="5" width="20.42578125" bestFit="1" customWidth="1"/>
    <col min="6" max="6" width="48" bestFit="1" customWidth="1"/>
    <col min="7" max="7" width="11.28515625" bestFit="1" customWidth="1"/>
  </cols>
  <sheetData>
    <row r="1" spans="1:15" x14ac:dyDescent="0.25">
      <c r="A1" s="38" t="s">
        <v>37</v>
      </c>
      <c r="B1" s="37" t="s">
        <v>49</v>
      </c>
      <c r="C1" s="109" t="s">
        <v>65</v>
      </c>
      <c r="D1" s="110"/>
      <c r="E1" s="110"/>
      <c r="F1" s="110"/>
      <c r="G1" s="110"/>
      <c r="H1" s="110"/>
      <c r="I1" s="110"/>
      <c r="J1" s="110"/>
      <c r="K1" s="110"/>
    </row>
    <row r="2" spans="1:15" x14ac:dyDescent="0.25">
      <c r="A2" s="2" t="s">
        <v>36</v>
      </c>
      <c r="B2" s="37"/>
      <c r="C2" s="54"/>
      <c r="D2" s="55"/>
      <c r="E2" s="55"/>
      <c r="F2" s="55"/>
      <c r="G2" s="55"/>
      <c r="H2" s="55"/>
      <c r="I2" s="55"/>
      <c r="J2" s="55"/>
      <c r="K2" s="55"/>
    </row>
    <row r="3" spans="1:15" ht="32.25" customHeight="1" x14ac:dyDescent="0.25">
      <c r="A3" s="39"/>
      <c r="B3" s="39" t="s">
        <v>5</v>
      </c>
      <c r="C3" s="39" t="s">
        <v>10</v>
      </c>
      <c r="D3" s="39" t="s">
        <v>3</v>
      </c>
      <c r="E3" s="40" t="s">
        <v>9</v>
      </c>
      <c r="F3" s="39" t="s">
        <v>4</v>
      </c>
      <c r="G3" s="39" t="s">
        <v>8</v>
      </c>
      <c r="I3" s="19"/>
      <c r="J3" s="19"/>
      <c r="K3" s="19"/>
      <c r="L3" s="19"/>
      <c r="M3" s="19"/>
      <c r="N3" s="19"/>
      <c r="O3" s="19"/>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DEC2HEX(SUM(HEX2DEC(B9)+4))</f>
        <v>33E00010</v>
      </c>
      <c r="C5" s="1" t="s">
        <v>7</v>
      </c>
      <c r="D5" s="1"/>
      <c r="E5" s="1"/>
      <c r="F5" s="1"/>
      <c r="G5" s="1" t="str">
        <f>DEC2HEX(ROWS(A4:A9)-1)</f>
        <v>5</v>
      </c>
      <c r="I5" s="19"/>
      <c r="J5" s="19"/>
      <c r="K5" s="19"/>
      <c r="L5" s="19"/>
      <c r="M5" s="19"/>
      <c r="N5" s="19"/>
      <c r="O5" s="19"/>
    </row>
    <row r="6" spans="1:15" x14ac:dyDescent="0.25">
      <c r="A6" s="33" t="s">
        <v>22</v>
      </c>
      <c r="B6" s="26" t="str">
        <f t="shared" ref="B6" si="0">DEC2HEX(SUM(HEX2DEC(B5)+4))</f>
        <v>33E00014</v>
      </c>
      <c r="C6" s="34" t="s">
        <v>59</v>
      </c>
      <c r="D6" s="35" t="s">
        <v>2</v>
      </c>
      <c r="E6" s="36" t="s">
        <v>132</v>
      </c>
      <c r="F6" s="31"/>
      <c r="G6" s="37"/>
      <c r="I6" s="19"/>
      <c r="J6" s="19"/>
      <c r="K6" s="19"/>
      <c r="L6" s="19"/>
      <c r="M6" s="19"/>
      <c r="N6" s="19"/>
      <c r="O6" s="19"/>
    </row>
    <row r="7" spans="1:15" x14ac:dyDescent="0.25">
      <c r="A7" s="33" t="s">
        <v>128</v>
      </c>
      <c r="B7" s="26" t="str">
        <f>DEC2HEX(SUM(HEX2DEC(B6)+4))</f>
        <v>33E00018</v>
      </c>
      <c r="C7" s="34" t="s">
        <v>129</v>
      </c>
      <c r="D7" s="35" t="s">
        <v>130</v>
      </c>
      <c r="E7" s="36" t="s">
        <v>131</v>
      </c>
      <c r="F7" s="31"/>
      <c r="G7" s="37"/>
      <c r="I7" s="60"/>
      <c r="J7" s="60"/>
      <c r="K7" s="60"/>
      <c r="L7" s="60"/>
      <c r="M7" s="60"/>
      <c r="N7" s="60"/>
      <c r="O7" s="60"/>
    </row>
    <row r="8" spans="1:15" ht="45" x14ac:dyDescent="0.25">
      <c r="A8" s="28" t="s">
        <v>24</v>
      </c>
      <c r="B8" s="27" t="str">
        <f>DEC2HEX(SUM(HEX2DEC(B7)+4))</f>
        <v>33E0001C</v>
      </c>
      <c r="C8" s="29" t="s">
        <v>51</v>
      </c>
      <c r="D8" s="30" t="s">
        <v>1</v>
      </c>
      <c r="E8" s="30"/>
      <c r="F8" s="31"/>
      <c r="G8" s="37"/>
      <c r="I8" s="19"/>
      <c r="J8" s="19"/>
      <c r="K8" s="19"/>
      <c r="L8" s="19"/>
      <c r="M8" s="19"/>
      <c r="N8" s="19"/>
      <c r="O8" s="19"/>
    </row>
    <row r="9" spans="1:15" x14ac:dyDescent="0.25">
      <c r="A9" s="32" t="s">
        <v>0</v>
      </c>
      <c r="B9" s="27" t="str">
        <f>DEC2HEX(SUM(HEX2DEC(B4)+4))</f>
        <v>33E0000C</v>
      </c>
      <c r="C9" s="1" t="s">
        <v>6</v>
      </c>
      <c r="D9" s="1"/>
      <c r="E9" s="1"/>
      <c r="F9" s="1"/>
      <c r="G9" s="53" t="s">
        <v>117</v>
      </c>
      <c r="I9" s="19"/>
      <c r="J9" s="19"/>
      <c r="K9" s="19"/>
      <c r="L9" s="19"/>
      <c r="M9" s="19"/>
      <c r="N9" s="19"/>
      <c r="O9" s="19"/>
    </row>
    <row r="10" spans="1:15" x14ac:dyDescent="0.25">
      <c r="A10" s="3"/>
      <c r="B10" s="4"/>
      <c r="C10" s="5"/>
      <c r="D10" s="6"/>
      <c r="E10" s="6"/>
      <c r="F10" s="7"/>
      <c r="G10" s="8"/>
    </row>
    <row r="11" spans="1:15" x14ac:dyDescent="0.25">
      <c r="A11" s="9" t="s">
        <v>21</v>
      </c>
      <c r="B11" s="4"/>
      <c r="C11" s="5" t="s">
        <v>89</v>
      </c>
      <c r="D11" s="6"/>
      <c r="E11" s="6"/>
      <c r="F11" s="7"/>
      <c r="G11" s="8"/>
    </row>
    <row r="12" spans="1:15" x14ac:dyDescent="0.25">
      <c r="A12" s="3"/>
      <c r="B12" s="4"/>
      <c r="C12" s="5"/>
      <c r="D12" s="6"/>
      <c r="E12" s="6"/>
      <c r="F12" s="7"/>
      <c r="G12" s="8"/>
    </row>
    <row r="14" spans="1:15" x14ac:dyDescent="0.25">
      <c r="A14" s="2" t="s">
        <v>35</v>
      </c>
    </row>
    <row r="15" spans="1:15" ht="30" x14ac:dyDescent="0.25">
      <c r="A15" s="41"/>
      <c r="B15" s="41" t="s">
        <v>5</v>
      </c>
      <c r="C15" s="41" t="s">
        <v>10</v>
      </c>
      <c r="D15" s="41" t="s">
        <v>3</v>
      </c>
      <c r="E15" s="42" t="s">
        <v>9</v>
      </c>
      <c r="F15" s="41" t="s">
        <v>4</v>
      </c>
      <c r="G15" s="41" t="s">
        <v>8</v>
      </c>
    </row>
    <row r="16" spans="1:15" ht="30" x14ac:dyDescent="0.25">
      <c r="A16" s="43" t="s">
        <v>17</v>
      </c>
      <c r="B16" s="44" t="str">
        <f>'Global shared memory map'!B6</f>
        <v>33E00108</v>
      </c>
      <c r="C16" s="45"/>
      <c r="D16" s="45"/>
      <c r="E16" s="46" t="s">
        <v>2</v>
      </c>
      <c r="F16" s="47" t="s">
        <v>18</v>
      </c>
      <c r="G16" s="48">
        <v>1</v>
      </c>
    </row>
    <row r="17" spans="1:7" ht="60" x14ac:dyDescent="0.25">
      <c r="A17" s="43" t="s">
        <v>11</v>
      </c>
      <c r="B17" s="44" t="str">
        <f>DEC2HEX(SUM(HEX2DEC(B16)+4))</f>
        <v>33E0010C</v>
      </c>
      <c r="C17" s="45"/>
      <c r="D17" s="45"/>
      <c r="E17" s="46" t="s">
        <v>2</v>
      </c>
      <c r="F17" s="47" t="s">
        <v>12</v>
      </c>
      <c r="G17" s="49"/>
    </row>
    <row r="18" spans="1:7" x14ac:dyDescent="0.25">
      <c r="A18" s="50" t="s">
        <v>15</v>
      </c>
      <c r="B18" s="44" t="str">
        <f t="shared" ref="B18:B20" si="1">DEC2HEX(SUM(HEX2DEC(B17)+4))</f>
        <v>33E00110</v>
      </c>
      <c r="C18" s="51"/>
      <c r="D18" s="51" t="s">
        <v>14</v>
      </c>
      <c r="E18" s="46" t="s">
        <v>2</v>
      </c>
      <c r="F18" s="52"/>
      <c r="G18" s="51">
        <v>1</v>
      </c>
    </row>
    <row r="19" spans="1:7" ht="45" x14ac:dyDescent="0.25">
      <c r="A19" s="50" t="s">
        <v>13</v>
      </c>
      <c r="B19" s="44" t="str">
        <f t="shared" si="1"/>
        <v>33E00114</v>
      </c>
      <c r="C19" s="51"/>
      <c r="D19" s="51"/>
      <c r="E19" s="46" t="s">
        <v>2</v>
      </c>
      <c r="F19" s="52" t="s">
        <v>20</v>
      </c>
      <c r="G19" s="51" t="str">
        <f>G9</f>
        <v>0x00001017</v>
      </c>
    </row>
    <row r="20" spans="1:7" x14ac:dyDescent="0.25">
      <c r="A20" s="116" t="s">
        <v>144</v>
      </c>
      <c r="B20" s="117" t="str">
        <f t="shared" si="1"/>
        <v>33E00118</v>
      </c>
      <c r="C20" s="51" t="s">
        <v>66</v>
      </c>
      <c r="D20" s="46" t="s">
        <v>67</v>
      </c>
      <c r="E20" s="66"/>
      <c r="F20" s="52"/>
      <c r="G20" s="51"/>
    </row>
    <row r="21" spans="1:7" x14ac:dyDescent="0.25">
      <c r="A21" s="116"/>
      <c r="B21" s="117"/>
      <c r="C21" s="51" t="s">
        <v>69</v>
      </c>
      <c r="D21" s="51" t="s">
        <v>47</v>
      </c>
      <c r="E21" s="66" t="s">
        <v>68</v>
      </c>
      <c r="F21" s="52"/>
      <c r="G21" s="51"/>
    </row>
  </sheetData>
  <mergeCells count="3">
    <mergeCell ref="C1:K1"/>
    <mergeCell ref="A20:A21"/>
    <mergeCell ref="B20: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70BC-888C-4416-95CB-1F42B9244D2A}">
  <dimension ref="A1:O28"/>
  <sheetViews>
    <sheetView workbookViewId="0">
      <selection activeCell="A5" sqref="A5:XFD5"/>
    </sheetView>
  </sheetViews>
  <sheetFormatPr defaultRowHeight="15" x14ac:dyDescent="0.25"/>
  <cols>
    <col min="1" max="1" width="25.28515625" style="2" customWidth="1"/>
    <col min="2" max="2" width="20.5703125" bestFit="1" customWidth="1"/>
    <col min="3" max="3" width="43.5703125" bestFit="1" customWidth="1"/>
    <col min="5" max="5" width="13.5703125" bestFit="1" customWidth="1"/>
    <col min="6" max="6" width="48" bestFit="1" customWidth="1"/>
    <col min="7" max="7" width="11.28515625" bestFit="1" customWidth="1"/>
  </cols>
  <sheetData>
    <row r="1" spans="1:15" x14ac:dyDescent="0.25">
      <c r="A1" s="38" t="s">
        <v>37</v>
      </c>
      <c r="B1" s="37" t="s">
        <v>58</v>
      </c>
      <c r="C1" s="109" t="s">
        <v>81</v>
      </c>
      <c r="D1" s="110"/>
      <c r="E1" s="110"/>
      <c r="F1" s="110"/>
      <c r="G1" s="110"/>
      <c r="H1" s="110"/>
      <c r="I1" s="110"/>
      <c r="J1" s="110"/>
      <c r="K1" s="110"/>
    </row>
    <row r="2" spans="1:15" x14ac:dyDescent="0.25">
      <c r="A2" s="2" t="s">
        <v>36</v>
      </c>
      <c r="B2" s="37"/>
      <c r="C2" s="54"/>
      <c r="D2" s="55"/>
      <c r="E2" s="55"/>
      <c r="F2" s="55"/>
      <c r="G2" s="55"/>
      <c r="H2" s="55"/>
      <c r="I2" s="55"/>
      <c r="J2" s="55"/>
      <c r="K2" s="55"/>
    </row>
    <row r="3" spans="1:15" ht="32.25" customHeight="1" x14ac:dyDescent="0.25">
      <c r="A3" s="39"/>
      <c r="B3" s="39" t="s">
        <v>5</v>
      </c>
      <c r="C3" s="39" t="s">
        <v>10</v>
      </c>
      <c r="D3" s="39" t="s">
        <v>3</v>
      </c>
      <c r="E3" s="40" t="s">
        <v>9</v>
      </c>
      <c r="F3" s="39" t="s">
        <v>4</v>
      </c>
      <c r="G3" s="39" t="s">
        <v>8</v>
      </c>
      <c r="I3" s="19"/>
      <c r="J3" s="19"/>
      <c r="K3" s="19"/>
      <c r="L3" s="19"/>
      <c r="M3" s="19"/>
      <c r="N3" s="19"/>
      <c r="O3" s="19"/>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DEC2HEX(SUM(HEX2DEC(B10)+4))</f>
        <v>33E00010</v>
      </c>
      <c r="C5" s="1" t="s">
        <v>7</v>
      </c>
      <c r="D5" s="1"/>
      <c r="E5" s="1"/>
      <c r="F5" s="1"/>
      <c r="G5" s="1" t="str">
        <f>DEC2HEX(ROWS(A4:A10)-1-1)</f>
        <v>5</v>
      </c>
      <c r="I5" s="19"/>
      <c r="J5" s="19"/>
      <c r="K5" s="19"/>
      <c r="L5" s="19"/>
      <c r="M5" s="19"/>
      <c r="N5" s="19"/>
      <c r="O5" s="19"/>
    </row>
    <row r="6" spans="1:15" x14ac:dyDescent="0.25">
      <c r="A6" s="122" t="s">
        <v>22</v>
      </c>
      <c r="B6" s="124" t="str">
        <f>DEC2HEX(SUM(HEX2DEC(B5)+4))</f>
        <v>33E00014</v>
      </c>
      <c r="C6" s="34"/>
      <c r="D6" s="35" t="s">
        <v>80</v>
      </c>
      <c r="E6" s="36" t="s">
        <v>79</v>
      </c>
      <c r="F6" s="31"/>
      <c r="G6" s="37"/>
      <c r="I6" s="19"/>
      <c r="J6" s="19"/>
      <c r="K6" s="19"/>
      <c r="L6" s="19"/>
      <c r="M6" s="19"/>
      <c r="N6" s="19"/>
      <c r="O6" s="19"/>
    </row>
    <row r="7" spans="1:15" x14ac:dyDescent="0.25">
      <c r="A7" s="123"/>
      <c r="B7" s="125"/>
      <c r="C7" s="34" t="s">
        <v>60</v>
      </c>
      <c r="D7" s="35" t="s">
        <v>47</v>
      </c>
      <c r="E7" s="36" t="s">
        <v>78</v>
      </c>
      <c r="F7" s="31"/>
      <c r="G7" s="37"/>
      <c r="I7" s="60"/>
      <c r="J7" s="60"/>
      <c r="K7" s="60"/>
      <c r="L7" s="60"/>
      <c r="M7" s="60"/>
      <c r="N7" s="60"/>
      <c r="O7" s="60"/>
    </row>
    <row r="8" spans="1:15" x14ac:dyDescent="0.25">
      <c r="A8" s="28" t="s">
        <v>166</v>
      </c>
      <c r="B8" s="27" t="str">
        <f>DEC2HEX(SUM(HEX2DEC(B6)+4))</f>
        <v>33E00018</v>
      </c>
      <c r="C8" s="29" t="s">
        <v>167</v>
      </c>
      <c r="D8" s="30" t="s">
        <v>1</v>
      </c>
      <c r="E8" s="30"/>
      <c r="F8" s="31"/>
      <c r="G8" s="37"/>
      <c r="I8" s="60"/>
      <c r="J8" s="60"/>
      <c r="K8" s="60"/>
      <c r="L8" s="60"/>
      <c r="M8" s="60"/>
      <c r="N8" s="60"/>
      <c r="O8" s="60"/>
    </row>
    <row r="9" spans="1:15" ht="45" x14ac:dyDescent="0.25">
      <c r="A9" s="28" t="s">
        <v>24</v>
      </c>
      <c r="B9" s="27" t="str">
        <f>DEC2HEX(SUM(HEX2DEC(B8)+4))</f>
        <v>33E0001C</v>
      </c>
      <c r="C9" s="29" t="s">
        <v>61</v>
      </c>
      <c r="D9" s="30" t="s">
        <v>1</v>
      </c>
      <c r="E9" s="30"/>
      <c r="F9" s="31"/>
      <c r="G9" s="37"/>
      <c r="I9" s="19"/>
      <c r="J9" s="19"/>
      <c r="K9" s="19"/>
      <c r="L9" s="19"/>
      <c r="M9" s="19"/>
      <c r="N9" s="19"/>
      <c r="O9" s="19"/>
    </row>
    <row r="10" spans="1:15" x14ac:dyDescent="0.25">
      <c r="A10" s="32" t="s">
        <v>0</v>
      </c>
      <c r="B10" s="27" t="str">
        <f>DEC2HEX(SUM(HEX2DEC(B4)+4))</f>
        <v>33E0000C</v>
      </c>
      <c r="C10" s="1" t="s">
        <v>6</v>
      </c>
      <c r="D10" s="1"/>
      <c r="E10" s="1"/>
      <c r="F10" s="1"/>
      <c r="G10" s="53" t="s">
        <v>118</v>
      </c>
      <c r="I10" s="19"/>
      <c r="J10" s="19"/>
      <c r="K10" s="19"/>
      <c r="L10" s="19"/>
      <c r="M10" s="19"/>
      <c r="N10" s="19"/>
      <c r="O10" s="19"/>
    </row>
    <row r="11" spans="1:15" x14ac:dyDescent="0.25">
      <c r="A11" s="3"/>
      <c r="B11" s="4"/>
      <c r="C11" s="5"/>
      <c r="D11" s="6"/>
      <c r="E11" s="6"/>
      <c r="F11" s="7"/>
      <c r="G11" s="8"/>
    </row>
    <row r="12" spans="1:15" x14ac:dyDescent="0.25">
      <c r="A12" s="9" t="s">
        <v>21</v>
      </c>
      <c r="B12" s="4"/>
      <c r="C12" s="5" t="s">
        <v>89</v>
      </c>
      <c r="D12" s="6"/>
      <c r="E12" s="6"/>
      <c r="F12" s="7"/>
      <c r="G12" s="8"/>
    </row>
    <row r="13" spans="1:15" x14ac:dyDescent="0.25">
      <c r="A13" s="3"/>
      <c r="B13" s="4"/>
      <c r="C13" s="5"/>
      <c r="D13" s="6"/>
      <c r="E13" s="6"/>
      <c r="F13" s="7"/>
      <c r="G13" s="8"/>
    </row>
    <row r="15" spans="1:15" x14ac:dyDescent="0.25">
      <c r="A15" s="2" t="s">
        <v>35</v>
      </c>
    </row>
    <row r="16" spans="1:15" ht="30" x14ac:dyDescent="0.25">
      <c r="A16" s="41"/>
      <c r="B16" s="41" t="s">
        <v>5</v>
      </c>
      <c r="C16" s="41" t="s">
        <v>10</v>
      </c>
      <c r="D16" s="41" t="s">
        <v>3</v>
      </c>
      <c r="E16" s="42" t="s">
        <v>9</v>
      </c>
      <c r="F16" s="41" t="s">
        <v>4</v>
      </c>
      <c r="G16" s="41" t="s">
        <v>8</v>
      </c>
    </row>
    <row r="17" spans="1:7" ht="30" x14ac:dyDescent="0.25">
      <c r="A17" s="43" t="s">
        <v>17</v>
      </c>
      <c r="B17" s="44" t="str">
        <f>'Global shared memory map'!B6</f>
        <v>33E00108</v>
      </c>
      <c r="C17" s="45"/>
      <c r="D17" s="45"/>
      <c r="E17" s="46" t="s">
        <v>2</v>
      </c>
      <c r="F17" s="47" t="s">
        <v>18</v>
      </c>
      <c r="G17" s="48">
        <v>1</v>
      </c>
    </row>
    <row r="18" spans="1:7" ht="60" x14ac:dyDescent="0.25">
      <c r="A18" s="43" t="s">
        <v>11</v>
      </c>
      <c r="B18" s="44" t="str">
        <f>DEC2HEX(SUM(HEX2DEC(B17)+4))</f>
        <v>33E0010C</v>
      </c>
      <c r="C18" s="45"/>
      <c r="D18" s="45"/>
      <c r="E18" s="46" t="s">
        <v>2</v>
      </c>
      <c r="F18" s="47" t="s">
        <v>12</v>
      </c>
      <c r="G18" s="49"/>
    </row>
    <row r="19" spans="1:7" x14ac:dyDescent="0.25">
      <c r="A19" s="50" t="s">
        <v>15</v>
      </c>
      <c r="B19" s="44" t="str">
        <f t="shared" ref="B19:B20" si="0">DEC2HEX(SUM(HEX2DEC(B18)+4))</f>
        <v>33E00110</v>
      </c>
      <c r="C19" s="51"/>
      <c r="D19" s="51" t="s">
        <v>14</v>
      </c>
      <c r="E19" s="46" t="s">
        <v>2</v>
      </c>
      <c r="F19" s="52"/>
      <c r="G19" s="51">
        <v>4</v>
      </c>
    </row>
    <row r="20" spans="1:7" ht="45" x14ac:dyDescent="0.25">
      <c r="A20" s="50" t="s">
        <v>13</v>
      </c>
      <c r="B20" s="44" t="str">
        <f t="shared" si="0"/>
        <v>33E00114</v>
      </c>
      <c r="C20" s="51"/>
      <c r="D20" s="51"/>
      <c r="E20" s="46" t="s">
        <v>2</v>
      </c>
      <c r="F20" s="52" t="s">
        <v>20</v>
      </c>
      <c r="G20" s="51" t="str">
        <f>G10</f>
        <v>0x0000100B</v>
      </c>
    </row>
    <row r="21" spans="1:7" x14ac:dyDescent="0.25">
      <c r="A21" s="118" t="s">
        <v>64</v>
      </c>
      <c r="B21" s="120" t="str">
        <f>DEC2HEX(SUM(HEX2DEC(B20)+4))</f>
        <v>33E00118</v>
      </c>
      <c r="C21" s="51" t="s">
        <v>66</v>
      </c>
      <c r="D21" s="46" t="s">
        <v>67</v>
      </c>
      <c r="E21" s="66"/>
      <c r="F21" s="52"/>
      <c r="G21" s="51"/>
    </row>
    <row r="22" spans="1:7" x14ac:dyDescent="0.25">
      <c r="A22" s="119"/>
      <c r="B22" s="121"/>
      <c r="C22" s="51" t="s">
        <v>82</v>
      </c>
      <c r="D22" s="51" t="s">
        <v>47</v>
      </c>
      <c r="E22" s="66" t="s">
        <v>68</v>
      </c>
      <c r="F22" s="52" t="s">
        <v>170</v>
      </c>
      <c r="G22" s="51"/>
    </row>
    <row r="23" spans="1:7" x14ac:dyDescent="0.25">
      <c r="A23" s="118" t="s">
        <v>64</v>
      </c>
      <c r="B23" s="120" t="str">
        <f>DEC2HEX(SUM(HEX2DEC(B21)+4))</f>
        <v>33E0011C</v>
      </c>
      <c r="C23" s="51" t="s">
        <v>66</v>
      </c>
      <c r="D23" s="46" t="s">
        <v>67</v>
      </c>
      <c r="E23" s="66"/>
      <c r="F23" s="52"/>
      <c r="G23" s="51"/>
    </row>
    <row r="24" spans="1:7" x14ac:dyDescent="0.25">
      <c r="A24" s="119"/>
      <c r="B24" s="121"/>
      <c r="C24" s="51" t="s">
        <v>83</v>
      </c>
      <c r="D24" s="51" t="s">
        <v>47</v>
      </c>
      <c r="E24" s="66" t="s">
        <v>68</v>
      </c>
      <c r="F24" s="52" t="s">
        <v>170</v>
      </c>
      <c r="G24" s="51"/>
    </row>
    <row r="25" spans="1:7" x14ac:dyDescent="0.25">
      <c r="A25" s="118" t="s">
        <v>64</v>
      </c>
      <c r="B25" s="120" t="str">
        <f>DEC2HEX(SUM(HEX2DEC(B23)+4))</f>
        <v>33E00120</v>
      </c>
      <c r="C25" s="51" t="s">
        <v>66</v>
      </c>
      <c r="D25" s="46" t="s">
        <v>67</v>
      </c>
      <c r="E25" s="66"/>
      <c r="F25" s="52"/>
      <c r="G25" s="51"/>
    </row>
    <row r="26" spans="1:7" x14ac:dyDescent="0.25">
      <c r="A26" s="119"/>
      <c r="B26" s="121"/>
      <c r="C26" s="51" t="s">
        <v>84</v>
      </c>
      <c r="D26" s="51" t="s">
        <v>47</v>
      </c>
      <c r="E26" s="66" t="s">
        <v>75</v>
      </c>
      <c r="F26" s="52"/>
      <c r="G26" s="51"/>
    </row>
    <row r="27" spans="1:7" x14ac:dyDescent="0.25">
      <c r="A27" s="118" t="s">
        <v>64</v>
      </c>
      <c r="B27" s="120" t="str">
        <f>DEC2HEX(SUM(HEX2DEC(B25)+4))</f>
        <v>33E00124</v>
      </c>
      <c r="C27" s="51" t="s">
        <v>66</v>
      </c>
      <c r="D27" s="46" t="s">
        <v>67</v>
      </c>
      <c r="E27" s="66"/>
      <c r="F27" s="52"/>
      <c r="G27" s="51"/>
    </row>
    <row r="28" spans="1:7" x14ac:dyDescent="0.25">
      <c r="A28" s="119"/>
      <c r="B28" s="121"/>
      <c r="C28" s="51" t="s">
        <v>85</v>
      </c>
      <c r="D28" s="51" t="s">
        <v>47</v>
      </c>
      <c r="E28" s="66" t="s">
        <v>75</v>
      </c>
      <c r="F28" s="52"/>
      <c r="G28" s="51"/>
    </row>
  </sheetData>
  <mergeCells count="11">
    <mergeCell ref="C1:K1"/>
    <mergeCell ref="A6:A7"/>
    <mergeCell ref="B6:B7"/>
    <mergeCell ref="A21:A22"/>
    <mergeCell ref="B21:B22"/>
    <mergeCell ref="A23:A24"/>
    <mergeCell ref="B23:B24"/>
    <mergeCell ref="A25:A26"/>
    <mergeCell ref="B25:B26"/>
    <mergeCell ref="A27:A28"/>
    <mergeCell ref="B27:B28"/>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F2C3-CBC1-42B7-97E2-858BE8B72B0D}">
  <dimension ref="A1:O28"/>
  <sheetViews>
    <sheetView workbookViewId="0">
      <selection activeCell="G6" sqref="G6"/>
    </sheetView>
  </sheetViews>
  <sheetFormatPr defaultRowHeight="15" x14ac:dyDescent="0.25"/>
  <cols>
    <col min="1" max="1" width="25.28515625" style="2" customWidth="1"/>
    <col min="2" max="2" width="20.5703125" bestFit="1" customWidth="1"/>
    <col min="3" max="3" width="43.5703125" bestFit="1" customWidth="1"/>
    <col min="5" max="5" width="13.5703125" bestFit="1" customWidth="1"/>
    <col min="6" max="6" width="48" bestFit="1" customWidth="1"/>
    <col min="7" max="7" width="11.28515625" bestFit="1" customWidth="1"/>
  </cols>
  <sheetData>
    <row r="1" spans="1:15" x14ac:dyDescent="0.25">
      <c r="A1" s="38" t="s">
        <v>37</v>
      </c>
      <c r="B1" s="37" t="s">
        <v>62</v>
      </c>
      <c r="C1" s="109" t="s">
        <v>86</v>
      </c>
      <c r="D1" s="110"/>
      <c r="E1" s="110"/>
      <c r="F1" s="110"/>
      <c r="G1" s="110"/>
      <c r="H1" s="110"/>
      <c r="I1" s="110"/>
      <c r="J1" s="110"/>
      <c r="K1" s="110"/>
    </row>
    <row r="2" spans="1:15" x14ac:dyDescent="0.25">
      <c r="A2" s="2" t="s">
        <v>36</v>
      </c>
      <c r="B2" s="37"/>
      <c r="C2" s="63"/>
      <c r="D2" s="64"/>
      <c r="E2" s="64"/>
      <c r="F2" s="64"/>
      <c r="G2" s="64"/>
      <c r="H2" s="64"/>
      <c r="I2" s="64"/>
      <c r="J2" s="64"/>
      <c r="K2" s="64"/>
    </row>
    <row r="3" spans="1:15" ht="32.25" customHeight="1" x14ac:dyDescent="0.25">
      <c r="A3" s="39"/>
      <c r="B3" s="39" t="s">
        <v>5</v>
      </c>
      <c r="C3" s="39" t="s">
        <v>10</v>
      </c>
      <c r="D3" s="39" t="s">
        <v>3</v>
      </c>
      <c r="E3" s="40" t="s">
        <v>9</v>
      </c>
      <c r="F3" s="39" t="s">
        <v>4</v>
      </c>
      <c r="G3" s="39" t="s">
        <v>8</v>
      </c>
      <c r="I3" s="60"/>
      <c r="J3" s="60"/>
      <c r="K3" s="60"/>
      <c r="L3" s="60"/>
      <c r="M3" s="60"/>
      <c r="N3" s="60"/>
      <c r="O3" s="60"/>
    </row>
    <row r="4" spans="1:15" hidden="1" x14ac:dyDescent="0.25">
      <c r="A4" s="28" t="s">
        <v>17</v>
      </c>
      <c r="B4" s="27" t="str">
        <f>DEC2HEX(870318088)</f>
        <v>33E00008</v>
      </c>
      <c r="C4" s="29"/>
      <c r="D4" s="30" t="s">
        <v>1</v>
      </c>
      <c r="E4" s="30"/>
      <c r="F4" s="31"/>
      <c r="G4" s="1">
        <v>0</v>
      </c>
    </row>
    <row r="5" spans="1:15" x14ac:dyDescent="0.25">
      <c r="A5" s="32" t="s">
        <v>16</v>
      </c>
      <c r="B5" s="26" t="str">
        <f>DEC2HEX(SUM(HEX2DEC(B10)+4))</f>
        <v>33E00010</v>
      </c>
      <c r="C5" s="1" t="s">
        <v>7</v>
      </c>
      <c r="D5" s="1"/>
      <c r="E5" s="1"/>
      <c r="F5" s="1"/>
      <c r="G5" s="1" t="str">
        <f>DEC2HEX(ROWS(A4:A10)-1-1)</f>
        <v>5</v>
      </c>
      <c r="I5" s="60"/>
      <c r="J5" s="60"/>
      <c r="K5" s="60"/>
      <c r="L5" s="60"/>
      <c r="M5" s="60"/>
      <c r="N5" s="60"/>
      <c r="O5" s="60"/>
    </row>
    <row r="6" spans="1:15" x14ac:dyDescent="0.25">
      <c r="A6" s="122" t="s">
        <v>22</v>
      </c>
      <c r="B6" s="124" t="str">
        <f>DEC2HEX(SUM(HEX2DEC(B5)+4))</f>
        <v>33E00014</v>
      </c>
      <c r="C6" s="34"/>
      <c r="D6" s="35" t="s">
        <v>80</v>
      </c>
      <c r="E6" s="36" t="s">
        <v>79</v>
      </c>
      <c r="F6" s="31"/>
      <c r="G6" s="37"/>
      <c r="I6" s="60"/>
      <c r="J6" s="60"/>
      <c r="K6" s="60"/>
      <c r="L6" s="60"/>
      <c r="M6" s="60"/>
      <c r="N6" s="60"/>
      <c r="O6" s="60"/>
    </row>
    <row r="7" spans="1:15" x14ac:dyDescent="0.25">
      <c r="A7" s="123"/>
      <c r="B7" s="125"/>
      <c r="C7" s="34" t="s">
        <v>60</v>
      </c>
      <c r="D7" s="35" t="s">
        <v>47</v>
      </c>
      <c r="E7" s="36" t="s">
        <v>78</v>
      </c>
      <c r="F7" s="31"/>
      <c r="G7" s="37"/>
      <c r="I7" s="60"/>
      <c r="J7" s="60"/>
      <c r="K7" s="60"/>
      <c r="L7" s="60"/>
      <c r="M7" s="60"/>
      <c r="N7" s="60"/>
      <c r="O7" s="60"/>
    </row>
    <row r="8" spans="1:15" x14ac:dyDescent="0.25">
      <c r="A8" s="28" t="s">
        <v>166</v>
      </c>
      <c r="B8" s="27" t="str">
        <f>DEC2HEX(SUM(HEX2DEC(B4)+4))</f>
        <v>33E0000C</v>
      </c>
      <c r="C8" s="29" t="s">
        <v>167</v>
      </c>
      <c r="D8" s="30" t="s">
        <v>1</v>
      </c>
      <c r="E8" s="30"/>
      <c r="F8" s="31"/>
      <c r="G8" s="37"/>
      <c r="I8" s="60"/>
      <c r="J8" s="60"/>
      <c r="K8" s="60"/>
      <c r="L8" s="60"/>
      <c r="M8" s="60"/>
      <c r="N8" s="60"/>
      <c r="O8" s="60"/>
    </row>
    <row r="9" spans="1:15" ht="45" x14ac:dyDescent="0.25">
      <c r="A9" s="28" t="s">
        <v>24</v>
      </c>
      <c r="B9" s="27" t="str">
        <f>DEC2HEX(SUM(HEX2DEC(B5)+4))</f>
        <v>33E00014</v>
      </c>
      <c r="C9" s="29" t="s">
        <v>168</v>
      </c>
      <c r="D9" s="30" t="s">
        <v>1</v>
      </c>
      <c r="E9" s="30"/>
      <c r="F9" s="31"/>
      <c r="G9" s="37"/>
      <c r="I9" s="60"/>
      <c r="J9" s="60"/>
      <c r="K9" s="60"/>
      <c r="L9" s="60"/>
      <c r="M9" s="60"/>
      <c r="N9" s="60"/>
      <c r="O9" s="60"/>
    </row>
    <row r="10" spans="1:15" x14ac:dyDescent="0.25">
      <c r="A10" s="32" t="s">
        <v>0</v>
      </c>
      <c r="B10" s="27" t="str">
        <f>DEC2HEX(SUM(HEX2DEC(B4)+4))</f>
        <v>33E0000C</v>
      </c>
      <c r="C10" s="1" t="s">
        <v>6</v>
      </c>
      <c r="D10" s="1"/>
      <c r="E10" s="1"/>
      <c r="F10" s="1"/>
      <c r="G10" s="53" t="s">
        <v>121</v>
      </c>
      <c r="I10" s="60"/>
      <c r="J10" s="60"/>
      <c r="K10" s="60"/>
      <c r="L10" s="60"/>
      <c r="M10" s="60"/>
      <c r="N10" s="60"/>
      <c r="O10" s="60"/>
    </row>
    <row r="11" spans="1:15" x14ac:dyDescent="0.25">
      <c r="A11" s="3"/>
      <c r="B11" s="4"/>
      <c r="C11" s="5"/>
      <c r="D11" s="6"/>
      <c r="E11" s="6"/>
      <c r="F11" s="7"/>
      <c r="G11" s="8"/>
    </row>
    <row r="12" spans="1:15" x14ac:dyDescent="0.25">
      <c r="A12" s="9" t="s">
        <v>21</v>
      </c>
      <c r="B12" s="4"/>
      <c r="C12" s="5" t="s">
        <v>89</v>
      </c>
      <c r="D12" s="6"/>
      <c r="E12" s="6"/>
      <c r="F12" s="7"/>
      <c r="G12" s="8"/>
    </row>
    <row r="13" spans="1:15" x14ac:dyDescent="0.25">
      <c r="A13" s="3"/>
      <c r="B13" s="4"/>
      <c r="C13" s="5"/>
      <c r="D13" s="6"/>
      <c r="E13" s="6"/>
      <c r="F13" s="7"/>
      <c r="G13" s="8"/>
    </row>
    <row r="15" spans="1:15" x14ac:dyDescent="0.25">
      <c r="A15" s="2" t="s">
        <v>35</v>
      </c>
    </row>
    <row r="16" spans="1:15" ht="30" x14ac:dyDescent="0.25">
      <c r="A16" s="41"/>
      <c r="B16" s="41" t="s">
        <v>5</v>
      </c>
      <c r="C16" s="41" t="s">
        <v>10</v>
      </c>
      <c r="D16" s="41" t="s">
        <v>3</v>
      </c>
      <c r="E16" s="42" t="s">
        <v>9</v>
      </c>
      <c r="F16" s="41" t="s">
        <v>4</v>
      </c>
      <c r="G16" s="41" t="s">
        <v>8</v>
      </c>
    </row>
    <row r="17" spans="1:7" ht="30" x14ac:dyDescent="0.25">
      <c r="A17" s="43" t="s">
        <v>17</v>
      </c>
      <c r="B17" s="44" t="str">
        <f>'Global shared memory map'!B6</f>
        <v>33E00108</v>
      </c>
      <c r="C17" s="45"/>
      <c r="D17" s="45"/>
      <c r="E17" s="46" t="s">
        <v>2</v>
      </c>
      <c r="F17" s="47" t="s">
        <v>18</v>
      </c>
      <c r="G17" s="48">
        <v>1</v>
      </c>
    </row>
    <row r="18" spans="1:7" ht="60" x14ac:dyDescent="0.25">
      <c r="A18" s="43" t="s">
        <v>11</v>
      </c>
      <c r="B18" s="44" t="str">
        <f>DEC2HEX(SUM(HEX2DEC(B17)+4))</f>
        <v>33E0010C</v>
      </c>
      <c r="C18" s="45"/>
      <c r="D18" s="45"/>
      <c r="E18" s="46" t="s">
        <v>2</v>
      </c>
      <c r="F18" s="47" t="s">
        <v>12</v>
      </c>
      <c r="G18" s="49"/>
    </row>
    <row r="19" spans="1:7" x14ac:dyDescent="0.25">
      <c r="A19" s="50" t="s">
        <v>15</v>
      </c>
      <c r="B19" s="44" t="str">
        <f t="shared" ref="B19:B20" si="0">DEC2HEX(SUM(HEX2DEC(B18)+4))</f>
        <v>33E00110</v>
      </c>
      <c r="C19" s="51"/>
      <c r="D19" s="51" t="s">
        <v>14</v>
      </c>
      <c r="E19" s="46" t="s">
        <v>2</v>
      </c>
      <c r="F19" s="52"/>
      <c r="G19" s="51">
        <v>4</v>
      </c>
    </row>
    <row r="20" spans="1:7" ht="45" x14ac:dyDescent="0.25">
      <c r="A20" s="50" t="s">
        <v>13</v>
      </c>
      <c r="B20" s="44" t="str">
        <f t="shared" si="0"/>
        <v>33E00114</v>
      </c>
      <c r="C20" s="51"/>
      <c r="D20" s="51"/>
      <c r="E20" s="46" t="s">
        <v>2</v>
      </c>
      <c r="F20" s="52" t="s">
        <v>20</v>
      </c>
      <c r="G20" s="51" t="str">
        <f>G10</f>
        <v>0x0000100A</v>
      </c>
    </row>
    <row r="21" spans="1:7" x14ac:dyDescent="0.25">
      <c r="A21" s="118" t="s">
        <v>64</v>
      </c>
      <c r="B21" s="120" t="str">
        <f>DEC2HEX(SUM(HEX2DEC(B20)+4))</f>
        <v>33E00118</v>
      </c>
      <c r="C21" s="51" t="s">
        <v>66</v>
      </c>
      <c r="D21" s="46" t="s">
        <v>67</v>
      </c>
      <c r="E21" s="66"/>
      <c r="F21" s="52"/>
      <c r="G21" s="51"/>
    </row>
    <row r="22" spans="1:7" x14ac:dyDescent="0.25">
      <c r="A22" s="119"/>
      <c r="B22" s="121"/>
      <c r="C22" s="51" t="s">
        <v>82</v>
      </c>
      <c r="D22" s="51" t="s">
        <v>47</v>
      </c>
      <c r="E22" s="66" t="s">
        <v>68</v>
      </c>
      <c r="F22" s="52" t="s">
        <v>170</v>
      </c>
      <c r="G22" s="51"/>
    </row>
    <row r="23" spans="1:7" x14ac:dyDescent="0.25">
      <c r="A23" s="118" t="s">
        <v>64</v>
      </c>
      <c r="B23" s="120" t="str">
        <f>DEC2HEX(SUM(HEX2DEC(B20)+2*4))</f>
        <v>33E0011C</v>
      </c>
      <c r="C23" s="51" t="s">
        <v>66</v>
      </c>
      <c r="D23" s="46" t="s">
        <v>67</v>
      </c>
      <c r="E23" s="66"/>
      <c r="F23" s="52"/>
      <c r="G23" s="51"/>
    </row>
    <row r="24" spans="1:7" x14ac:dyDescent="0.25">
      <c r="A24" s="119"/>
      <c r="B24" s="121"/>
      <c r="C24" s="51" t="s">
        <v>83</v>
      </c>
      <c r="D24" s="51" t="s">
        <v>47</v>
      </c>
      <c r="E24" s="66" t="s">
        <v>68</v>
      </c>
      <c r="F24" s="52" t="s">
        <v>170</v>
      </c>
      <c r="G24" s="51"/>
    </row>
    <row r="25" spans="1:7" x14ac:dyDescent="0.25">
      <c r="A25" s="118" t="s">
        <v>64</v>
      </c>
      <c r="B25" s="120" t="str">
        <f>DEC2HEX(SUM(HEX2DEC(B20)+3*4))</f>
        <v>33E00120</v>
      </c>
      <c r="C25" s="51" t="s">
        <v>66</v>
      </c>
      <c r="D25" s="46" t="s">
        <v>67</v>
      </c>
      <c r="E25" s="66"/>
      <c r="F25" s="52"/>
      <c r="G25" s="51"/>
    </row>
    <row r="26" spans="1:7" x14ac:dyDescent="0.25">
      <c r="A26" s="119"/>
      <c r="B26" s="121"/>
      <c r="C26" s="51" t="s">
        <v>84</v>
      </c>
      <c r="D26" s="51" t="s">
        <v>47</v>
      </c>
      <c r="E26" s="66" t="s">
        <v>75</v>
      </c>
      <c r="F26" s="52"/>
      <c r="G26" s="51"/>
    </row>
    <row r="27" spans="1:7" x14ac:dyDescent="0.25">
      <c r="A27" s="118" t="s">
        <v>64</v>
      </c>
      <c r="B27" s="120" t="str">
        <f>DEC2HEX(SUM(HEX2DEC(B20)+4*4))</f>
        <v>33E00124</v>
      </c>
      <c r="C27" s="51" t="s">
        <v>66</v>
      </c>
      <c r="D27" s="46" t="s">
        <v>67</v>
      </c>
      <c r="E27" s="66"/>
      <c r="F27" s="52"/>
      <c r="G27" s="51"/>
    </row>
    <row r="28" spans="1:7" x14ac:dyDescent="0.25">
      <c r="A28" s="119"/>
      <c r="B28" s="121"/>
      <c r="C28" s="51" t="s">
        <v>85</v>
      </c>
      <c r="D28" s="51" t="s">
        <v>47</v>
      </c>
      <c r="E28" s="66" t="s">
        <v>75</v>
      </c>
      <c r="F28" s="52"/>
      <c r="G28" s="51"/>
    </row>
  </sheetData>
  <mergeCells count="11">
    <mergeCell ref="C1:K1"/>
    <mergeCell ref="A6:A7"/>
    <mergeCell ref="B6:B7"/>
    <mergeCell ref="A21:A22"/>
    <mergeCell ref="B21:B22"/>
    <mergeCell ref="A23:A24"/>
    <mergeCell ref="B23:B24"/>
    <mergeCell ref="A25:A26"/>
    <mergeCell ref="B25:B26"/>
    <mergeCell ref="A27:A28"/>
    <mergeCell ref="B27:B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5299-9BA4-4BB8-A57E-5DB297E6A502}">
  <dimension ref="A1:O24"/>
  <sheetViews>
    <sheetView workbookViewId="0">
      <selection activeCell="B35" sqref="B35"/>
    </sheetView>
  </sheetViews>
  <sheetFormatPr defaultRowHeight="15" x14ac:dyDescent="0.25"/>
  <cols>
    <col min="1" max="1" width="25.28515625" style="2" customWidth="1"/>
    <col min="2" max="2" width="20.5703125" bestFit="1" customWidth="1"/>
    <col min="3" max="3" width="56" bestFit="1" customWidth="1"/>
    <col min="5" max="5" width="13.5703125" bestFit="1" customWidth="1"/>
    <col min="6" max="6" width="48" bestFit="1" customWidth="1"/>
    <col min="7" max="7" width="11.28515625" bestFit="1" customWidth="1"/>
  </cols>
  <sheetData>
    <row r="1" spans="1:15" x14ac:dyDescent="0.25">
      <c r="A1" s="38" t="s">
        <v>37</v>
      </c>
      <c r="B1" s="37" t="s">
        <v>145</v>
      </c>
      <c r="C1" s="109" t="s">
        <v>53</v>
      </c>
      <c r="D1" s="110"/>
      <c r="E1" s="110"/>
      <c r="F1" s="110"/>
      <c r="G1" s="110"/>
      <c r="H1" s="110"/>
      <c r="I1" s="110"/>
      <c r="J1" s="110"/>
      <c r="K1" s="110"/>
    </row>
    <row r="2" spans="1:15" x14ac:dyDescent="0.25">
      <c r="A2" s="2" t="s">
        <v>36</v>
      </c>
      <c r="B2" s="37"/>
      <c r="C2" s="54"/>
      <c r="D2" s="55"/>
      <c r="E2" s="55"/>
      <c r="F2" s="55"/>
      <c r="G2" s="55"/>
      <c r="H2" s="55"/>
      <c r="I2" s="55"/>
      <c r="J2" s="55"/>
      <c r="K2" s="55"/>
    </row>
    <row r="3" spans="1:15" ht="32.25" customHeight="1" x14ac:dyDescent="0.25">
      <c r="A3" s="39"/>
      <c r="B3" s="39" t="s">
        <v>5</v>
      </c>
      <c r="C3" s="39" t="s">
        <v>10</v>
      </c>
      <c r="D3" s="39" t="s">
        <v>3</v>
      </c>
      <c r="E3" s="40" t="s">
        <v>9</v>
      </c>
      <c r="F3" s="39" t="s">
        <v>4</v>
      </c>
      <c r="G3" s="39" t="s">
        <v>8</v>
      </c>
      <c r="I3" s="19"/>
      <c r="J3" s="19"/>
      <c r="K3" s="19"/>
      <c r="L3" s="19"/>
      <c r="M3" s="19"/>
      <c r="N3" s="19"/>
      <c r="O3" s="19"/>
    </row>
    <row r="4" spans="1:15" hidden="1" x14ac:dyDescent="0.25">
      <c r="A4" s="28" t="s">
        <v>17</v>
      </c>
      <c r="B4" s="27" t="str">
        <f>'Global shared memory map'!B5</f>
        <v>33E00008</v>
      </c>
      <c r="C4" s="29"/>
      <c r="D4" s="30" t="s">
        <v>1</v>
      </c>
      <c r="E4" s="30"/>
      <c r="F4" s="31"/>
      <c r="G4" s="1">
        <v>0</v>
      </c>
    </row>
    <row r="5" spans="1:15" x14ac:dyDescent="0.25">
      <c r="A5" s="32" t="s">
        <v>16</v>
      </c>
      <c r="B5" s="26" t="str">
        <f>DEC2HEX(SUM(HEX2DEC(B10)+4))</f>
        <v>33E00010</v>
      </c>
      <c r="C5" s="1" t="s">
        <v>7</v>
      </c>
      <c r="D5" s="1"/>
      <c r="E5" s="1"/>
      <c r="F5" s="1"/>
      <c r="G5" s="1" t="str">
        <f>DEC2HEX(ROWS(A4:A10)-1)</f>
        <v>6</v>
      </c>
      <c r="I5" s="19"/>
      <c r="J5" s="19"/>
      <c r="K5" s="19"/>
      <c r="L5" s="19"/>
      <c r="M5" s="19"/>
      <c r="N5" s="19"/>
      <c r="O5" s="19"/>
    </row>
    <row r="6" spans="1:15" x14ac:dyDescent="0.25">
      <c r="A6" s="33" t="s">
        <v>22</v>
      </c>
      <c r="B6" s="26" t="str">
        <f t="shared" ref="B6:B7" si="0">DEC2HEX(SUM(HEX2DEC(B5)+4))</f>
        <v>33E00014</v>
      </c>
      <c r="C6" s="34" t="s">
        <v>59</v>
      </c>
      <c r="D6" s="35" t="s">
        <v>2</v>
      </c>
      <c r="E6" s="36" t="s">
        <v>138</v>
      </c>
      <c r="F6" s="31"/>
      <c r="G6" s="37"/>
      <c r="I6" s="19"/>
      <c r="J6" s="19"/>
      <c r="K6" s="19"/>
      <c r="L6" s="19"/>
      <c r="M6" s="19"/>
      <c r="N6" s="19"/>
      <c r="O6" s="19"/>
    </row>
    <row r="7" spans="1:15" x14ac:dyDescent="0.25">
      <c r="A7" s="33" t="s">
        <v>136</v>
      </c>
      <c r="B7" s="26" t="str">
        <f t="shared" si="0"/>
        <v>33E00018</v>
      </c>
      <c r="C7" s="34" t="s">
        <v>133</v>
      </c>
      <c r="D7" s="35" t="s">
        <v>130</v>
      </c>
      <c r="E7" s="36" t="s">
        <v>135</v>
      </c>
      <c r="F7" s="31"/>
      <c r="G7" s="37"/>
      <c r="I7" s="60"/>
      <c r="J7" s="60"/>
      <c r="K7" s="60"/>
      <c r="L7" s="60"/>
      <c r="M7" s="60"/>
      <c r="N7" s="60"/>
      <c r="O7" s="60"/>
    </row>
    <row r="8" spans="1:15" x14ac:dyDescent="0.25">
      <c r="A8" s="33" t="s">
        <v>137</v>
      </c>
      <c r="B8" s="26" t="str">
        <f>DEC2HEX(SUM(HEX2DEC(B7)+4))</f>
        <v>33E0001C</v>
      </c>
      <c r="C8" s="34" t="s">
        <v>134</v>
      </c>
      <c r="D8" s="35" t="s">
        <v>130</v>
      </c>
      <c r="E8" s="36" t="s">
        <v>135</v>
      </c>
      <c r="F8" s="31"/>
      <c r="G8" s="37"/>
      <c r="I8" s="60"/>
      <c r="J8" s="60"/>
      <c r="K8" s="60"/>
      <c r="L8" s="60"/>
      <c r="M8" s="60"/>
      <c r="N8" s="60"/>
      <c r="O8" s="60"/>
    </row>
    <row r="9" spans="1:15" ht="45" x14ac:dyDescent="0.25">
      <c r="A9" s="28" t="s">
        <v>24</v>
      </c>
      <c r="B9" s="27" t="str">
        <f>DEC2HEX(SUM(HEX2DEC(B8)+4))</f>
        <v>33E00020</v>
      </c>
      <c r="C9" s="29" t="s">
        <v>56</v>
      </c>
      <c r="D9" s="30" t="s">
        <v>1</v>
      </c>
      <c r="E9" s="30"/>
      <c r="F9" s="31"/>
      <c r="G9" s="37"/>
      <c r="I9" s="19"/>
      <c r="J9" s="19"/>
      <c r="K9" s="19"/>
      <c r="L9" s="19"/>
      <c r="M9" s="19"/>
      <c r="N9" s="19"/>
      <c r="O9" s="19"/>
    </row>
    <row r="10" spans="1:15" x14ac:dyDescent="0.25">
      <c r="A10" s="32" t="s">
        <v>0</v>
      </c>
      <c r="B10" s="27" t="str">
        <f>DEC2HEX(SUM(HEX2DEC(B4)+4))</f>
        <v>33E0000C</v>
      </c>
      <c r="C10" s="1" t="s">
        <v>6</v>
      </c>
      <c r="D10" s="1"/>
      <c r="E10" s="1"/>
      <c r="F10" s="1"/>
      <c r="G10" s="53" t="s">
        <v>119</v>
      </c>
      <c r="I10" s="19"/>
      <c r="J10" s="19"/>
      <c r="K10" s="19"/>
      <c r="L10" s="19"/>
      <c r="M10" s="19"/>
      <c r="N10" s="19"/>
      <c r="O10" s="19"/>
    </row>
    <row r="11" spans="1:15" x14ac:dyDescent="0.25">
      <c r="A11" s="3"/>
      <c r="B11" s="4"/>
      <c r="C11" s="5"/>
      <c r="D11" s="6"/>
      <c r="E11" s="6"/>
      <c r="F11" s="7"/>
      <c r="G11" s="8"/>
    </row>
    <row r="12" spans="1:15" x14ac:dyDescent="0.25">
      <c r="A12" s="9" t="s">
        <v>21</v>
      </c>
      <c r="B12" s="4"/>
      <c r="C12" s="5" t="s">
        <v>89</v>
      </c>
      <c r="D12" s="6"/>
      <c r="E12" s="6"/>
      <c r="F12" s="7"/>
      <c r="G12" s="8"/>
    </row>
    <row r="13" spans="1:15" x14ac:dyDescent="0.25">
      <c r="A13" s="3"/>
      <c r="B13" s="4"/>
      <c r="C13" s="5"/>
      <c r="D13" s="6"/>
      <c r="E13" s="6"/>
      <c r="F13" s="7"/>
      <c r="G13" s="8"/>
    </row>
    <row r="15" spans="1:15" x14ac:dyDescent="0.25">
      <c r="A15" s="2" t="s">
        <v>35</v>
      </c>
    </row>
    <row r="16" spans="1:15" ht="30" x14ac:dyDescent="0.25">
      <c r="A16" s="41"/>
      <c r="B16" s="41" t="s">
        <v>5</v>
      </c>
      <c r="C16" s="41" t="s">
        <v>10</v>
      </c>
      <c r="D16" s="41" t="s">
        <v>3</v>
      </c>
      <c r="E16" s="42" t="s">
        <v>9</v>
      </c>
      <c r="F16" s="41" t="s">
        <v>4</v>
      </c>
      <c r="G16" s="41" t="s">
        <v>8</v>
      </c>
    </row>
    <row r="17" spans="1:7" ht="30" x14ac:dyDescent="0.25">
      <c r="A17" s="43" t="s">
        <v>17</v>
      </c>
      <c r="B17" s="44" t="str">
        <f>'Global shared memory map'!B6</f>
        <v>33E00108</v>
      </c>
      <c r="C17" s="45"/>
      <c r="D17" s="45"/>
      <c r="E17" s="46" t="s">
        <v>2</v>
      </c>
      <c r="F17" s="47" t="s">
        <v>18</v>
      </c>
      <c r="G17" s="48">
        <v>1</v>
      </c>
    </row>
    <row r="18" spans="1:7" ht="60" x14ac:dyDescent="0.25">
      <c r="A18" s="43" t="s">
        <v>11</v>
      </c>
      <c r="B18" s="44" t="str">
        <f>DEC2HEX(SUM(HEX2DEC(B17)+4))</f>
        <v>33E0010C</v>
      </c>
      <c r="C18" s="45"/>
      <c r="D18" s="45"/>
      <c r="E18" s="46" t="s">
        <v>2</v>
      </c>
      <c r="F18" s="47" t="s">
        <v>12</v>
      </c>
      <c r="G18" s="49"/>
    </row>
    <row r="19" spans="1:7" x14ac:dyDescent="0.25">
      <c r="A19" s="50" t="s">
        <v>15</v>
      </c>
      <c r="B19" s="44" t="str">
        <f t="shared" ref="B19:B21" si="1">DEC2HEX(SUM(HEX2DEC(B18)+4))</f>
        <v>33E00110</v>
      </c>
      <c r="C19" s="51"/>
      <c r="D19" s="51" t="s">
        <v>14</v>
      </c>
      <c r="E19" s="46" t="s">
        <v>2</v>
      </c>
      <c r="F19" s="52"/>
      <c r="G19" s="51">
        <v>2</v>
      </c>
    </row>
    <row r="20" spans="1:7" ht="45" x14ac:dyDescent="0.25">
      <c r="A20" s="50" t="s">
        <v>13</v>
      </c>
      <c r="B20" s="44" t="str">
        <f t="shared" si="1"/>
        <v>33E00114</v>
      </c>
      <c r="C20" s="51"/>
      <c r="D20" s="51"/>
      <c r="E20" s="46" t="s">
        <v>2</v>
      </c>
      <c r="F20" s="52" t="s">
        <v>20</v>
      </c>
      <c r="G20" s="51" t="str">
        <f>G10</f>
        <v>0x0000101C</v>
      </c>
    </row>
    <row r="21" spans="1:7" x14ac:dyDescent="0.25">
      <c r="A21" s="116" t="s">
        <v>161</v>
      </c>
      <c r="B21" s="117" t="str">
        <f t="shared" si="1"/>
        <v>33E00118</v>
      </c>
      <c r="C21" s="51" t="s">
        <v>66</v>
      </c>
      <c r="D21" s="46" t="s">
        <v>67</v>
      </c>
      <c r="E21" s="66"/>
      <c r="F21" s="52"/>
      <c r="G21" s="51"/>
    </row>
    <row r="22" spans="1:7" x14ac:dyDescent="0.25">
      <c r="A22" s="116"/>
      <c r="B22" s="117"/>
      <c r="C22" s="51" t="s">
        <v>73</v>
      </c>
      <c r="D22" s="51" t="s">
        <v>47</v>
      </c>
      <c r="E22" s="66" t="s">
        <v>68</v>
      </c>
      <c r="F22" s="52"/>
      <c r="G22" s="51"/>
    </row>
    <row r="23" spans="1:7" x14ac:dyDescent="0.25">
      <c r="A23" s="116" t="s">
        <v>162</v>
      </c>
      <c r="B23" s="117" t="str">
        <f>DEC2HEX(SUM(HEX2DEC(B20)+2*4))</f>
        <v>33E0011C</v>
      </c>
      <c r="C23" s="51" t="s">
        <v>66</v>
      </c>
      <c r="D23" s="46" t="s">
        <v>70</v>
      </c>
      <c r="E23" s="66"/>
      <c r="F23" s="52"/>
      <c r="G23" s="51"/>
    </row>
    <row r="24" spans="1:7" x14ac:dyDescent="0.25">
      <c r="A24" s="116"/>
      <c r="B24" s="117"/>
      <c r="C24" s="51" t="s">
        <v>74</v>
      </c>
      <c r="D24" s="51" t="s">
        <v>71</v>
      </c>
      <c r="E24" s="66" t="s">
        <v>72</v>
      </c>
      <c r="F24" s="52"/>
      <c r="G24" s="51"/>
    </row>
  </sheetData>
  <mergeCells count="5">
    <mergeCell ref="A23:A24"/>
    <mergeCell ref="B23:B24"/>
    <mergeCell ref="C1:K1"/>
    <mergeCell ref="A21:A22"/>
    <mergeCell ref="B21:B2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Global shared memory map</vt:lpstr>
      <vt:lpstr>Error codes</vt:lpstr>
      <vt:lpstr>Function overview</vt:lpstr>
      <vt:lpstr>rfeDft_histArray</vt:lpstr>
      <vt:lpstr>rfeDft_convoluteArrays</vt:lpstr>
      <vt:lpstr>rfeDft_averageArray</vt:lpstr>
      <vt:lpstr>rfeDft_adcINLDNL</vt:lpstr>
      <vt:lpstr>rfeDft_dacINLDNL</vt:lpstr>
      <vt:lpstr>rfeDft_meanSigmaArray</vt:lpstr>
      <vt:lpstr>rfeDft_linealRegressionArray</vt:lpstr>
      <vt:lpstr>rfeDft_fftData16Bit</vt:lpstr>
      <vt:lpstr>rfeDft_dftData1Bit</vt:lpstr>
      <vt:lpstr>rfeDft_sumArray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Gossner</dc:creator>
  <cp:lastModifiedBy>Javier Cuadros Linde</cp:lastModifiedBy>
  <dcterms:created xsi:type="dcterms:W3CDTF">2021-01-27T21:06:15Z</dcterms:created>
  <dcterms:modified xsi:type="dcterms:W3CDTF">2021-10-12T14:10:41Z</dcterms:modified>
</cp:coreProperties>
</file>