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o47278\Dropbox\Jack C Exchange\Manuscripts\2024-PhyloAge_Bulk\MBE\Data and figures package\Data\Extra figures by reviewer request\"/>
    </mc:Choice>
  </mc:AlternateContent>
  <xr:revisionPtr revIDLastSave="0" documentId="13_ncr:1_{947A96E5-A025-4CC3-8B45-49505D0CCA1E}" xr6:coauthVersionLast="47" xr6:coauthVersionMax="47" xr10:uidLastSave="{00000000-0000-0000-0000-000000000000}"/>
  <bookViews>
    <workbookView xWindow="-120" yWindow="-120" windowWidth="38640" windowHeight="23640" xr2:uid="{C8D411CF-5B2A-40BF-AEEA-DCEFFF2BB0DE}"/>
  </bookViews>
  <sheets>
    <sheet name="Sheet1" sheetId="1" r:id="rId1"/>
    <sheet name="scat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C97" i="1" l="1"/>
  <c r="B97" i="1"/>
  <c r="C96" i="1"/>
  <c r="B96" i="1"/>
  <c r="C95" i="1"/>
  <c r="B95" i="1"/>
  <c r="H93" i="1"/>
  <c r="G93" i="1"/>
  <c r="F93" i="1"/>
  <c r="E93" i="1"/>
  <c r="D93" i="1"/>
  <c r="C93" i="1"/>
  <c r="H92" i="1"/>
  <c r="G92" i="1"/>
  <c r="F92" i="1"/>
  <c r="E92" i="1"/>
  <c r="D92" i="1"/>
  <c r="C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F78" i="1"/>
  <c r="E78" i="1"/>
  <c r="D78" i="1"/>
  <c r="C78" i="1"/>
  <c r="G77" i="1"/>
  <c r="F77" i="1"/>
  <c r="E77" i="1"/>
  <c r="D77" i="1"/>
  <c r="C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H78" i="1" s="1"/>
  <c r="G70" i="1"/>
  <c r="H64" i="1"/>
  <c r="G64" i="1"/>
  <c r="F64" i="1"/>
  <c r="E64" i="1"/>
  <c r="D64" i="1"/>
  <c r="C64" i="1"/>
  <c r="H63" i="1"/>
  <c r="G63" i="1"/>
  <c r="F63" i="1"/>
  <c r="E63" i="1"/>
  <c r="D63" i="1"/>
  <c r="C63" i="1"/>
  <c r="J62" i="1"/>
  <c r="I62" i="1"/>
  <c r="J61" i="1"/>
  <c r="I61" i="1"/>
  <c r="J60" i="1"/>
  <c r="I60" i="1"/>
  <c r="J59" i="1"/>
  <c r="J63" i="1" s="1"/>
  <c r="I59" i="1"/>
  <c r="J58" i="1"/>
  <c r="I58" i="1"/>
  <c r="J57" i="1"/>
  <c r="I57" i="1"/>
  <c r="I63" i="1" s="1"/>
  <c r="J56" i="1"/>
  <c r="I56" i="1"/>
  <c r="I92" i="1" l="1"/>
  <c r="J92" i="1"/>
  <c r="I64" i="1"/>
  <c r="J64" i="1"/>
  <c r="G78" i="1"/>
  <c r="I78" i="1"/>
  <c r="I93" i="1"/>
  <c r="H77" i="1"/>
  <c r="J93" i="1"/>
  <c r="I77" i="1"/>
  <c r="I4" i="1"/>
  <c r="J4" i="1"/>
  <c r="J11" i="1" s="1"/>
  <c r="K4" i="1"/>
  <c r="L4" i="1"/>
  <c r="I5" i="1"/>
  <c r="J5" i="1"/>
  <c r="K5" i="1"/>
  <c r="L5" i="1"/>
  <c r="I6" i="1"/>
  <c r="J6" i="1"/>
  <c r="K6" i="1"/>
  <c r="L6" i="1"/>
  <c r="L11" i="1" s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D11" i="1"/>
  <c r="E11" i="1"/>
  <c r="F11" i="1"/>
  <c r="G11" i="1"/>
  <c r="H11" i="1"/>
  <c r="D12" i="1"/>
  <c r="E12" i="1"/>
  <c r="F12" i="1"/>
  <c r="G12" i="1"/>
  <c r="H12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D24" i="1"/>
  <c r="E24" i="1"/>
  <c r="F24" i="1"/>
  <c r="D25" i="1"/>
  <c r="E25" i="1"/>
  <c r="F25" i="1"/>
  <c r="K12" i="1" l="1"/>
  <c r="K11" i="1"/>
  <c r="I12" i="1"/>
  <c r="I25" i="1"/>
  <c r="J12" i="1"/>
  <c r="I11" i="1"/>
  <c r="I24" i="1"/>
  <c r="J25" i="1"/>
  <c r="H25" i="1"/>
  <c r="G25" i="1"/>
  <c r="L12" i="1"/>
  <c r="J24" i="1"/>
  <c r="H24" i="1"/>
  <c r="G24" i="1"/>
  <c r="F8" i="2" l="1"/>
  <c r="F3" i="2"/>
  <c r="F4" i="2"/>
  <c r="F5" i="2"/>
  <c r="F6" i="2"/>
  <c r="F7" i="2"/>
  <c r="F9" i="2"/>
  <c r="F2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<sst xmlns="http://schemas.openxmlformats.org/spreadsheetml/2006/main" count="370" uniqueCount="121">
  <si>
    <t>estimate_beta</t>
  </si>
  <si>
    <t>SE</t>
  </si>
  <si>
    <t>z_val</t>
  </si>
  <si>
    <t>p_val</t>
  </si>
  <si>
    <t>low_CI</t>
  </si>
  <si>
    <t>high_CI</t>
  </si>
  <si>
    <t>Individual</t>
  </si>
  <si>
    <t>Age</t>
  </si>
  <si>
    <t>KX001</t>
  </si>
  <si>
    <t>KX002</t>
  </si>
  <si>
    <t>SX001</t>
  </si>
  <si>
    <t>AX001</t>
  </si>
  <si>
    <t>KX007</t>
  </si>
  <si>
    <t>KX008</t>
  </si>
  <si>
    <t>KX004</t>
  </si>
  <si>
    <t>KX003</t>
  </si>
  <si>
    <t>Residual</t>
  </si>
  <si>
    <t>avg</t>
  </si>
  <si>
    <t>RMSE</t>
  </si>
  <si>
    <t>PD7271</t>
  </si>
  <si>
    <t>PD6634</t>
  </si>
  <si>
    <t>PD5163</t>
  </si>
  <si>
    <t>PD5182</t>
  </si>
  <si>
    <t>PD5179</t>
  </si>
  <si>
    <t>PD5847</t>
  </si>
  <si>
    <t>PD9478</t>
  </si>
  <si>
    <t>PD6629</t>
  </si>
  <si>
    <t>PD5117</t>
  </si>
  <si>
    <t>PD6646</t>
  </si>
  <si>
    <t>PD5147</t>
  </si>
  <si>
    <t>PD4781</t>
  </si>
  <si>
    <t>Plot X</t>
  </si>
  <si>
    <t>From Weidner 2014 - 3 CpG sites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</si>
  <si>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</si>
  <si>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</si>
  <si>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</si>
  <si>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</si>
  <si>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</si>
  <si>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</si>
  <si>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</si>
  <si>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</si>
  <si>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</si>
  <si>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</si>
  <si>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Control 11</t>
  </si>
  <si>
    <t>Control 12</t>
  </si>
  <si>
    <t>Control 13</t>
  </si>
  <si>
    <t>Control 14</t>
  </si>
  <si>
    <t>Control 15</t>
  </si>
  <si>
    <t>Control 16</t>
  </si>
  <si>
    <t>Control 17</t>
  </si>
  <si>
    <t>Control 18</t>
  </si>
  <si>
    <t>Control 19</t>
  </si>
  <si>
    <t>Control 20</t>
  </si>
  <si>
    <t>Control 21</t>
  </si>
  <si>
    <t>Control 22</t>
  </si>
  <si>
    <t>Control 23</t>
  </si>
  <si>
    <t>Control 24</t>
  </si>
  <si>
    <t>Control 25</t>
  </si>
  <si>
    <t>Control 26</t>
  </si>
  <si>
    <t>Control 27</t>
  </si>
  <si>
    <t>Control 28</t>
  </si>
  <si>
    <t>Control 29</t>
  </si>
  <si>
    <t>Control 30</t>
  </si>
  <si>
    <t>Control 31</t>
  </si>
  <si>
    <t>Control 32</t>
  </si>
  <si>
    <t>Control 33</t>
  </si>
  <si>
    <t>Control 34</t>
  </si>
  <si>
    <t>Control 35</t>
  </si>
  <si>
    <t>Control 36</t>
  </si>
  <si>
    <t>Control 37</t>
  </si>
  <si>
    <t>Control 38</t>
  </si>
  <si>
    <t>Control 39</t>
  </si>
  <si>
    <t>Control 40</t>
  </si>
  <si>
    <t>Control 41</t>
  </si>
  <si>
    <t>Control 42</t>
  </si>
  <si>
    <t>Control 43</t>
  </si>
  <si>
    <t>Control 44</t>
  </si>
  <si>
    <t>Control 45</t>
  </si>
  <si>
    <t>Control 46</t>
  </si>
  <si>
    <t>Control 47</t>
  </si>
  <si>
    <t>Control 48</t>
  </si>
  <si>
    <t>Control 49</t>
  </si>
  <si>
    <t>Control 50</t>
  </si>
  <si>
    <t>AA 1</t>
  </si>
  <si>
    <t>AA 2</t>
  </si>
  <si>
    <t>AA 3</t>
  </si>
  <si>
    <t>AA 4</t>
  </si>
  <si>
    <t>AA 5</t>
  </si>
  <si>
    <t>AA 6</t>
  </si>
  <si>
    <t>AA 7</t>
  </si>
  <si>
    <t>AA 8</t>
  </si>
  <si>
    <t>AA 9</t>
  </si>
  <si>
    <t>AA 10</t>
  </si>
  <si>
    <t>AA 11</t>
  </si>
  <si>
    <t>AA 12</t>
  </si>
  <si>
    <t>AA 13</t>
  </si>
  <si>
    <t>AA 14</t>
  </si>
  <si>
    <t>AA 15</t>
  </si>
  <si>
    <t>DKC 1</t>
  </si>
  <si>
    <t>DKC2</t>
  </si>
  <si>
    <t>DKC 3</t>
  </si>
  <si>
    <t>DKC 4</t>
  </si>
  <si>
    <t>DKC 5</t>
  </si>
  <si>
    <t>X</t>
  </si>
  <si>
    <t>Deviation in years</t>
  </si>
  <si>
    <t>Control 51</t>
  </si>
  <si>
    <t>LOO validation</t>
  </si>
  <si>
    <t>PhyloAge - healthy people</t>
  </si>
  <si>
    <t>Abs. Residual</t>
  </si>
  <si>
    <t>low_CI_length</t>
  </si>
  <si>
    <t>high_CI_length</t>
  </si>
  <si>
    <t>PhyloAge</t>
  </si>
  <si>
    <t>Chronological Age</t>
  </si>
  <si>
    <t>Alpha and beta (Criag 2023)</t>
  </si>
  <si>
    <t>CI_length</t>
  </si>
  <si>
    <t>PhyloAge - MPN (Single Sample)</t>
  </si>
  <si>
    <t>min</t>
  </si>
  <si>
    <t>max</t>
  </si>
  <si>
    <t>line</t>
  </si>
  <si>
    <t>SNV sum (λ)</t>
  </si>
  <si>
    <t>PhyloAge - 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</si>
</sst>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000"/>
  </numFmts>
  <fonts count="7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3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0" xfId="0" applyNumberForma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7575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1889043162445"/>
          <c:y val="3.2579756926840842E-2"/>
          <c:w val="0.8389666184432254"/>
          <c:h val="0.842199959747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Chronological Age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Sheet1!$B$17:$B$23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cat>
          <c:val>
            <c:numRef>
              <c:f>Sheet1!$B$17:$B$23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98B-B6FC-2AD6DDE32F98}"/>
            </c:ext>
          </c:extLst>
        </c:ser>
        <c:ser>
          <c:idx val="1"/>
          <c:order val="1"/>
          <c:tx>
            <c:v>phyloAge (Craig et al. 2024)</c:v>
          </c:tx>
          <c:spPr>
            <a:solidFill>
              <a:schemeClr val="accent3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Sheet1!$G$17:$G$23</c:f>
                <c:numCache>
                  <c:formatCode>General</c:formatCode>
                  <c:ptCount val="7"/>
                  <c:pt idx="0">
                    <c:v>4.8541278682962954</c:v>
                  </c:pt>
                  <c:pt idx="1">
                    <c:v>6.556780644725599</c:v>
                  </c:pt>
                  <c:pt idx="2">
                    <c:v>5.7487598055112983</c:v>
                  </c:pt>
                  <c:pt idx="3">
                    <c:v>3.4182798040590967</c:v>
                  </c:pt>
                  <c:pt idx="4">
                    <c:v>5.7817611895803935</c:v>
                  </c:pt>
                  <c:pt idx="5">
                    <c:v>6.4941508809790065</c:v>
                  </c:pt>
                  <c:pt idx="6">
                    <c:v>6.8691908380472029</c:v>
                  </c:pt>
                </c:numCache>
              </c:numRef>
            </c:plus>
            <c:minus>
              <c:numRef>
                <c:f>Sheet1!$H$17:$H$23</c:f>
                <c:numCache>
                  <c:formatCode>General</c:formatCode>
                  <c:ptCount val="7"/>
                  <c:pt idx="0">
                    <c:v>4.8541278682963025</c:v>
                  </c:pt>
                  <c:pt idx="1">
                    <c:v>6.556780644725599</c:v>
                  </c:pt>
                  <c:pt idx="2">
                    <c:v>5.7487598055112983</c:v>
                  </c:pt>
                  <c:pt idx="3">
                    <c:v>3.4182798040590043</c:v>
                  </c:pt>
                  <c:pt idx="4">
                    <c:v>5.7817611895804077</c:v>
                  </c:pt>
                  <c:pt idx="5">
                    <c:v>6.4941508809789923</c:v>
                  </c:pt>
                  <c:pt idx="6">
                    <c:v>6.8691908380472029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Sheet1!$B$17:$B$23</c:f>
              <c:numCache>
                <c:formatCode>General</c:formatCode>
                <c:ptCount val="7"/>
                <c:pt idx="0">
                  <c:v>29</c:v>
                </c:pt>
                <c:pt idx="1">
                  <c:v>38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77</c:v>
                </c:pt>
                <c:pt idx="6">
                  <c:v>81</c:v>
                </c:pt>
              </c:numCache>
            </c:numRef>
          </c:cat>
          <c:val>
            <c:numRef>
              <c:f>Sheet1!$C$17:$C$23</c:f>
              <c:numCache>
                <c:formatCode>0.00</c:formatCode>
                <c:ptCount val="7"/>
                <c:pt idx="0">
                  <c:v>44.014249092781697</c:v>
                </c:pt>
                <c:pt idx="1">
                  <c:v>41.838440344040798</c:v>
                </c:pt>
                <c:pt idx="2">
                  <c:v>40.6261954487655</c:v>
                </c:pt>
                <c:pt idx="3">
                  <c:v>51.228183578399197</c:v>
                </c:pt>
                <c:pt idx="4">
                  <c:v>77.660957029591998</c:v>
                </c:pt>
                <c:pt idx="5">
                  <c:v>83.852690241821904</c:v>
                </c:pt>
                <c:pt idx="6">
                  <c:v>82.079545401683902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98B-B6FC-2AD6DDE32F98}"/>
            </c:ext>
          </c:extLst>
        </c:ser>
        <c:ser>
          <c:idx val="2"/>
          <c:order val="2"/>
          <c:tx>
            <c:v>phyloAge* (λ)</c:v>
          </c:tx>
          <c:spPr>
            <a:solidFill>
              <a:schemeClr val="accent6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Sheet1!$G$70:$G$76</c:f>
                <c:numCache>
                  <c:formatCode>General</c:formatCode>
                  <c:ptCount val="7"/>
                  <c:pt idx="0">
                    <c:v>9.0955933725859026</c:v>
                  </c:pt>
                  <c:pt idx="1">
                    <c:v>14.705142099346102</c:v>
                  </c:pt>
                  <c:pt idx="2">
                    <c:v>10.486988236549699</c:v>
                  </c:pt>
                  <c:pt idx="3">
                    <c:v>5.2381961625631988</c:v>
                  </c:pt>
                  <c:pt idx="4">
                    <c:v>13.792460943382594</c:v>
                  </c:pt>
                  <c:pt idx="5">
                    <c:v>14.664758041287996</c:v>
                  </c:pt>
                  <c:pt idx="6">
                    <c:v>16.595382752473199</c:v>
                  </c:pt>
                </c:numCache>
              </c:numRef>
            </c:plus>
            <c:minus>
              <c:numRef>
                <c:f>Sheet1!$G$70:$G$76</c:f>
                <c:numCache>
                  <c:formatCode>General</c:formatCode>
                  <c:ptCount val="7"/>
                  <c:pt idx="0">
                    <c:v>9.0955933725859026</c:v>
                  </c:pt>
                  <c:pt idx="1">
                    <c:v>14.705142099346102</c:v>
                  </c:pt>
                  <c:pt idx="2">
                    <c:v>10.486988236549699</c:v>
                  </c:pt>
                  <c:pt idx="3">
                    <c:v>5.2381961625631988</c:v>
                  </c:pt>
                  <c:pt idx="4">
                    <c:v>13.792460943382594</c:v>
                  </c:pt>
                  <c:pt idx="5">
                    <c:v>14.664758041287996</c:v>
                  </c:pt>
                  <c:pt idx="6">
                    <c:v>16.595382752473199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Sheet1!$C$70:$C$76</c:f>
              <c:numCache>
                <c:formatCode>General</c:formatCode>
                <c:ptCount val="7"/>
                <c:pt idx="0">
                  <c:v>47.406992910447201</c:v>
                </c:pt>
                <c:pt idx="1">
                  <c:v>40.171028014484001</c:v>
                </c:pt>
                <c:pt idx="2">
                  <c:v>48.667196722709498</c:v>
                </c:pt>
                <c:pt idx="3">
                  <c:v>40.942276931499599</c:v>
                </c:pt>
                <c:pt idx="4">
                  <c:v>76.900135201713695</c:v>
                </c:pt>
                <c:pt idx="5">
                  <c:v>78.685656692526393</c:v>
                </c:pt>
                <c:pt idx="6">
                  <c:v>80.903440636179894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98B-B6FC-2AD6DDE3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751463104"/>
        <c:axId val="749019552"/>
      </c:barChart>
      <c:catAx>
        <c:axId val="7514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9019552"/>
        <c:crosses val="autoZero"/>
        <c:auto val="1"/>
        <c:lblAlgn val="ctr"/>
        <c:lblOffset val="100"/>
        <c:noMultiLvlLbl val="0"/>
      </c:catAx>
      <c:valAx>
        <c:axId val="749019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1463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08379549044468"/>
          <c:y val="6.1243180137397268E-2"/>
          <c:w val="0.51844848073409444"/>
          <c:h val="0.15439843346651347"/>
        </c:manualLayout>
      </c:layout>
      <c:overlay val="0"/>
      <c:spPr>
        <a:solidFill>
          <a:srgbClr val="FFFFFF">
            <a:alpha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962539199649"/>
          <c:y val="3.6871889444356945E-2"/>
          <c:w val="0.73717709222251371"/>
          <c:h val="0.80575473722199553"/>
        </c:manualLayout>
      </c:layout>
      <c:scatterChart>
        <c:scatterStyle val="lineMarker"/>
        <c:varyColors val="0"/>
        <c:ser>
          <c:idx val="0"/>
          <c:order val="0"/>
          <c:tx>
            <c:v>phyloAge (Craig et al. 2024)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19050">
                <a:noFill/>
              </a:ln>
              <a:effectLst/>
            </c:spPr>
          </c:marker>
          <c:xVal>
            <c:numRef>
              <c:f>Sheet1!$B$31:$B$38</c:f>
              <c:numCache>
                <c:formatCode>General</c:formatCode>
                <c:ptCount val="8"/>
                <c:pt idx="0">
                  <c:v>23</c:v>
                </c:pt>
                <c:pt idx="1">
                  <c:v>59</c:v>
                </c:pt>
                <c:pt idx="2">
                  <c:v>37</c:v>
                </c:pt>
                <c:pt idx="3">
                  <c:v>49</c:v>
                </c:pt>
                <c:pt idx="4">
                  <c:v>44</c:v>
                </c:pt>
                <c:pt idx="5">
                  <c:v>68</c:v>
                </c:pt>
                <c:pt idx="6">
                  <c:v>81</c:v>
                </c:pt>
                <c:pt idx="7">
                  <c:v>90</c:v>
                </c:pt>
              </c:numCache>
            </c:numRef>
          </c:xVal>
          <c:yVal>
            <c:numRef>
              <c:f>Sheet1!$C$31:$C$38</c:f>
              <c:numCache>
                <c:formatCode>0.00</c:formatCode>
                <c:ptCount val="8"/>
                <c:pt idx="0">
                  <c:v>64.762194747235498</c:v>
                </c:pt>
                <c:pt idx="1">
                  <c:v>90.107120638872701</c:v>
                </c:pt>
                <c:pt idx="2">
                  <c:v>57.288362876793201</c:v>
                </c:pt>
                <c:pt idx="3">
                  <c:v>94.441723532056102</c:v>
                </c:pt>
                <c:pt idx="4">
                  <c:v>85.640777079442799</c:v>
                </c:pt>
                <c:pt idx="5">
                  <c:v>88.791962010109103</c:v>
                </c:pt>
                <c:pt idx="6">
                  <c:v>79.402980878722204</c:v>
                </c:pt>
                <c:pt idx="7">
                  <c:v>94.230076169141697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3-4540-B16C-7C6C6AF87CF9}"/>
            </c:ext>
          </c:extLst>
        </c:ser>
        <c:ser>
          <c:idx val="1"/>
          <c:order val="1"/>
          <c:tx>
            <c:v>phyloAge* (λ)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Sheet1!$B$84:$B$91</c:f>
              <c:numCache>
                <c:formatCode>General</c:formatCode>
                <c:ptCount val="8"/>
                <c:pt idx="0">
                  <c:v>23</c:v>
                </c:pt>
                <c:pt idx="1">
                  <c:v>59</c:v>
                </c:pt>
                <c:pt idx="2">
                  <c:v>37</c:v>
                </c:pt>
                <c:pt idx="3">
                  <c:v>49</c:v>
                </c:pt>
                <c:pt idx="4">
                  <c:v>44</c:v>
                </c:pt>
                <c:pt idx="5">
                  <c:v>68</c:v>
                </c:pt>
                <c:pt idx="6">
                  <c:v>81</c:v>
                </c:pt>
                <c:pt idx="7">
                  <c:v>90</c:v>
                </c:pt>
              </c:numCache>
            </c:numRef>
          </c:xVal>
          <c:yVal>
            <c:numRef>
              <c:f>Sheet1!$C$84:$C$91</c:f>
              <c:numCache>
                <c:formatCode>General</c:formatCode>
                <c:ptCount val="8"/>
                <c:pt idx="0">
                  <c:v>57.501126639778597</c:v>
                </c:pt>
                <c:pt idx="1">
                  <c:v>89.594221968193906</c:v>
                </c:pt>
                <c:pt idx="2">
                  <c:v>62.145759288796697</c:v>
                </c:pt>
                <c:pt idx="3">
                  <c:v>91.086921839355895</c:v>
                </c:pt>
                <c:pt idx="4">
                  <c:v>88.756339790598503</c:v>
                </c:pt>
                <c:pt idx="5">
                  <c:v>93.580199587971805</c:v>
                </c:pt>
                <c:pt idx="6">
                  <c:v>82.663888247859802</c:v>
                </c:pt>
                <c:pt idx="7">
                  <c:v>91.117351991150102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3-4540-B16C-7C6C6AF87CF9}"/>
            </c:ext>
          </c:extLst>
        </c:ser>
        <c:ser>
          <c:idx val="2"/>
          <c:order val="2"/>
          <c:tx>
            <c:v>line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Sheet1!$E$96:$E$97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xVal>
          <c:yVal>
            <c:numRef>
              <c:f>Sheet1!$F$96:$F$97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F-4D1E-B8C8-CFDEBF5D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34208"/>
        <c:axId val="801161216"/>
      </c:scatterChart>
      <c:valAx>
        <c:axId val="912634208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Chronological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1161216"/>
        <c:crosses val="autoZero"/>
        <c:crossBetween val="midCat"/>
        <c:majorUnit val="20"/>
      </c:valAx>
      <c:valAx>
        <c:axId val="801161216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PhyloAge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2634208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43577199629841629"/>
          <c:y val="0.72443390384289175"/>
          <c:w val="0.45162579363835659"/>
          <c:h val="9.756774467795612E-2"/>
        </c:manualLayout>
      </c:layout>
      <c:overlay val="0"/>
      <c:spPr>
        <a:solidFill>
          <a:srgbClr val="FFFFFF">
            <a:alpha val="74902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1186540871581"/>
          <c:y val="2.6618269812462191E-2"/>
          <c:w val="0.52229063709378665"/>
          <c:h val="0.58811438043928721"/>
        </c:manualLayout>
      </c:layout>
      <c:scatterChart>
        <c:scatterStyle val="lineMarker"/>
        <c:varyColors val="0"/>
        <c:ser>
          <c:idx val="2"/>
          <c:order val="0"/>
          <c:tx>
            <c:v>Healthy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scatters!$E$2:$E$9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1</c:v>
                </c:pt>
                <c:pt idx="7">
                  <c:v>1.5</c:v>
                </c:pt>
              </c:numCache>
            </c:numRef>
          </c:xVal>
          <c:yVal>
            <c:numRef>
              <c:f>scatters!$D$2:$D$9</c:f>
              <c:numCache>
                <c:formatCode>General</c:formatCode>
                <c:ptCount val="8"/>
                <c:pt idx="0">
                  <c:v>10.305919899999999</c:v>
                </c:pt>
                <c:pt idx="1">
                  <c:v>2.7274611300000018</c:v>
                </c:pt>
                <c:pt idx="2">
                  <c:v>-5.4131896999999967</c:v>
                </c:pt>
                <c:pt idx="3">
                  <c:v>-9.8994072899999992</c:v>
                </c:pt>
                <c:pt idx="4">
                  <c:v>-4.4221123800000015</c:v>
                </c:pt>
                <c:pt idx="5">
                  <c:v>1.2752408700000046</c:v>
                </c:pt>
                <c:pt idx="6">
                  <c:v>4.8009845299999938</c:v>
                </c:pt>
                <c:pt idx="7">
                  <c:v>0.75408000000000186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E-41F9-9B41-27352672A19F}"/>
            </c:ext>
          </c:extLst>
        </c:ser>
        <c:ser>
          <c:idx val="3"/>
          <c:order val="1"/>
          <c:tx>
            <c:v>MPN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scatters!$E$11:$E$22</c:f>
              <c:numCache>
                <c:formatCode>General</c:formatCode>
                <c:ptCount val="12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</c:numCache>
            </c:numRef>
          </c:xVal>
          <c:yVal>
            <c:numRef>
              <c:f>scatters!$D$11:$D$22</c:f>
              <c:numCache>
                <c:formatCode>General</c:formatCode>
                <c:ptCount val="12"/>
                <c:pt idx="0">
                  <c:v>46.380969424985807</c:v>
                </c:pt>
                <c:pt idx="1">
                  <c:v>64.107055714145602</c:v>
                </c:pt>
                <c:pt idx="2">
                  <c:v>32.586752763042803</c:v>
                </c:pt>
                <c:pt idx="3">
                  <c:v>35.969930112487802</c:v>
                </c:pt>
                <c:pt idx="4">
                  <c:v>60.441627611711695</c:v>
                </c:pt>
                <c:pt idx="5">
                  <c:v>41.611215637517105</c:v>
                </c:pt>
                <c:pt idx="6">
                  <c:v>35.5052978608134</c:v>
                </c:pt>
                <c:pt idx="7">
                  <c:v>38.048069643931399</c:v>
                </c:pt>
                <c:pt idx="8">
                  <c:v>15.490390787380605</c:v>
                </c:pt>
                <c:pt idx="9">
                  <c:v>20.513544794641007</c:v>
                </c:pt>
                <c:pt idx="10">
                  <c:v>19.858196334418693</c:v>
                </c:pt>
                <c:pt idx="11">
                  <c:v>14.068249336806304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AE-41F9-9B41-27352672A19F}"/>
            </c:ext>
          </c:extLst>
        </c:ser>
        <c:ser>
          <c:idx val="0"/>
          <c:order val="2"/>
          <c:tx>
            <c:v>Healthy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757575"/>
              </a:solidFill>
              <a:ln>
                <a:noFill/>
              </a:ln>
            </c:spPr>
          </c:marker>
          <c:xVal>
            <c:numRef>
              <c:f>scatters!$E$25:$E$75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xVal>
          <c:yVal>
            <c:numRef>
              <c:f>scatters!$D$25:$D$75</c:f>
              <c:numCache>
                <c:formatCode>General</c:formatCode>
                <c:ptCount val="51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0</c:v>
                </c:pt>
                <c:pt idx="6">
                  <c:v>-3</c:v>
                </c:pt>
                <c:pt idx="7">
                  <c:v>-7</c:v>
                </c:pt>
                <c:pt idx="8">
                  <c:v>-10</c:v>
                </c:pt>
                <c:pt idx="9">
                  <c:v>7</c:v>
                </c:pt>
                <c:pt idx="10">
                  <c:v>3</c:v>
                </c:pt>
                <c:pt idx="11">
                  <c:v>0</c:v>
                </c:pt>
                <c:pt idx="12">
                  <c:v>-4</c:v>
                </c:pt>
                <c:pt idx="13">
                  <c:v>-6</c:v>
                </c:pt>
                <c:pt idx="14">
                  <c:v>-12</c:v>
                </c:pt>
                <c:pt idx="15">
                  <c:v>3</c:v>
                </c:pt>
                <c:pt idx="16">
                  <c:v>1</c:v>
                </c:pt>
                <c:pt idx="17">
                  <c:v>-3</c:v>
                </c:pt>
                <c:pt idx="18">
                  <c:v>-6</c:v>
                </c:pt>
                <c:pt idx="19">
                  <c:v>-8</c:v>
                </c:pt>
                <c:pt idx="20">
                  <c:v>6</c:v>
                </c:pt>
                <c:pt idx="21">
                  <c:v>3</c:v>
                </c:pt>
                <c:pt idx="22">
                  <c:v>-1</c:v>
                </c:pt>
                <c:pt idx="23">
                  <c:v>-5</c:v>
                </c:pt>
                <c:pt idx="24">
                  <c:v>-8</c:v>
                </c:pt>
                <c:pt idx="25">
                  <c:v>-13</c:v>
                </c:pt>
                <c:pt idx="26">
                  <c:v>-17</c:v>
                </c:pt>
                <c:pt idx="27">
                  <c:v>4</c:v>
                </c:pt>
                <c:pt idx="28">
                  <c:v>1</c:v>
                </c:pt>
                <c:pt idx="29">
                  <c:v>-2</c:v>
                </c:pt>
                <c:pt idx="30">
                  <c:v>-6</c:v>
                </c:pt>
                <c:pt idx="31">
                  <c:v>6</c:v>
                </c:pt>
                <c:pt idx="32">
                  <c:v>3</c:v>
                </c:pt>
                <c:pt idx="33">
                  <c:v>0</c:v>
                </c:pt>
                <c:pt idx="34">
                  <c:v>-2</c:v>
                </c:pt>
                <c:pt idx="35">
                  <c:v>-7</c:v>
                </c:pt>
                <c:pt idx="36">
                  <c:v>-11</c:v>
                </c:pt>
                <c:pt idx="37">
                  <c:v>-15</c:v>
                </c:pt>
                <c:pt idx="38">
                  <c:v>5</c:v>
                </c:pt>
                <c:pt idx="39">
                  <c:v>0</c:v>
                </c:pt>
                <c:pt idx="40">
                  <c:v>-2</c:v>
                </c:pt>
                <c:pt idx="41">
                  <c:v>-5</c:v>
                </c:pt>
                <c:pt idx="42">
                  <c:v>9</c:v>
                </c:pt>
                <c:pt idx="43">
                  <c:v>3</c:v>
                </c:pt>
                <c:pt idx="44">
                  <c:v>0</c:v>
                </c:pt>
                <c:pt idx="45">
                  <c:v>-2</c:v>
                </c:pt>
                <c:pt idx="46">
                  <c:v>-6</c:v>
                </c:pt>
                <c:pt idx="47">
                  <c:v>5</c:v>
                </c:pt>
                <c:pt idx="48">
                  <c:v>2</c:v>
                </c:pt>
                <c:pt idx="49">
                  <c:v>-1</c:v>
                </c:pt>
                <c:pt idx="5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AE-41F9-9B41-27352672A19F}"/>
            </c:ext>
          </c:extLst>
        </c:ser>
        <c:ser>
          <c:idx val="1"/>
          <c:order val="3"/>
          <c:tx>
            <c:v>Aplastic anemia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scatters!$E$76:$E$90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xVal>
          <c:yVal>
            <c:numRef>
              <c:f>scatters!$D$76:$D$90</c:f>
              <c:numCache>
                <c:formatCode>General</c:formatCode>
                <c:ptCount val="15"/>
                <c:pt idx="0">
                  <c:v>20</c:v>
                </c:pt>
                <c:pt idx="1">
                  <c:v>15</c:v>
                </c:pt>
                <c:pt idx="2">
                  <c:v>6</c:v>
                </c:pt>
                <c:pt idx="3">
                  <c:v>45</c:v>
                </c:pt>
                <c:pt idx="4">
                  <c:v>16</c:v>
                </c:pt>
                <c:pt idx="5">
                  <c:v>13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-5</c:v>
                </c:pt>
                <c:pt idx="10">
                  <c:v>-11</c:v>
                </c:pt>
                <c:pt idx="11">
                  <c:v>16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AE-41F9-9B41-27352672A19F}"/>
            </c:ext>
          </c:extLst>
        </c:ser>
        <c:ser>
          <c:idx val="4"/>
          <c:order val="4"/>
          <c:tx>
            <c:v>Dyskeratosis congenita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scatters!$E$91:$E$95</c:f>
              <c:numCache>
                <c:formatCode>General</c:formatCode>
                <c:ptCount val="5"/>
                <c:pt idx="0">
                  <c:v>12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13</c:v>
                </c:pt>
              </c:numCache>
            </c:numRef>
          </c:xVal>
          <c:yVal>
            <c:numRef>
              <c:f>scatters!$D$91:$D$95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14</c:v>
                </c:pt>
                <c:pt idx="3">
                  <c:v>7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AE-41F9-9B41-27352672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859568"/>
        <c:axId val="1402383008"/>
      </c:scatterChart>
      <c:valAx>
        <c:axId val="1143859568"/>
        <c:scaling>
          <c:orientation val="minMax"/>
          <c:max val="1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02383008"/>
        <c:crosses val="autoZero"/>
        <c:crossBetween val="midCat"/>
      </c:valAx>
      <c:valAx>
        <c:axId val="140238300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4385956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820592245789098"/>
          <c:y val="0.69925451696033458"/>
          <c:w val="0.17977603570478801"/>
          <c:h val="0.2814667676522286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231322</xdr:colOff>
      <xdr:row>56</xdr:row>
      <xdr:rowOff>163285</xdr:rowOff>
    </xdr:from>
    <xdr:to>
      <xdr:col>18</xdr:col>
      <xdr:colOff>54833</xdr:colOff>
      <xdr:row>79</xdr:row>
      <xdr:rowOff>13689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284A3A-4A6C-4266-8DF3-59CDF3941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444599</xdr:colOff>
      <xdr:row>55</xdr:row>
      <xdr:rowOff>152661</xdr:rowOff>
    </xdr:from>
    <xdr:to>
      <xdr:col>24</xdr:col>
      <xdr:colOff>695201</xdr:colOff>
      <xdr:row>78</xdr:row>
      <xdr:rowOff>128649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B38CC-97AB-4457-BF55-A25849EAC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647701</xdr:colOff>
      <xdr:row>3</xdr:row>
      <xdr:rowOff>190499</xdr:rowOff>
    </xdr:from>
    <xdr:to>
      <xdr:col>17</xdr:col>
      <xdr:colOff>133351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7DCB6-561E-4DEC-8487-8B2EDE287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099-F862-4F51-AAA2-31DF3C3E2EFF}">
  <dimension ref="A1:AD112"/>
  <sheetViews>
    <sheetView tabSelected="1" topLeftCell="A25" zoomScale="70" zoomScaleNormal="70" workbookViewId="0">
      <selection activeCell="J62" sqref="J60:J62"/>
    </sheetView>
  </sheetViews>
  <sheetFormatPr defaultRowHeight="15" x14ac:dyDescent="0.2"/>
  <cols>
    <col min="1" max="1" width="24.21875" style="3" bestFit="1" customWidth="1"/>
    <col min="2" max="2" width="20.33203125" style="3" customWidth="1"/>
    <col min="3" max="3" width="13.77734375" style="3" bestFit="1" customWidth="1"/>
    <col min="4" max="4" width="5.44140625" style="3" bestFit="1" customWidth="1"/>
    <col min="5" max="5" width="6.88671875" style="3" bestFit="1" customWidth="1"/>
    <col min="6" max="6" width="7.5546875" style="3" bestFit="1" customWidth="1"/>
    <col min="7" max="7" width="13.5546875" style="3" bestFit="1" customWidth="1"/>
    <col min="8" max="8" width="14.21875" style="3" bestFit="1" customWidth="1"/>
    <col min="9" max="9" width="13.5546875" style="3" bestFit="1" customWidth="1"/>
    <col min="10" max="10" width="14.21875" style="3" bestFit="1" customWidth="1"/>
    <col min="11" max="11" width="8.5546875" style="3" bestFit="1" customWidth="1"/>
    <col min="12" max="12" width="13.109375" style="3" bestFit="1" customWidth="1"/>
    <col min="13" max="21" width="8.88671875" style="3"/>
    <col min="22" max="22" width="14.109375" style="3" bestFit="1" customWidth="1"/>
    <col min="23" max="23" width="4" style="3" bestFit="1" customWidth="1"/>
    <col min="24" max="16384" width="8.88671875" style="3"/>
  </cols>
  <sheetData>
    <row r="1" spans="1:12" s="2" customFormat="1" ht="45" x14ac:dyDescent="0.6">
      <c r="A1" s="26" t="s">
        <v>113</v>
      </c>
    </row>
    <row r="2" spans="1:12" ht="15.75" x14ac:dyDescent="0.25">
      <c r="A2" s="13" t="s">
        <v>107</v>
      </c>
    </row>
    <row r="3" spans="1:12" ht="15.75" x14ac:dyDescent="0.25">
      <c r="A3" s="2" t="s">
        <v>6</v>
      </c>
      <c r="B3" s="7" t="s">
        <v>112</v>
      </c>
      <c r="C3" s="7" t="s">
        <v>111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109</v>
      </c>
      <c r="J3" s="7" t="s">
        <v>110</v>
      </c>
      <c r="K3" s="7" t="s">
        <v>16</v>
      </c>
      <c r="L3" s="7" t="s">
        <v>108</v>
      </c>
    </row>
    <row r="4" spans="1:12" x14ac:dyDescent="0.2">
      <c r="A4" s="3" t="s">
        <v>8</v>
      </c>
      <c r="B4" s="8">
        <v>29</v>
      </c>
      <c r="C4" s="9">
        <v>39.306144831042403</v>
      </c>
      <c r="D4" s="9">
        <v>2.7393345849478998</v>
      </c>
      <c r="E4" s="9">
        <v>14.348792968563201</v>
      </c>
      <c r="F4" s="9">
        <v>1.08407584698972E-46</v>
      </c>
      <c r="G4" s="9">
        <v>33.937147702939598</v>
      </c>
      <c r="H4" s="9">
        <v>44.6751419591453</v>
      </c>
      <c r="I4" s="9">
        <f>C4-G4</f>
        <v>5.368997128102805</v>
      </c>
      <c r="J4" s="9">
        <f>H4-C4</f>
        <v>5.3689971281028974</v>
      </c>
      <c r="K4" s="9">
        <f t="shared" ref="K4:K10" si="0">(C4-B4)</f>
        <v>10.306144831042403</v>
      </c>
      <c r="L4" s="9">
        <f t="shared" ref="L4:L10" si="1">ABS(C4-B4)</f>
        <v>10.306144831042403</v>
      </c>
    </row>
    <row r="5" spans="1:12" x14ac:dyDescent="0.2">
      <c r="A5" s="3" t="s">
        <v>9</v>
      </c>
      <c r="B5" s="8">
        <v>38</v>
      </c>
      <c r="C5" s="9">
        <v>40.727208219060799</v>
      </c>
      <c r="D5" s="9">
        <v>2.6327627710305301</v>
      </c>
      <c r="E5" s="9">
        <v>15.469380176292599</v>
      </c>
      <c r="F5" s="9">
        <v>5.5842130006251197E-54</v>
      </c>
      <c r="G5" s="9">
        <v>35.567088008003097</v>
      </c>
      <c r="H5" s="9">
        <v>45.887328430118501</v>
      </c>
      <c r="I5" s="9">
        <f t="shared" ref="I5:I10" si="2">C5-G5</f>
        <v>5.160120211057702</v>
      </c>
      <c r="J5" s="9">
        <f t="shared" ref="J5:J10" si="3">H5-C5</f>
        <v>5.160120211057702</v>
      </c>
      <c r="K5" s="9">
        <f t="shared" si="0"/>
        <v>2.7272082190607989</v>
      </c>
      <c r="L5" s="9">
        <f t="shared" si="1"/>
        <v>2.7272082190607989</v>
      </c>
    </row>
    <row r="6" spans="1:12" x14ac:dyDescent="0.2">
      <c r="A6" s="3" t="s">
        <v>10</v>
      </c>
      <c r="B6" s="8">
        <v>48</v>
      </c>
      <c r="C6" s="9">
        <v>42.586854264059198</v>
      </c>
      <c r="D6" s="9">
        <v>2.4986710148440099</v>
      </c>
      <c r="E6" s="9">
        <v>17.043802089615099</v>
      </c>
      <c r="F6" s="9">
        <v>3.8862509347028503E-65</v>
      </c>
      <c r="G6" s="9">
        <v>37.689549065750697</v>
      </c>
      <c r="H6" s="9">
        <v>47.4841594623676</v>
      </c>
      <c r="I6" s="9">
        <f t="shared" si="2"/>
        <v>4.8973051983085014</v>
      </c>
      <c r="J6" s="9">
        <f t="shared" si="3"/>
        <v>4.8973051983084019</v>
      </c>
      <c r="K6" s="9">
        <f t="shared" si="0"/>
        <v>-5.4131457359408017</v>
      </c>
      <c r="L6" s="9">
        <f t="shared" si="1"/>
        <v>5.4131457359408017</v>
      </c>
    </row>
    <row r="7" spans="1:12" x14ac:dyDescent="0.2">
      <c r="A7" s="3" t="s">
        <v>11</v>
      </c>
      <c r="B7" s="8">
        <v>63</v>
      </c>
      <c r="C7" s="9">
        <v>53.100643417109502</v>
      </c>
      <c r="D7" s="9">
        <v>1.90202583081501</v>
      </c>
      <c r="E7" s="9">
        <v>27.9179402071296</v>
      </c>
      <c r="F7" s="9">
        <v>1.61610416181869E-171</v>
      </c>
      <c r="G7" s="9">
        <v>49.372741291047198</v>
      </c>
      <c r="H7" s="9">
        <v>56.828545543171799</v>
      </c>
      <c r="I7" s="9">
        <f t="shared" si="2"/>
        <v>3.727902126062304</v>
      </c>
      <c r="J7" s="9">
        <f t="shared" si="3"/>
        <v>3.7279021260622969</v>
      </c>
      <c r="K7" s="9">
        <f t="shared" si="0"/>
        <v>-9.8993565828904977</v>
      </c>
      <c r="L7" s="9">
        <f t="shared" si="1"/>
        <v>9.8993565828904977</v>
      </c>
    </row>
    <row r="8" spans="1:12" x14ac:dyDescent="0.2">
      <c r="A8" s="3" t="s">
        <v>13</v>
      </c>
      <c r="B8" s="8">
        <v>76</v>
      </c>
      <c r="C8" s="9">
        <v>77.275220551385104</v>
      </c>
      <c r="D8" s="9">
        <v>2.3685142320990802</v>
      </c>
      <c r="E8" s="9">
        <v>32.626031756161503</v>
      </c>
      <c r="F8" s="9">
        <v>1.75332414756479E-233</v>
      </c>
      <c r="G8" s="9">
        <v>72.633017959600394</v>
      </c>
      <c r="H8" s="9">
        <v>81.917423143169898</v>
      </c>
      <c r="I8" s="9">
        <f t="shared" si="2"/>
        <v>4.6422025917847094</v>
      </c>
      <c r="J8" s="9">
        <f t="shared" si="3"/>
        <v>4.6422025917847947</v>
      </c>
      <c r="K8" s="9">
        <f t="shared" si="0"/>
        <v>1.2752205513851038</v>
      </c>
      <c r="L8" s="9">
        <f t="shared" si="1"/>
        <v>1.2752205513851038</v>
      </c>
    </row>
    <row r="9" spans="1:12" x14ac:dyDescent="0.2">
      <c r="A9" s="3" t="s">
        <v>14</v>
      </c>
      <c r="B9" s="8">
        <v>77</v>
      </c>
      <c r="C9" s="9">
        <v>81.800990977372706</v>
      </c>
      <c r="D9" s="9">
        <v>2.6898914618162801</v>
      </c>
      <c r="E9" s="9">
        <v>30.4105173530454</v>
      </c>
      <c r="F9" s="9">
        <v>3.98817113359716E-203</v>
      </c>
      <c r="G9" s="9">
        <v>76.528900589890995</v>
      </c>
      <c r="H9" s="9">
        <v>87.073081364854403</v>
      </c>
      <c r="I9" s="9">
        <f t="shared" si="2"/>
        <v>5.2720903874817111</v>
      </c>
      <c r="J9" s="9">
        <f t="shared" si="3"/>
        <v>5.2720903874816969</v>
      </c>
      <c r="K9" s="9">
        <f t="shared" si="0"/>
        <v>4.800990977372706</v>
      </c>
      <c r="L9" s="9">
        <f t="shared" si="1"/>
        <v>4.800990977372706</v>
      </c>
    </row>
    <row r="10" spans="1:12" x14ac:dyDescent="0.2">
      <c r="A10" s="3" t="s">
        <v>15</v>
      </c>
      <c r="B10" s="8">
        <v>81</v>
      </c>
      <c r="C10" s="9">
        <v>81.754082759010302</v>
      </c>
      <c r="D10" s="9">
        <v>2.68658986106314</v>
      </c>
      <c r="E10" s="9">
        <v>30.430429275370901</v>
      </c>
      <c r="F10" s="9">
        <v>2.17482785000617E-203</v>
      </c>
      <c r="G10" s="9">
        <v>76.488463390096101</v>
      </c>
      <c r="H10" s="9">
        <v>87.019702127924603</v>
      </c>
      <c r="I10" s="9">
        <f t="shared" si="2"/>
        <v>5.2656193689142015</v>
      </c>
      <c r="J10" s="9">
        <f t="shared" si="3"/>
        <v>5.2656193689143009</v>
      </c>
      <c r="K10" s="9">
        <f t="shared" si="0"/>
        <v>0.75408275901030208</v>
      </c>
      <c r="L10" s="9">
        <f t="shared" si="1"/>
        <v>0.75408275901030208</v>
      </c>
    </row>
    <row r="11" spans="1:12" ht="15.75" x14ac:dyDescent="0.25">
      <c r="B11" s="8"/>
      <c r="C11" s="10" t="s">
        <v>17</v>
      </c>
      <c r="D11" s="11">
        <f t="shared" ref="D11:L11" si="4">AVERAGE(D4:D10)</f>
        <v>2.5025413938022787</v>
      </c>
      <c r="E11" s="11">
        <f t="shared" si="4"/>
        <v>24.035270546596902</v>
      </c>
      <c r="F11" s="11">
        <f t="shared" si="4"/>
        <v>1.5486798611883571E-47</v>
      </c>
      <c r="G11" s="11">
        <f t="shared" si="4"/>
        <v>54.602415429618304</v>
      </c>
      <c r="H11" s="11">
        <f t="shared" si="4"/>
        <v>64.412197432964589</v>
      </c>
      <c r="I11" s="11">
        <f t="shared" si="4"/>
        <v>4.9048910016731337</v>
      </c>
      <c r="J11" s="11">
        <f t="shared" si="4"/>
        <v>4.9048910016731559</v>
      </c>
      <c r="K11" s="11">
        <f t="shared" si="4"/>
        <v>0.6501635741485734</v>
      </c>
      <c r="L11" s="11">
        <f t="shared" si="4"/>
        <v>5.0251642366718015</v>
      </c>
    </row>
    <row r="12" spans="1:12" ht="15.75" x14ac:dyDescent="0.25">
      <c r="B12" s="8"/>
      <c r="C12" s="10" t="s">
        <v>18</v>
      </c>
      <c r="D12" s="12">
        <f t="shared" ref="D12:L12" si="5">SQRT(SUMSQ(D4:D10)/COUNTA(D4:D10))</f>
        <v>2.5173567118791333</v>
      </c>
      <c r="E12" s="12">
        <f t="shared" si="5"/>
        <v>25.157676185807098</v>
      </c>
      <c r="F12" s="12">
        <f t="shared" si="5"/>
        <v>4.0974215620950171E-47</v>
      </c>
      <c r="G12" s="12">
        <f t="shared" si="5"/>
        <v>57.64129272634284</v>
      </c>
      <c r="H12" s="12">
        <f t="shared" si="5"/>
        <v>67.029160476343307</v>
      </c>
      <c r="I12" s="12">
        <f t="shared" si="5"/>
        <v>4.9339284915232726</v>
      </c>
      <c r="J12" s="12">
        <f t="shared" si="5"/>
        <v>4.9339284915232966</v>
      </c>
      <c r="K12" s="12">
        <f t="shared" si="5"/>
        <v>6.1667082685892822</v>
      </c>
      <c r="L12" s="12">
        <f t="shared" si="5"/>
        <v>6.1667082685892822</v>
      </c>
    </row>
    <row r="13" spans="1:12" x14ac:dyDescent="0.2">
      <c r="I13" s="5"/>
      <c r="K13" s="5"/>
      <c r="L13" s="5"/>
    </row>
    <row r="14" spans="1:12" x14ac:dyDescent="0.2">
      <c r="I14" s="5"/>
      <c r="K14" s="5"/>
      <c r="L14" s="5"/>
    </row>
    <row r="15" spans="1:12" ht="15.75" x14ac:dyDescent="0.25">
      <c r="A15" s="2" t="s">
        <v>106</v>
      </c>
      <c r="K15" s="5"/>
      <c r="L15" s="5"/>
    </row>
    <row r="16" spans="1:12" ht="15.75" x14ac:dyDescent="0.25">
      <c r="A16" s="2" t="s">
        <v>6</v>
      </c>
      <c r="B16" s="7" t="s">
        <v>112</v>
      </c>
      <c r="C16" s="7" t="s">
        <v>111</v>
      </c>
      <c r="D16" s="2" t="s">
        <v>1</v>
      </c>
      <c r="E16" s="2" t="s">
        <v>4</v>
      </c>
      <c r="F16" s="2" t="s">
        <v>5</v>
      </c>
      <c r="G16" s="2" t="s">
        <v>109</v>
      </c>
      <c r="H16" s="2" t="s">
        <v>110</v>
      </c>
      <c r="I16" s="7" t="s">
        <v>16</v>
      </c>
      <c r="J16" s="7" t="s">
        <v>108</v>
      </c>
    </row>
    <row r="17" spans="1:12" s="2" customFormat="1" ht="15.75" x14ac:dyDescent="0.25">
      <c r="A17" s="3" t="s">
        <v>8</v>
      </c>
      <c r="B17" s="3">
        <v>29</v>
      </c>
      <c r="C17" s="4">
        <v>44.014249092781697</v>
      </c>
      <c r="D17" s="4">
        <v>2.4766413600377599</v>
      </c>
      <c r="E17" s="4">
        <v>39.160121224485401</v>
      </c>
      <c r="F17" s="4">
        <v>48.868376961077999</v>
      </c>
      <c r="G17" s="4">
        <f>C17-E17</f>
        <v>4.8541278682962954</v>
      </c>
      <c r="H17" s="4">
        <f>F17-C17</f>
        <v>4.8541278682963025</v>
      </c>
      <c r="I17" s="9">
        <f>(C17-B17)</f>
        <v>15.014249092781697</v>
      </c>
      <c r="J17" s="9">
        <f>ABS(C17-B17)</f>
        <v>15.014249092781697</v>
      </c>
    </row>
    <row r="18" spans="1:12" x14ac:dyDescent="0.2">
      <c r="A18" s="3" t="s">
        <v>9</v>
      </c>
      <c r="B18" s="3">
        <v>38</v>
      </c>
      <c r="C18" s="4">
        <v>41.838440344040798</v>
      </c>
      <c r="D18" s="4">
        <v>3.3453577190421302</v>
      </c>
      <c r="E18" s="4">
        <v>35.281659699315199</v>
      </c>
      <c r="F18" s="4">
        <v>48.395220988766397</v>
      </c>
      <c r="G18" s="4">
        <f t="shared" ref="G18:G23" si="6">C18-E18</f>
        <v>6.556780644725599</v>
      </c>
      <c r="H18" s="4">
        <f t="shared" ref="H18:H23" si="7">F18-C18</f>
        <v>6.556780644725599</v>
      </c>
      <c r="I18" s="9">
        <f t="shared" ref="I18:I23" si="8">(C18-B18)</f>
        <v>3.8384403440407979</v>
      </c>
      <c r="J18" s="9">
        <f t="shared" ref="J18:J23" si="9">ABS(C18-B18)</f>
        <v>3.8384403440407979</v>
      </c>
    </row>
    <row r="19" spans="1:12" x14ac:dyDescent="0.2">
      <c r="A19" s="3" t="s">
        <v>10</v>
      </c>
      <c r="B19" s="3">
        <v>48</v>
      </c>
      <c r="C19" s="4">
        <v>40.6261954487655</v>
      </c>
      <c r="D19" s="4">
        <v>2.9330946133994402</v>
      </c>
      <c r="E19" s="4">
        <v>34.877435643254202</v>
      </c>
      <c r="F19" s="4">
        <v>46.374955254276799</v>
      </c>
      <c r="G19" s="4">
        <f t="shared" si="6"/>
        <v>5.7487598055112983</v>
      </c>
      <c r="H19" s="4">
        <f t="shared" si="7"/>
        <v>5.7487598055112983</v>
      </c>
      <c r="I19" s="9">
        <f t="shared" si="8"/>
        <v>-7.3738045512344996</v>
      </c>
      <c r="J19" s="9">
        <f t="shared" si="9"/>
        <v>7.3738045512344996</v>
      </c>
    </row>
    <row r="20" spans="1:12" x14ac:dyDescent="0.2">
      <c r="A20" s="3" t="s">
        <v>11</v>
      </c>
      <c r="B20" s="3">
        <v>63</v>
      </c>
      <c r="C20" s="4">
        <v>51.228183578399197</v>
      </c>
      <c r="D20" s="4">
        <v>1.7440523555646801</v>
      </c>
      <c r="E20" s="4">
        <v>47.8099037743401</v>
      </c>
      <c r="F20" s="4">
        <v>54.646463382458201</v>
      </c>
      <c r="G20" s="4">
        <f t="shared" si="6"/>
        <v>3.4182798040590967</v>
      </c>
      <c r="H20" s="4">
        <f t="shared" si="7"/>
        <v>3.4182798040590043</v>
      </c>
      <c r="I20" s="9">
        <f t="shared" si="8"/>
        <v>-11.771816421600803</v>
      </c>
      <c r="J20" s="9">
        <f t="shared" si="9"/>
        <v>11.771816421600803</v>
      </c>
    </row>
    <row r="21" spans="1:12" x14ac:dyDescent="0.2">
      <c r="A21" s="3" t="s">
        <v>13</v>
      </c>
      <c r="B21" s="3">
        <v>76</v>
      </c>
      <c r="C21" s="4">
        <v>77.660957029591998</v>
      </c>
      <c r="D21" s="4">
        <v>2.9499323636486099</v>
      </c>
      <c r="E21" s="4">
        <v>71.879195840011604</v>
      </c>
      <c r="F21" s="4">
        <v>83.442718219172406</v>
      </c>
      <c r="G21" s="4">
        <f t="shared" si="6"/>
        <v>5.7817611895803935</v>
      </c>
      <c r="H21" s="4">
        <f t="shared" si="7"/>
        <v>5.7817611895804077</v>
      </c>
      <c r="I21" s="9">
        <f t="shared" si="8"/>
        <v>1.660957029591998</v>
      </c>
      <c r="J21" s="9">
        <f t="shared" si="9"/>
        <v>1.660957029591998</v>
      </c>
    </row>
    <row r="22" spans="1:12" x14ac:dyDescent="0.2">
      <c r="A22" s="3" t="s">
        <v>14</v>
      </c>
      <c r="B22" s="3">
        <v>77</v>
      </c>
      <c r="C22" s="4">
        <v>83.852690241821904</v>
      </c>
      <c r="D22" s="4">
        <v>3.3134031707745799</v>
      </c>
      <c r="E22" s="4">
        <v>77.358539360842897</v>
      </c>
      <c r="F22" s="4">
        <v>90.346841122800896</v>
      </c>
      <c r="G22" s="4">
        <f t="shared" si="6"/>
        <v>6.4941508809790065</v>
      </c>
      <c r="H22" s="4">
        <f t="shared" si="7"/>
        <v>6.4941508809789923</v>
      </c>
      <c r="I22" s="9">
        <f t="shared" si="8"/>
        <v>6.8526902418219038</v>
      </c>
      <c r="J22" s="9">
        <f t="shared" si="9"/>
        <v>6.8526902418219038</v>
      </c>
    </row>
    <row r="23" spans="1:12" x14ac:dyDescent="0.2">
      <c r="A23" s="3" t="s">
        <v>15</v>
      </c>
      <c r="B23" s="3">
        <v>81</v>
      </c>
      <c r="C23" s="4">
        <v>82.079545401683902</v>
      </c>
      <c r="D23" s="4">
        <v>3.50475360375524</v>
      </c>
      <c r="E23" s="4">
        <v>75.210354563636699</v>
      </c>
      <c r="F23" s="4">
        <v>88.948736239731105</v>
      </c>
      <c r="G23" s="4">
        <f t="shared" si="6"/>
        <v>6.8691908380472029</v>
      </c>
      <c r="H23" s="4">
        <f t="shared" si="7"/>
        <v>6.8691908380472029</v>
      </c>
      <c r="I23" s="9">
        <f t="shared" si="8"/>
        <v>1.0795454016839017</v>
      </c>
      <c r="J23" s="9">
        <f t="shared" si="9"/>
        <v>1.0795454016839017</v>
      </c>
      <c r="K23" s="4"/>
    </row>
    <row r="24" spans="1:12" ht="15.75" x14ac:dyDescent="0.25">
      <c r="C24" s="10" t="s">
        <v>17</v>
      </c>
      <c r="D24" s="11">
        <f t="shared" ref="D24:J24" si="10">AVERAGE(D17:D23)</f>
        <v>2.8953193123174921</v>
      </c>
      <c r="E24" s="11">
        <f t="shared" si="10"/>
        <v>54.511030015126586</v>
      </c>
      <c r="F24" s="11">
        <f t="shared" si="10"/>
        <v>65.860473166897677</v>
      </c>
      <c r="G24" s="11">
        <f t="shared" si="10"/>
        <v>5.674721575885556</v>
      </c>
      <c r="H24" s="11">
        <f t="shared" si="10"/>
        <v>5.6747215758855436</v>
      </c>
      <c r="I24" s="11">
        <f t="shared" si="10"/>
        <v>1.3286087338692849</v>
      </c>
      <c r="J24" s="11">
        <f t="shared" si="10"/>
        <v>6.7987861546793713</v>
      </c>
    </row>
    <row r="25" spans="1:12" ht="15.75" x14ac:dyDescent="0.25">
      <c r="C25" s="10" t="s">
        <v>18</v>
      </c>
      <c r="D25" s="12">
        <f t="shared" ref="D25:J25" si="11">SQRT(SUMSQ(D17:D23)/COUNTA(D17:D23))</f>
        <v>2.9503988270339661</v>
      </c>
      <c r="E25" s="12">
        <f t="shared" si="11"/>
        <v>57.430819080317896</v>
      </c>
      <c r="F25" s="12">
        <f t="shared" si="11"/>
        <v>68.560926731240983</v>
      </c>
      <c r="G25" s="12">
        <f t="shared" si="11"/>
        <v>5.782675441015785</v>
      </c>
      <c r="H25" s="12">
        <f t="shared" si="11"/>
        <v>5.782675441015777</v>
      </c>
      <c r="I25" s="12">
        <f t="shared" si="11"/>
        <v>8.3151627043384018</v>
      </c>
      <c r="J25" s="12">
        <f t="shared" si="11"/>
        <v>8.3151627043384018</v>
      </c>
    </row>
    <row r="27" spans="1:12" x14ac:dyDescent="0.2">
      <c r="K27" s="4"/>
    </row>
    <row r="29" spans="1:12" ht="15.75" x14ac:dyDescent="0.25">
      <c r="A29" s="2" t="s">
        <v>120</v>
      </c>
      <c r="I29" s="5"/>
      <c r="K29" s="5"/>
      <c r="L29" s="5"/>
    </row>
    <row r="30" spans="1:12" ht="15.75" x14ac:dyDescent="0.25">
      <c r="A30" s="2" t="s">
        <v>6</v>
      </c>
      <c r="B30" s="7" t="s">
        <v>112</v>
      </c>
      <c r="C30" s="7" t="s">
        <v>111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109</v>
      </c>
      <c r="J30" s="2" t="s">
        <v>110</v>
      </c>
      <c r="K30" s="2" t="s">
        <v>16</v>
      </c>
      <c r="L30" s="2" t="s">
        <v>108</v>
      </c>
    </row>
    <row r="31" spans="1:12" x14ac:dyDescent="0.2">
      <c r="A31" s="3" t="s">
        <v>19</v>
      </c>
      <c r="B31" s="3">
        <v>23</v>
      </c>
      <c r="C31" s="4">
        <v>64.762194747235498</v>
      </c>
      <c r="D31" s="4">
        <v>1.7872034777212</v>
      </c>
      <c r="E31" s="4">
        <v>36.236609627579398</v>
      </c>
      <c r="F31" s="4">
        <v>1.61504310314024E-287</v>
      </c>
      <c r="G31" s="4">
        <v>61.2593402978572</v>
      </c>
      <c r="H31" s="4">
        <v>68.265049196613802</v>
      </c>
      <c r="I31" s="4">
        <f t="shared" ref="I31:I38" si="12">C31-G31</f>
        <v>3.5028544493782974</v>
      </c>
      <c r="J31" s="4">
        <f>H31-C31</f>
        <v>3.5028544493783045</v>
      </c>
      <c r="K31" s="4">
        <f t="shared" ref="K31:K38" si="13">(C31-B31)</f>
        <v>41.762194747235498</v>
      </c>
      <c r="L31" s="4">
        <f t="shared" ref="L31:L38" si="14">ABS(C31-B31)</f>
        <v>41.762194747235498</v>
      </c>
    </row>
    <row r="32" spans="1:12" x14ac:dyDescent="0.2">
      <c r="A32" s="3" t="s">
        <v>20</v>
      </c>
      <c r="B32" s="3">
        <v>59</v>
      </c>
      <c r="C32" s="4">
        <v>90.107120638872701</v>
      </c>
      <c r="D32" s="4">
        <v>3.3535341720032399</v>
      </c>
      <c r="E32" s="4">
        <v>26.869301464444899</v>
      </c>
      <c r="F32" s="4">
        <v>5.0188110287447498E-159</v>
      </c>
      <c r="G32" s="4">
        <v>83.534314440822001</v>
      </c>
      <c r="H32" s="4">
        <v>96.6799268369234</v>
      </c>
      <c r="I32" s="4">
        <f t="shared" si="12"/>
        <v>6.5728061980506993</v>
      </c>
      <c r="J32" s="4">
        <f t="shared" ref="J32:J38" si="15">H32-C32</f>
        <v>6.5728061980506993</v>
      </c>
      <c r="K32" s="4">
        <f t="shared" si="13"/>
        <v>31.107120638872701</v>
      </c>
      <c r="L32" s="4">
        <f t="shared" si="14"/>
        <v>31.107120638872701</v>
      </c>
    </row>
    <row r="33" spans="1:12" x14ac:dyDescent="0.2">
      <c r="A33" s="3" t="s">
        <v>21</v>
      </c>
      <c r="B33" s="3">
        <v>37</v>
      </c>
      <c r="C33" s="4">
        <v>57.288362876793201</v>
      </c>
      <c r="D33" s="4">
        <v>3.2813395661719</v>
      </c>
      <c r="E33" s="4">
        <v>17.458834028453602</v>
      </c>
      <c r="F33" s="4">
        <v>2.9489587600715401E-68</v>
      </c>
      <c r="G33" s="4">
        <v>50.857055506050003</v>
      </c>
      <c r="H33" s="4">
        <v>63.719670247536399</v>
      </c>
      <c r="I33" s="4">
        <f t="shared" si="12"/>
        <v>6.4313073707431982</v>
      </c>
      <c r="J33" s="4">
        <f t="shared" si="15"/>
        <v>6.4313073707431982</v>
      </c>
      <c r="K33" s="4">
        <f t="shared" si="13"/>
        <v>20.288362876793201</v>
      </c>
      <c r="L33" s="4">
        <f t="shared" si="14"/>
        <v>20.288362876793201</v>
      </c>
    </row>
    <row r="34" spans="1:12" x14ac:dyDescent="0.2">
      <c r="A34" s="3" t="s">
        <v>23</v>
      </c>
      <c r="B34" s="3">
        <v>49</v>
      </c>
      <c r="C34" s="4">
        <v>94.441723532056102</v>
      </c>
      <c r="D34" s="4">
        <v>3.7239074611385599</v>
      </c>
      <c r="E34" s="4">
        <v>25.360921160801599</v>
      </c>
      <c r="F34" s="4">
        <v>6.8098667418361498E-142</v>
      </c>
      <c r="G34" s="4">
        <v>87.142999026464494</v>
      </c>
      <c r="H34" s="4">
        <v>101.74044803764799</v>
      </c>
      <c r="I34" s="4">
        <f t="shared" si="12"/>
        <v>7.2987245055916077</v>
      </c>
      <c r="J34" s="4">
        <f t="shared" si="15"/>
        <v>7.2987245055918919</v>
      </c>
      <c r="K34" s="4">
        <f t="shared" si="13"/>
        <v>45.441723532056102</v>
      </c>
      <c r="L34" s="4">
        <f t="shared" si="14"/>
        <v>45.441723532056102</v>
      </c>
    </row>
    <row r="35" spans="1:12" x14ac:dyDescent="0.2">
      <c r="A35" s="3" t="s">
        <v>24</v>
      </c>
      <c r="B35" s="3">
        <v>44</v>
      </c>
      <c r="C35" s="4">
        <v>85.640777079442799</v>
      </c>
      <c r="D35" s="4">
        <v>2.9869887571908298</v>
      </c>
      <c r="E35" s="4">
        <v>28.671275334824202</v>
      </c>
      <c r="F35" s="4">
        <v>8.7057806646035397E-181</v>
      </c>
      <c r="G35" s="4">
        <v>79.786386693122694</v>
      </c>
      <c r="H35" s="4">
        <v>91.495167465762904</v>
      </c>
      <c r="I35" s="4">
        <f t="shared" si="12"/>
        <v>5.8543903863201052</v>
      </c>
      <c r="J35" s="4">
        <f t="shared" si="15"/>
        <v>5.8543903863201052</v>
      </c>
      <c r="K35" s="4">
        <f t="shared" si="13"/>
        <v>41.640777079442799</v>
      </c>
      <c r="L35" s="4">
        <f t="shared" si="14"/>
        <v>41.640777079442799</v>
      </c>
    </row>
    <row r="36" spans="1:12" x14ac:dyDescent="0.2">
      <c r="A36" s="3" t="s">
        <v>25</v>
      </c>
      <c r="B36" s="3">
        <v>68</v>
      </c>
      <c r="C36" s="4">
        <v>88.791962010109103</v>
      </c>
      <c r="D36" s="4">
        <v>3.24359606788166</v>
      </c>
      <c r="E36" s="4">
        <v>27.374543608969699</v>
      </c>
      <c r="F36" s="4">
        <v>5.5123252324046102E-165</v>
      </c>
      <c r="G36" s="4">
        <v>82.434630536665296</v>
      </c>
      <c r="H36" s="4">
        <v>95.149293483552896</v>
      </c>
      <c r="I36" s="4">
        <f t="shared" si="12"/>
        <v>6.3573314734438071</v>
      </c>
      <c r="J36" s="4">
        <f t="shared" si="15"/>
        <v>6.3573314734437929</v>
      </c>
      <c r="K36" s="4">
        <f t="shared" si="13"/>
        <v>20.791962010109103</v>
      </c>
      <c r="L36" s="4">
        <f t="shared" si="14"/>
        <v>20.791962010109103</v>
      </c>
    </row>
    <row r="37" spans="1:12" x14ac:dyDescent="0.2">
      <c r="A37" s="3" t="s">
        <v>27</v>
      </c>
      <c r="B37" s="3">
        <v>81</v>
      </c>
      <c r="C37" s="4">
        <v>79.402980878722204</v>
      </c>
      <c r="D37" s="4">
        <v>2.5148240538132298</v>
      </c>
      <c r="E37" s="4">
        <v>31.573970655451401</v>
      </c>
      <c r="F37" s="4">
        <v>8.4081281836203306E-219</v>
      </c>
      <c r="G37" s="4">
        <v>74.474016305793299</v>
      </c>
      <c r="H37" s="4">
        <v>84.331945451651194</v>
      </c>
      <c r="I37" s="4">
        <f t="shared" si="12"/>
        <v>4.9289645729289049</v>
      </c>
      <c r="J37" s="4">
        <f t="shared" si="15"/>
        <v>4.9289645729289902</v>
      </c>
      <c r="K37" s="4">
        <f t="shared" si="13"/>
        <v>-1.5970191212777962</v>
      </c>
      <c r="L37" s="4">
        <f t="shared" si="14"/>
        <v>1.5970191212777962</v>
      </c>
    </row>
    <row r="38" spans="1:12" x14ac:dyDescent="0.2">
      <c r="A38" s="3" t="s">
        <v>29</v>
      </c>
      <c r="B38" s="3">
        <v>90</v>
      </c>
      <c r="C38" s="4">
        <v>94.230076169141697</v>
      </c>
      <c r="D38" s="4">
        <v>3.7049310721164601</v>
      </c>
      <c r="E38" s="4">
        <v>25.4336921078838</v>
      </c>
      <c r="F38" s="4">
        <v>1.06964841184477E-142</v>
      </c>
      <c r="G38" s="4">
        <v>86.968544702590094</v>
      </c>
      <c r="H38" s="4">
        <v>101.491607635693</v>
      </c>
      <c r="I38" s="4">
        <f t="shared" si="12"/>
        <v>7.2615314665516024</v>
      </c>
      <c r="J38" s="4">
        <f t="shared" si="15"/>
        <v>7.261531466551304</v>
      </c>
      <c r="K38" s="4">
        <f t="shared" si="13"/>
        <v>4.2300761691416966</v>
      </c>
      <c r="L38" s="4">
        <f t="shared" si="14"/>
        <v>4.2300761691416966</v>
      </c>
    </row>
    <row r="45" spans="1:12" s="2" customFormat="1" ht="15.75" x14ac:dyDescent="0.25"/>
    <row r="49" spans="1:11" s="14" customFormat="1" x14ac:dyDescent="0.2"/>
    <row r="53" spans="1:11" ht="45" x14ac:dyDescent="0.6">
      <c r="A53" s="26" t="s">
        <v>119</v>
      </c>
    </row>
    <row r="54" spans="1:11" ht="15.75" x14ac:dyDescent="0.25">
      <c r="A54" s="13" t="s">
        <v>107</v>
      </c>
    </row>
    <row r="55" spans="1:11" ht="15.75" x14ac:dyDescent="0.25">
      <c r="A55" s="2" t="s">
        <v>6</v>
      </c>
      <c r="B55" s="7" t="s">
        <v>112</v>
      </c>
      <c r="C55" s="7" t="s">
        <v>111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16</v>
      </c>
      <c r="J55" s="2" t="s">
        <v>108</v>
      </c>
    </row>
    <row r="56" spans="1:11" x14ac:dyDescent="0.2">
      <c r="A56" s="15" t="s">
        <v>8</v>
      </c>
      <c r="B56" s="15">
        <v>29</v>
      </c>
      <c r="C56" s="3">
        <v>42.401020143103899</v>
      </c>
      <c r="D56" s="3">
        <v>5.0951252558658897</v>
      </c>
      <c r="E56" s="3">
        <v>8.3218798388300002</v>
      </c>
      <c r="F56" s="6">
        <v>8.6579059636854406E-17</v>
      </c>
      <c r="G56" s="3">
        <v>32.414758144886299</v>
      </c>
      <c r="H56" s="3">
        <v>52.387282141321499</v>
      </c>
      <c r="I56" s="9">
        <f>C56-B56</f>
        <v>13.401020143103899</v>
      </c>
      <c r="J56" s="9">
        <f>ABS(C56-B56)</f>
        <v>13.401020143103899</v>
      </c>
      <c r="K56" s="4"/>
    </row>
    <row r="57" spans="1:11" x14ac:dyDescent="0.2">
      <c r="A57" s="15" t="s">
        <v>9</v>
      </c>
      <c r="B57" s="15">
        <v>38</v>
      </c>
      <c r="C57" s="3">
        <v>39.471930173477801</v>
      </c>
      <c r="D57" s="3">
        <v>5.5441708939306302</v>
      </c>
      <c r="E57" s="3">
        <v>7.1195370648998004</v>
      </c>
      <c r="F57" s="6">
        <v>1.0829016406862299E-12</v>
      </c>
      <c r="G57" s="3">
        <v>28.605554897238498</v>
      </c>
      <c r="H57" s="3">
        <v>50.338305449717097</v>
      </c>
      <c r="I57" s="9">
        <f t="shared" ref="I57:I62" si="16">C57-B57</f>
        <v>1.4719301734778014</v>
      </c>
      <c r="J57" s="9">
        <f t="shared" ref="J57:J62" si="17">ABS(C57-B57)</f>
        <v>1.4719301734778014</v>
      </c>
    </row>
    <row r="58" spans="1:11" x14ac:dyDescent="0.2">
      <c r="A58" s="15" t="s">
        <v>10</v>
      </c>
      <c r="B58" s="15">
        <v>48</v>
      </c>
      <c r="C58" s="3">
        <v>48.538001161458098</v>
      </c>
      <c r="D58" s="3">
        <v>4.2991262788363001</v>
      </c>
      <c r="E58" s="3">
        <v>11.290201313788</v>
      </c>
      <c r="F58" s="6">
        <v>1.4670028404645301E-29</v>
      </c>
      <c r="G58" s="3">
        <v>40.111868489949202</v>
      </c>
      <c r="H58" s="3">
        <v>56.964133832967001</v>
      </c>
      <c r="I58" s="9">
        <f t="shared" si="16"/>
        <v>0.53800116145809795</v>
      </c>
      <c r="J58" s="9">
        <f t="shared" si="17"/>
        <v>0.53800116145809795</v>
      </c>
    </row>
    <row r="59" spans="1:11" x14ac:dyDescent="0.2">
      <c r="A59" s="15" t="s">
        <v>11</v>
      </c>
      <c r="B59" s="15">
        <v>63</v>
      </c>
      <c r="C59" s="3">
        <v>45.867674599256098</v>
      </c>
      <c r="D59" s="3">
        <v>4.6168134007692299</v>
      </c>
      <c r="E59" s="3">
        <v>9.9349206081436705</v>
      </c>
      <c r="F59" s="6">
        <v>2.9340958750459701E-23</v>
      </c>
      <c r="G59" s="3">
        <v>36.818886610406501</v>
      </c>
      <c r="H59" s="3">
        <v>54.916462588105702</v>
      </c>
      <c r="I59" s="9">
        <f t="shared" si="16"/>
        <v>-17.132325400743902</v>
      </c>
      <c r="J59" s="9">
        <f t="shared" si="17"/>
        <v>17.132325400743902</v>
      </c>
    </row>
    <row r="60" spans="1:11" x14ac:dyDescent="0.2">
      <c r="A60" s="15" t="s">
        <v>13</v>
      </c>
      <c r="B60" s="15">
        <v>76</v>
      </c>
      <c r="C60" s="3">
        <v>76.635881526331005</v>
      </c>
      <c r="D60" s="3">
        <v>5.2934748493976</v>
      </c>
      <c r="E60" s="3">
        <v>14.4774243208225</v>
      </c>
      <c r="F60" s="6">
        <v>1.6828597319411299E-47</v>
      </c>
      <c r="G60" s="3">
        <v>66.260861468443096</v>
      </c>
      <c r="H60" s="3">
        <v>87.0109015842189</v>
      </c>
      <c r="I60" s="9">
        <f t="shared" si="16"/>
        <v>0.63588152633100492</v>
      </c>
      <c r="J60" s="9">
        <f t="shared" si="17"/>
        <v>0.63588152633100492</v>
      </c>
      <c r="K60" s="4"/>
    </row>
    <row r="61" spans="1:11" x14ac:dyDescent="0.2">
      <c r="A61" s="15" t="s">
        <v>14</v>
      </c>
      <c r="B61" s="15">
        <v>77</v>
      </c>
      <c r="C61" s="3">
        <v>78.145839667966797</v>
      </c>
      <c r="D61" s="3">
        <v>5.5288301383685203</v>
      </c>
      <c r="E61" s="3">
        <v>14.134244987136899</v>
      </c>
      <c r="F61" s="6">
        <v>2.3362618224453001E-45</v>
      </c>
      <c r="G61" s="3">
        <v>67.309531720124895</v>
      </c>
      <c r="H61" s="3">
        <v>88.982147615808699</v>
      </c>
      <c r="I61" s="9">
        <f t="shared" si="16"/>
        <v>1.145839667966797</v>
      </c>
      <c r="J61" s="9">
        <f t="shared" si="17"/>
        <v>1.145839667966797</v>
      </c>
    </row>
    <row r="62" spans="1:11" x14ac:dyDescent="0.2">
      <c r="A62" s="15" t="s">
        <v>15</v>
      </c>
      <c r="B62" s="15">
        <v>81</v>
      </c>
      <c r="C62" s="3">
        <v>80.939658361149299</v>
      </c>
      <c r="D62" s="3">
        <v>5.9856432883691504</v>
      </c>
      <c r="E62" s="3">
        <v>13.5222990181231</v>
      </c>
      <c r="F62" s="6">
        <v>1.1550873090607099E-41</v>
      </c>
      <c r="G62" s="3">
        <v>69.208013091641902</v>
      </c>
      <c r="H62" s="3">
        <v>92.671303630656695</v>
      </c>
      <c r="I62" s="9">
        <f t="shared" si="16"/>
        <v>-6.0341638850701429E-2</v>
      </c>
      <c r="J62" s="9">
        <f t="shared" si="17"/>
        <v>6.0341638850701429E-2</v>
      </c>
    </row>
    <row r="63" spans="1:11" ht="15.75" x14ac:dyDescent="0.25">
      <c r="B63" s="10" t="s">
        <v>17</v>
      </c>
      <c r="C63" s="11">
        <f t="shared" ref="C63:J63" si="18">AVERAGE(C56:C62)</f>
        <v>58.857143661820437</v>
      </c>
      <c r="D63" s="11">
        <f t="shared" si="18"/>
        <v>5.1947405865053318</v>
      </c>
      <c r="E63" s="11">
        <f t="shared" si="18"/>
        <v>11.257215307391997</v>
      </c>
      <c r="F63" s="11">
        <f t="shared" si="18"/>
        <v>1.5471260282502969E-13</v>
      </c>
      <c r="G63" s="11">
        <f t="shared" si="18"/>
        <v>48.675639203241481</v>
      </c>
      <c r="H63" s="11">
        <f t="shared" si="18"/>
        <v>69.038648120399358</v>
      </c>
      <c r="I63" s="11">
        <f t="shared" si="18"/>
        <v>8.0467757105192763E-7</v>
      </c>
      <c r="J63" s="11">
        <f t="shared" si="18"/>
        <v>4.9121913874188863</v>
      </c>
    </row>
    <row r="64" spans="1:11" ht="15.75" x14ac:dyDescent="0.25">
      <c r="B64" s="10" t="s">
        <v>18</v>
      </c>
      <c r="C64" s="12">
        <f t="shared" ref="C64:J64" si="19">SQRT(SUMSQ(C56:C62)/COUNTA(C56:C62))</f>
        <v>61.349956107840562</v>
      </c>
      <c r="D64" s="12">
        <f t="shared" si="19"/>
        <v>5.2223742447925625</v>
      </c>
      <c r="E64" s="12">
        <f t="shared" si="19"/>
        <v>11.577922662942024</v>
      </c>
      <c r="F64" s="12">
        <f t="shared" si="19"/>
        <v>4.0929834925094892E-13</v>
      </c>
      <c r="G64" s="12">
        <f t="shared" si="19"/>
        <v>51.470394570319925</v>
      </c>
      <c r="H64" s="12">
        <f t="shared" si="19"/>
        <v>71.330010552221282</v>
      </c>
      <c r="I64" s="12">
        <f t="shared" si="19"/>
        <v>8.2572987036731007</v>
      </c>
      <c r="J64" s="12">
        <f t="shared" si="19"/>
        <v>8.2572987036731007</v>
      </c>
    </row>
    <row r="65" spans="1:30" x14ac:dyDescent="0.2">
      <c r="I65" s="5"/>
      <c r="K65" s="5"/>
      <c r="L65" s="5"/>
    </row>
    <row r="66" spans="1:30" x14ac:dyDescent="0.2">
      <c r="I66" s="5"/>
      <c r="K66" s="5"/>
      <c r="L66" s="5"/>
    </row>
    <row r="68" spans="1:30" s="14" customFormat="1" ht="15.75" x14ac:dyDescent="0.25">
      <c r="A68" s="2" t="s">
        <v>106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 x14ac:dyDescent="0.25">
      <c r="A69" s="2" t="s">
        <v>6</v>
      </c>
      <c r="B69" s="7" t="s">
        <v>112</v>
      </c>
      <c r="C69" s="7" t="s">
        <v>111</v>
      </c>
      <c r="D69" s="2" t="s">
        <v>1</v>
      </c>
      <c r="E69" s="2" t="s">
        <v>4</v>
      </c>
      <c r="F69" s="2" t="s">
        <v>5</v>
      </c>
      <c r="G69" s="2" t="s">
        <v>114</v>
      </c>
      <c r="H69" s="7" t="s">
        <v>16</v>
      </c>
      <c r="I69" s="7" t="s">
        <v>108</v>
      </c>
    </row>
    <row r="70" spans="1:30" x14ac:dyDescent="0.2">
      <c r="A70" s="15" t="s">
        <v>8</v>
      </c>
      <c r="B70" s="3">
        <v>29</v>
      </c>
      <c r="C70" s="3">
        <v>47.406992910447201</v>
      </c>
      <c r="D70" s="3">
        <v>4.6406941374080004</v>
      </c>
      <c r="E70" s="3">
        <v>38.311399537861298</v>
      </c>
      <c r="F70" s="3">
        <v>56.502586283033096</v>
      </c>
      <c r="G70" s="3">
        <f>C70-E70</f>
        <v>9.0955933725859026</v>
      </c>
      <c r="H70" s="3">
        <f t="shared" ref="H70:H76" si="20">C70-B70</f>
        <v>18.406992910447201</v>
      </c>
      <c r="I70" s="9">
        <f t="shared" ref="I70:I76" si="21">ABS(C70-B70)</f>
        <v>18.406992910447201</v>
      </c>
    </row>
    <row r="71" spans="1:30" x14ac:dyDescent="0.2">
      <c r="A71" s="15" t="s">
        <v>9</v>
      </c>
      <c r="B71" s="3">
        <v>38</v>
      </c>
      <c r="C71" s="3">
        <v>40.171028014484001</v>
      </c>
      <c r="D71" s="3">
        <v>7.5027613850756296</v>
      </c>
      <c r="E71" s="3">
        <v>25.4658859151379</v>
      </c>
      <c r="F71" s="3">
        <v>54.876170113830099</v>
      </c>
      <c r="G71" s="3">
        <f t="shared" ref="G71:G76" si="22">C71-E71</f>
        <v>14.705142099346102</v>
      </c>
      <c r="H71" s="3">
        <f t="shared" si="20"/>
        <v>2.1710280144840013</v>
      </c>
      <c r="I71" s="9">
        <f t="shared" si="21"/>
        <v>2.1710280144840013</v>
      </c>
    </row>
    <row r="72" spans="1:30" x14ac:dyDescent="0.2">
      <c r="A72" s="15" t="s">
        <v>10</v>
      </c>
      <c r="B72" s="3">
        <v>48</v>
      </c>
      <c r="C72" s="3">
        <v>48.667196722709498</v>
      </c>
      <c r="D72" s="3">
        <v>5.3506025208982004</v>
      </c>
      <c r="E72" s="3">
        <v>38.180208486159799</v>
      </c>
      <c r="F72" s="3">
        <v>59.154184959259197</v>
      </c>
      <c r="G72" s="3">
        <f t="shared" si="22"/>
        <v>10.486988236549699</v>
      </c>
      <c r="H72" s="3">
        <f t="shared" si="20"/>
        <v>0.66719672270949815</v>
      </c>
      <c r="I72" s="9">
        <f t="shared" si="21"/>
        <v>0.66719672270949815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x14ac:dyDescent="0.2">
      <c r="A73" s="15" t="s">
        <v>11</v>
      </c>
      <c r="B73" s="3">
        <v>63</v>
      </c>
      <c r="C73" s="3">
        <v>40.942276931499599</v>
      </c>
      <c r="D73" s="3">
        <v>2.6725981721508201</v>
      </c>
      <c r="E73" s="3">
        <v>35.7040807689364</v>
      </c>
      <c r="F73" s="3">
        <v>46.180473094062798</v>
      </c>
      <c r="G73" s="3">
        <f t="shared" si="22"/>
        <v>5.2381961625631988</v>
      </c>
      <c r="H73" s="3">
        <f t="shared" si="20"/>
        <v>-22.057723068500401</v>
      </c>
      <c r="I73" s="9">
        <f t="shared" si="21"/>
        <v>22.057723068500401</v>
      </c>
      <c r="K73" s="4"/>
    </row>
    <row r="74" spans="1:30" x14ac:dyDescent="0.2">
      <c r="A74" s="15" t="s">
        <v>13</v>
      </c>
      <c r="B74" s="3">
        <v>76</v>
      </c>
      <c r="C74" s="3">
        <v>76.900135201713695</v>
      </c>
      <c r="D74" s="3">
        <v>7.0370991774214904</v>
      </c>
      <c r="E74" s="3">
        <v>63.107674258331102</v>
      </c>
      <c r="F74" s="3">
        <v>90.692596145096303</v>
      </c>
      <c r="G74" s="3">
        <f t="shared" si="22"/>
        <v>13.792460943382594</v>
      </c>
      <c r="H74" s="3">
        <f t="shared" si="20"/>
        <v>0.90013520171369521</v>
      </c>
      <c r="I74" s="9">
        <f t="shared" si="21"/>
        <v>0.90013520171369521</v>
      </c>
    </row>
    <row r="75" spans="1:30" x14ac:dyDescent="0.2">
      <c r="A75" s="15" t="s">
        <v>14</v>
      </c>
      <c r="B75" s="3">
        <v>77</v>
      </c>
      <c r="C75" s="3">
        <v>78.685656692526393</v>
      </c>
      <c r="D75" s="3">
        <v>7.4821568952091697</v>
      </c>
      <c r="E75" s="3">
        <v>64.020898651238397</v>
      </c>
      <c r="F75" s="3">
        <v>93.350414733814404</v>
      </c>
      <c r="G75" s="3">
        <f t="shared" si="22"/>
        <v>14.664758041287996</v>
      </c>
      <c r="H75" s="3">
        <f t="shared" si="20"/>
        <v>1.6856566925263934</v>
      </c>
      <c r="I75" s="9">
        <f t="shared" si="21"/>
        <v>1.6856566925263934</v>
      </c>
    </row>
    <row r="76" spans="1:30" x14ac:dyDescent="0.2">
      <c r="A76" s="15" t="s">
        <v>15</v>
      </c>
      <c r="B76" s="3">
        <v>81</v>
      </c>
      <c r="C76" s="3">
        <v>80.903440636179894</v>
      </c>
      <c r="D76" s="3">
        <v>8.4671876031271296</v>
      </c>
      <c r="E76" s="3">
        <v>64.308057883706695</v>
      </c>
      <c r="F76" s="3">
        <v>97.498823388653094</v>
      </c>
      <c r="G76" s="3">
        <f t="shared" si="22"/>
        <v>16.595382752473199</v>
      </c>
      <c r="H76" s="3">
        <f t="shared" si="20"/>
        <v>-9.6559363820105659E-2</v>
      </c>
      <c r="I76" s="9">
        <f t="shared" si="21"/>
        <v>9.6559363820105659E-2</v>
      </c>
    </row>
    <row r="77" spans="1:30" ht="15.75" x14ac:dyDescent="0.25">
      <c r="B77" s="10" t="s">
        <v>17</v>
      </c>
      <c r="C77" s="11">
        <f>AVERAGE(C70:C76)</f>
        <v>59.09667530136575</v>
      </c>
      <c r="D77" s="11">
        <f>AVERAGE(D70:D76)</f>
        <v>6.1647285558986349</v>
      </c>
      <c r="E77" s="11">
        <f t="shared" ref="E77:I77" si="23">AVERAGE(E70:E76)</f>
        <v>47.014029357338799</v>
      </c>
      <c r="F77" s="11">
        <f t="shared" si="23"/>
        <v>71.179321245392714</v>
      </c>
      <c r="G77" s="11">
        <f t="shared" si="23"/>
        <v>12.082645944026956</v>
      </c>
      <c r="H77" s="11">
        <f t="shared" si="23"/>
        <v>0.23953244422289746</v>
      </c>
      <c r="I77" s="11">
        <f t="shared" si="23"/>
        <v>6.5693274248858993</v>
      </c>
      <c r="K77" s="5"/>
    </row>
    <row r="78" spans="1:30" ht="15.75" x14ac:dyDescent="0.25">
      <c r="B78" s="10" t="s">
        <v>18</v>
      </c>
      <c r="C78" s="12">
        <f>SQRT(SUMSQ(C70:C76)/COUNTA(C70:C76))</f>
        <v>61.593518461977816</v>
      </c>
      <c r="D78" s="12">
        <f>SQRT(SUMSQ(D70:D76)/COUNTA(D70:D76))</f>
        <v>6.4453294424137981</v>
      </c>
      <c r="E78" s="12">
        <f t="shared" ref="E78:I78" si="24">SQRT(SUMSQ(E70:E76)/COUNTA(E70:E76))</f>
        <v>49.375477873674093</v>
      </c>
      <c r="F78" s="12">
        <f t="shared" si="24"/>
        <v>73.951004518536053</v>
      </c>
      <c r="G78" s="12">
        <f t="shared" si="24"/>
        <v>12.632613575626687</v>
      </c>
      <c r="H78" s="12">
        <f t="shared" si="24"/>
        <v>10.916436196694685</v>
      </c>
      <c r="I78" s="12">
        <f t="shared" si="24"/>
        <v>10.916436196694685</v>
      </c>
      <c r="K78" s="5"/>
    </row>
    <row r="79" spans="1:30" x14ac:dyDescent="0.2">
      <c r="I79" s="5"/>
      <c r="K79" s="5"/>
    </row>
    <row r="80" spans="1:30" x14ac:dyDescent="0.2">
      <c r="I80" s="5"/>
      <c r="K80" s="5"/>
    </row>
    <row r="82" spans="1:30" ht="15.75" x14ac:dyDescent="0.25">
      <c r="A82" s="13" t="s">
        <v>115</v>
      </c>
      <c r="I82" s="5"/>
      <c r="K82" s="5"/>
    </row>
    <row r="83" spans="1:30" ht="15.75" x14ac:dyDescent="0.25">
      <c r="A83" s="2" t="s">
        <v>6</v>
      </c>
      <c r="B83" s="7" t="s">
        <v>112</v>
      </c>
      <c r="C83" s="7" t="s">
        <v>111</v>
      </c>
      <c r="D83" s="2" t="s">
        <v>1</v>
      </c>
      <c r="E83" s="2" t="s">
        <v>2</v>
      </c>
      <c r="F83" s="2" t="s">
        <v>3</v>
      </c>
      <c r="G83" s="2" t="s">
        <v>4</v>
      </c>
      <c r="H83" s="2" t="s">
        <v>5</v>
      </c>
      <c r="I83" s="2" t="s">
        <v>16</v>
      </c>
      <c r="J83" s="2" t="s">
        <v>108</v>
      </c>
      <c r="K83" s="5"/>
    </row>
    <row r="84" spans="1:30" ht="15.75" x14ac:dyDescent="0.25">
      <c r="A84" s="3" t="s">
        <v>19</v>
      </c>
      <c r="B84" s="3">
        <v>23</v>
      </c>
      <c r="C84" s="3">
        <v>57.501126639778597</v>
      </c>
      <c r="D84" s="3">
        <v>4.5069603072347002</v>
      </c>
      <c r="E84" s="3">
        <v>12.7582944423709</v>
      </c>
      <c r="F84" s="6">
        <v>2.8027051487764701E-37</v>
      </c>
      <c r="G84" s="3">
        <v>48.667646757847002</v>
      </c>
      <c r="H84" s="3">
        <v>66.334606521710199</v>
      </c>
      <c r="I84" s="9">
        <f>C84-B84</f>
        <v>34.501126639778597</v>
      </c>
      <c r="J84" s="9">
        <f>ABS(C84-B84)</f>
        <v>34.501126639778597</v>
      </c>
      <c r="K84" s="5"/>
      <c r="Q84" s="2"/>
    </row>
    <row r="85" spans="1:30" x14ac:dyDescent="0.2">
      <c r="A85" s="3" t="s">
        <v>20</v>
      </c>
      <c r="B85" s="3">
        <v>59</v>
      </c>
      <c r="C85" s="3">
        <v>89.594221968193906</v>
      </c>
      <c r="D85" s="3">
        <v>10.6107918235911</v>
      </c>
      <c r="E85" s="3">
        <v>8.44368860097679</v>
      </c>
      <c r="F85" s="6">
        <v>3.0747763007127901E-17</v>
      </c>
      <c r="G85" s="3">
        <v>68.797452146503304</v>
      </c>
      <c r="H85" s="3">
        <v>110.39099178988501</v>
      </c>
      <c r="I85" s="9">
        <f t="shared" ref="I85:I91" si="25">C85-B85</f>
        <v>30.594221968193906</v>
      </c>
      <c r="J85" s="9">
        <f t="shared" ref="J85:J91" si="26">ABS(C85-B85)</f>
        <v>30.594221968193906</v>
      </c>
      <c r="K85" s="5"/>
    </row>
    <row r="86" spans="1:30" x14ac:dyDescent="0.2">
      <c r="A86" s="3" t="s">
        <v>21</v>
      </c>
      <c r="B86" s="3">
        <v>37</v>
      </c>
      <c r="C86" s="3">
        <v>62.145759288796697</v>
      </c>
      <c r="D86" s="3">
        <v>4.8678557411707697</v>
      </c>
      <c r="E86" s="3">
        <v>12.7665573084239</v>
      </c>
      <c r="F86" s="6">
        <v>2.5205853068689999E-37</v>
      </c>
      <c r="G86" s="3">
        <v>52.6049373541655</v>
      </c>
      <c r="H86" s="3">
        <v>71.686581223427893</v>
      </c>
      <c r="I86" s="9">
        <f t="shared" si="25"/>
        <v>25.145759288796697</v>
      </c>
      <c r="J86" s="9">
        <f t="shared" si="26"/>
        <v>25.145759288796697</v>
      </c>
      <c r="K86" s="5"/>
    </row>
    <row r="87" spans="1:30" x14ac:dyDescent="0.2">
      <c r="A87" s="3" t="s">
        <v>23</v>
      </c>
      <c r="B87" s="3">
        <v>49</v>
      </c>
      <c r="C87" s="3">
        <v>91.086921839355895</v>
      </c>
      <c r="D87" s="3">
        <v>10.990992109342599</v>
      </c>
      <c r="E87" s="3">
        <v>8.2874158158961695</v>
      </c>
      <c r="F87" s="6">
        <v>1.1573546131269399E-16</v>
      </c>
      <c r="G87" s="3">
        <v>69.544973150680505</v>
      </c>
      <c r="H87" s="3">
        <v>112.628870528031</v>
      </c>
      <c r="I87" s="9">
        <f t="shared" si="25"/>
        <v>42.086921839355895</v>
      </c>
      <c r="J87" s="9">
        <f t="shared" si="26"/>
        <v>42.086921839355895</v>
      </c>
      <c r="K87" s="5"/>
    </row>
    <row r="88" spans="1:30" x14ac:dyDescent="0.2">
      <c r="A88" s="3" t="s">
        <v>24</v>
      </c>
      <c r="B88" s="3">
        <v>44</v>
      </c>
      <c r="C88" s="3">
        <v>88.756339790598503</v>
      </c>
      <c r="D88" s="3">
        <v>10.3986294104576</v>
      </c>
      <c r="E88" s="3">
        <v>8.5353882985135296</v>
      </c>
      <c r="F88" s="6">
        <v>1.3968550206084699E-17</v>
      </c>
      <c r="G88" s="3">
        <v>68.375400657522604</v>
      </c>
      <c r="H88" s="3">
        <v>109.137278923674</v>
      </c>
      <c r="I88" s="9">
        <f t="shared" si="25"/>
        <v>44.756339790598503</v>
      </c>
      <c r="J88" s="9">
        <f t="shared" si="26"/>
        <v>44.756339790598503</v>
      </c>
      <c r="K88" s="5"/>
    </row>
    <row r="89" spans="1:30" x14ac:dyDescent="0.2">
      <c r="A89" s="3" t="s">
        <v>25</v>
      </c>
      <c r="B89" s="3">
        <v>68</v>
      </c>
      <c r="C89" s="3">
        <v>93.580199587971805</v>
      </c>
      <c r="D89" s="3">
        <v>11.631744713622201</v>
      </c>
      <c r="E89" s="3">
        <v>8.0452418697237995</v>
      </c>
      <c r="F89" s="6">
        <v>8.6075250520148698E-16</v>
      </c>
      <c r="G89" s="3">
        <v>70.7823988719081</v>
      </c>
      <c r="H89" s="3">
        <v>116.378000304035</v>
      </c>
      <c r="I89" s="9">
        <f t="shared" si="25"/>
        <v>25.580199587971805</v>
      </c>
      <c r="J89" s="9">
        <f t="shared" si="26"/>
        <v>25.580199587971805</v>
      </c>
      <c r="K89" s="5"/>
    </row>
    <row r="90" spans="1:30" x14ac:dyDescent="0.2">
      <c r="A90" s="3" t="s">
        <v>27</v>
      </c>
      <c r="B90" s="3">
        <v>81</v>
      </c>
      <c r="C90" s="3">
        <v>82.663888247859802</v>
      </c>
      <c r="D90" s="3">
        <v>8.8894908964855404</v>
      </c>
      <c r="E90" s="3">
        <v>9.2990576412582797</v>
      </c>
      <c r="F90" s="6">
        <v>1.4169593187820301E-20</v>
      </c>
      <c r="G90" s="3">
        <v>65.240806249851502</v>
      </c>
      <c r="H90" s="3">
        <v>100.086970245868</v>
      </c>
      <c r="I90" s="9">
        <f t="shared" si="25"/>
        <v>1.663888247859802</v>
      </c>
      <c r="J90" s="9">
        <f t="shared" si="26"/>
        <v>1.663888247859802</v>
      </c>
      <c r="K90" s="5"/>
    </row>
    <row r="91" spans="1:30" x14ac:dyDescent="0.2">
      <c r="A91" s="3" t="s">
        <v>29</v>
      </c>
      <c r="B91" s="3">
        <v>90</v>
      </c>
      <c r="C91" s="3">
        <v>91.117351991150102</v>
      </c>
      <c r="D91" s="3">
        <v>10.9987702892253</v>
      </c>
      <c r="E91" s="3">
        <v>8.2843217555339894</v>
      </c>
      <c r="F91" s="6">
        <v>1.1878407062415401E-16</v>
      </c>
      <c r="G91" s="3">
        <v>69.560158350039302</v>
      </c>
      <c r="H91" s="3">
        <v>112.674545632261</v>
      </c>
      <c r="I91" s="9">
        <f t="shared" si="25"/>
        <v>1.1173519911501018</v>
      </c>
      <c r="J91" s="9">
        <f t="shared" si="26"/>
        <v>1.1173519911501018</v>
      </c>
      <c r="K91" s="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.75" x14ac:dyDescent="0.25">
      <c r="B92" s="10" t="s">
        <v>17</v>
      </c>
      <c r="C92" s="11">
        <f>AVERAGE(C84:C91)</f>
        <v>82.055726169213187</v>
      </c>
      <c r="D92" s="11">
        <f t="shared" ref="D92:J92" si="27">AVERAGE(D84:D91)</f>
        <v>9.1119044113912278</v>
      </c>
      <c r="E92" s="11">
        <f t="shared" si="27"/>
        <v>9.5524957165871704</v>
      </c>
      <c r="F92" s="11">
        <f t="shared" si="27"/>
        <v>1.4250031499309194E-16</v>
      </c>
      <c r="G92" s="11">
        <f t="shared" si="27"/>
        <v>64.196721692314725</v>
      </c>
      <c r="H92" s="11">
        <f t="shared" si="27"/>
        <v>99.914730646111508</v>
      </c>
      <c r="I92" s="11">
        <f t="shared" si="27"/>
        <v>25.680726169213166</v>
      </c>
      <c r="J92" s="11">
        <f t="shared" si="27"/>
        <v>25.680726169213166</v>
      </c>
      <c r="K92" s="5"/>
    </row>
    <row r="93" spans="1:30" ht="15.75" x14ac:dyDescent="0.25">
      <c r="B93" s="10" t="s">
        <v>18</v>
      </c>
      <c r="C93" s="12">
        <f>SQRT(SUMSQ(C84:C91)/COUNTA(C84:C91))</f>
        <v>83.113671231604897</v>
      </c>
      <c r="D93" s="12">
        <f t="shared" ref="D93:J93" si="28">SQRT(SUMSQ(D84:D91)/COUNTA(D84:D91))</f>
        <v>9.4922632731333731</v>
      </c>
      <c r="E93" s="12">
        <f t="shared" si="28"/>
        <v>9.7366410455348475</v>
      </c>
      <c r="F93" s="12">
        <f t="shared" si="28"/>
        <v>3.1014911195574976E-16</v>
      </c>
      <c r="G93" s="12">
        <f t="shared" si="28"/>
        <v>64.697115297277151</v>
      </c>
      <c r="H93" s="12">
        <f t="shared" si="28"/>
        <v>101.59873211975334</v>
      </c>
      <c r="I93" s="12">
        <f t="shared" si="28"/>
        <v>29.982173702386877</v>
      </c>
      <c r="J93" s="12">
        <f t="shared" si="28"/>
        <v>29.982173702386877</v>
      </c>
      <c r="K93" s="5"/>
    </row>
    <row r="94" spans="1:30" ht="15.75" thickBot="1" x14ac:dyDescent="0.25">
      <c r="F94" s="6"/>
      <c r="I94" s="9"/>
      <c r="J94" s="9"/>
      <c r="K94" s="5"/>
    </row>
    <row r="95" spans="1:30" ht="15.75" x14ac:dyDescent="0.25">
      <c r="A95" s="16" t="s">
        <v>17</v>
      </c>
      <c r="B95" s="17">
        <f>AVERAGE(B84:B91)</f>
        <v>56.375</v>
      </c>
      <c r="C95" s="18">
        <f>AVERAGE(C84:C91)</f>
        <v>82.055726169213187</v>
      </c>
      <c r="E95" s="2" t="s">
        <v>118</v>
      </c>
      <c r="I95" s="9"/>
      <c r="J95" s="9"/>
      <c r="K95" s="5"/>
    </row>
    <row r="96" spans="1:30" ht="15.75" x14ac:dyDescent="0.25">
      <c r="A96" s="19" t="s">
        <v>116</v>
      </c>
      <c r="B96" s="20">
        <f>MIN(B84:B91)</f>
        <v>23</v>
      </c>
      <c r="C96" s="21">
        <f>MIN(C84:C91)</f>
        <v>57.501126639778597</v>
      </c>
      <c r="E96" s="3">
        <v>20</v>
      </c>
      <c r="F96" s="3">
        <v>20</v>
      </c>
      <c r="I96" s="9"/>
      <c r="J96" s="9"/>
      <c r="K96" s="5"/>
    </row>
    <row r="97" spans="1:11" ht="16.5" thickBot="1" x14ac:dyDescent="0.3">
      <c r="A97" s="22" t="s">
        <v>117</v>
      </c>
      <c r="B97" s="23">
        <f>MAX(B84:B91)</f>
        <v>90</v>
      </c>
      <c r="C97" s="24">
        <f>MAX(C84:C91)</f>
        <v>93.580199587971805</v>
      </c>
      <c r="E97" s="3">
        <v>100</v>
      </c>
      <c r="F97" s="3">
        <v>100</v>
      </c>
      <c r="I97" s="9"/>
      <c r="J97" s="9"/>
      <c r="K97" s="5"/>
    </row>
    <row r="98" spans="1:11" x14ac:dyDescent="0.2">
      <c r="K98" s="5"/>
    </row>
    <row r="99" spans="1:11" x14ac:dyDescent="0.2">
      <c r="K99" s="5"/>
    </row>
    <row r="100" spans="1:11" x14ac:dyDescent="0.2">
      <c r="I100" s="5"/>
      <c r="K100" s="5"/>
    </row>
    <row r="107" spans="1:11" x14ac:dyDescent="0.2">
      <c r="D107" s="25"/>
    </row>
    <row r="108" spans="1:11" x14ac:dyDescent="0.2">
      <c r="D108" s="25"/>
    </row>
    <row r="109" spans="1:11" x14ac:dyDescent="0.2">
      <c r="D109" s="25"/>
    </row>
    <row r="110" spans="1:11" x14ac:dyDescent="0.2">
      <c r="D110" s="25"/>
    </row>
    <row r="111" spans="1:11" x14ac:dyDescent="0.2">
      <c r="D111" s="25"/>
    </row>
    <row r="112" spans="1:11" x14ac:dyDescent="0.2">
      <c r="D112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DD3-3F35-476B-909A-1AD639322CEC}">
  <dimension ref="A1:F95"/>
  <sheetViews>
    <sheetView workbookViewId="0">
      <selection activeCell="T9" sqref="T9"/>
    </sheetView>
  </sheetViews>
  <sheetFormatPr defaultRowHeight="15" x14ac:dyDescent="0.2"/>
  <cols>
    <col min="1" max="1" width="12" customWidth="1"/>
    <col min="2" max="2" width="4.33203125" bestFit="1" customWidth="1"/>
    <col min="3" max="3" width="12.77734375" bestFit="1" customWidth="1"/>
    <col min="4" max="4" width="16.21875" bestFit="1" customWidth="1"/>
    <col min="5" max="5" width="6" bestFit="1" customWidth="1"/>
  </cols>
  <sheetData>
    <row r="1" spans="1:6" ht="15.75" x14ac:dyDescent="0.25">
      <c r="A1" s="1" t="s">
        <v>6</v>
      </c>
      <c r="B1" s="1" t="s">
        <v>7</v>
      </c>
      <c r="C1" s="1" t="s">
        <v>0</v>
      </c>
      <c r="D1" s="1" t="s">
        <v>104</v>
      </c>
      <c r="E1" s="1" t="s">
        <v>31</v>
      </c>
    </row>
    <row r="2" spans="1:6" x14ac:dyDescent="0.2">
      <c r="A2" t="s">
        <v>8</v>
      </c>
      <c r="B2">
        <v>29</v>
      </c>
      <c r="C2">
        <v>39.305919899999999</v>
      </c>
      <c r="D2">
        <f>C2-B2</f>
        <v>10.305919899999999</v>
      </c>
      <c r="E2">
        <v>1</v>
      </c>
      <c r="F2">
        <f>ABS(D2)</f>
        <v>10.305919899999999</v>
      </c>
    </row>
    <row r="3" spans="1:6" x14ac:dyDescent="0.2">
      <c r="A3" t="s">
        <v>9</v>
      </c>
      <c r="B3">
        <v>38</v>
      </c>
      <c r="C3">
        <v>40.727461130000002</v>
      </c>
      <c r="D3">
        <f t="shared" ref="D3:D22" si="0">C3-B3</f>
        <v>2.7274611300000018</v>
      </c>
      <c r="E3">
        <v>1.5</v>
      </c>
      <c r="F3">
        <f t="shared" ref="F3:F9" si="1">ABS(D3)</f>
        <v>2.7274611300000018</v>
      </c>
    </row>
    <row r="4" spans="1:6" x14ac:dyDescent="0.2">
      <c r="A4" t="s">
        <v>10</v>
      </c>
      <c r="B4">
        <v>48</v>
      </c>
      <c r="C4">
        <v>42.586810300000003</v>
      </c>
      <c r="D4">
        <f t="shared" si="0"/>
        <v>-5.4131896999999967</v>
      </c>
      <c r="E4">
        <v>2</v>
      </c>
      <c r="F4">
        <f t="shared" si="1"/>
        <v>5.4131896999999967</v>
      </c>
    </row>
    <row r="5" spans="1:6" x14ac:dyDescent="0.2">
      <c r="A5" t="s">
        <v>11</v>
      </c>
      <c r="B5">
        <v>63</v>
      </c>
      <c r="C5">
        <v>53.100592710000001</v>
      </c>
      <c r="D5">
        <f t="shared" si="0"/>
        <v>-9.8994072899999992</v>
      </c>
      <c r="E5">
        <v>1</v>
      </c>
      <c r="F5">
        <f t="shared" si="1"/>
        <v>9.8994072899999992</v>
      </c>
    </row>
    <row r="6" spans="1:6" x14ac:dyDescent="0.2">
      <c r="A6" t="s">
        <v>12</v>
      </c>
      <c r="B6">
        <v>75</v>
      </c>
      <c r="C6">
        <v>70.577887619999998</v>
      </c>
      <c r="D6">
        <f t="shared" si="0"/>
        <v>-4.4221123800000015</v>
      </c>
      <c r="E6">
        <v>1.5</v>
      </c>
      <c r="F6">
        <f t="shared" si="1"/>
        <v>4.4221123800000015</v>
      </c>
    </row>
    <row r="7" spans="1:6" x14ac:dyDescent="0.2">
      <c r="A7" t="s">
        <v>13</v>
      </c>
      <c r="B7">
        <v>76</v>
      </c>
      <c r="C7">
        <v>77.275240870000005</v>
      </c>
      <c r="D7">
        <f t="shared" si="0"/>
        <v>1.2752408700000046</v>
      </c>
      <c r="E7">
        <v>2</v>
      </c>
      <c r="F7">
        <f t="shared" si="1"/>
        <v>1.2752408700000046</v>
      </c>
    </row>
    <row r="8" spans="1:6" x14ac:dyDescent="0.2">
      <c r="A8" t="s">
        <v>14</v>
      </c>
      <c r="B8">
        <v>77</v>
      </c>
      <c r="C8">
        <v>81.800984529999994</v>
      </c>
      <c r="D8">
        <f t="shared" si="0"/>
        <v>4.8009845299999938</v>
      </c>
      <c r="E8">
        <v>1</v>
      </c>
      <c r="F8">
        <f t="shared" si="1"/>
        <v>4.8009845299999938</v>
      </c>
    </row>
    <row r="9" spans="1:6" x14ac:dyDescent="0.2">
      <c r="A9" t="s">
        <v>15</v>
      </c>
      <c r="B9">
        <v>81</v>
      </c>
      <c r="C9">
        <v>81.754080000000002</v>
      </c>
      <c r="D9">
        <f t="shared" si="0"/>
        <v>0.75408000000000186</v>
      </c>
      <c r="E9">
        <v>1.5</v>
      </c>
      <c r="F9">
        <f t="shared" si="1"/>
        <v>0.75408000000000186</v>
      </c>
    </row>
    <row r="10" spans="1:6" ht="15.75" x14ac:dyDescent="0.25">
      <c r="C10" s="1"/>
    </row>
    <row r="11" spans="1:6" x14ac:dyDescent="0.2">
      <c r="A11" t="s">
        <v>19</v>
      </c>
      <c r="B11">
        <v>20</v>
      </c>
      <c r="C11">
        <v>66.380969424985807</v>
      </c>
      <c r="D11">
        <f t="shared" si="0"/>
        <v>46.380969424985807</v>
      </c>
      <c r="E11">
        <v>3</v>
      </c>
    </row>
    <row r="12" spans="1:6" x14ac:dyDescent="0.2">
      <c r="A12" t="s">
        <v>20</v>
      </c>
      <c r="B12">
        <v>26</v>
      </c>
      <c r="C12">
        <v>90.107055714145602</v>
      </c>
      <c r="D12">
        <f t="shared" si="0"/>
        <v>64.107055714145602</v>
      </c>
      <c r="E12">
        <v>3.5</v>
      </c>
    </row>
    <row r="13" spans="1:6" x14ac:dyDescent="0.2">
      <c r="A13" t="s">
        <v>21</v>
      </c>
      <c r="B13">
        <v>31</v>
      </c>
      <c r="C13">
        <v>63.586752763042803</v>
      </c>
      <c r="D13">
        <f t="shared" si="0"/>
        <v>32.586752763042803</v>
      </c>
      <c r="E13">
        <v>4</v>
      </c>
    </row>
    <row r="14" spans="1:6" x14ac:dyDescent="0.2">
      <c r="A14" t="s">
        <v>22</v>
      </c>
      <c r="B14">
        <v>32</v>
      </c>
      <c r="C14">
        <v>67.969930112487802</v>
      </c>
      <c r="D14">
        <f t="shared" si="0"/>
        <v>35.969930112487802</v>
      </c>
      <c r="E14">
        <v>3</v>
      </c>
    </row>
    <row r="15" spans="1:6" x14ac:dyDescent="0.2">
      <c r="A15" t="s">
        <v>23</v>
      </c>
      <c r="B15">
        <v>34</v>
      </c>
      <c r="C15">
        <v>94.441627611711695</v>
      </c>
      <c r="D15">
        <f t="shared" si="0"/>
        <v>60.441627611711695</v>
      </c>
      <c r="E15">
        <v>3.5</v>
      </c>
    </row>
    <row r="16" spans="1:6" x14ac:dyDescent="0.2">
      <c r="A16" t="s">
        <v>24</v>
      </c>
      <c r="B16">
        <v>44</v>
      </c>
      <c r="C16">
        <v>85.611215637517105</v>
      </c>
      <c r="D16">
        <f t="shared" si="0"/>
        <v>41.611215637517105</v>
      </c>
      <c r="E16">
        <v>4</v>
      </c>
    </row>
    <row r="17" spans="1:5" x14ac:dyDescent="0.2">
      <c r="A17" t="s">
        <v>25</v>
      </c>
      <c r="B17">
        <v>53</v>
      </c>
      <c r="C17">
        <v>88.5052978608134</v>
      </c>
      <c r="D17">
        <f t="shared" si="0"/>
        <v>35.5052978608134</v>
      </c>
      <c r="E17">
        <v>3</v>
      </c>
    </row>
    <row r="18" spans="1:5" x14ac:dyDescent="0.2">
      <c r="A18" t="s">
        <v>26</v>
      </c>
      <c r="B18">
        <v>54</v>
      </c>
      <c r="C18">
        <v>92.048069643931399</v>
      </c>
      <c r="D18">
        <f t="shared" si="0"/>
        <v>38.048069643931399</v>
      </c>
      <c r="E18">
        <v>3.5</v>
      </c>
    </row>
    <row r="19" spans="1:5" x14ac:dyDescent="0.2">
      <c r="A19" t="s">
        <v>27</v>
      </c>
      <c r="B19">
        <v>64</v>
      </c>
      <c r="C19">
        <v>79.490390787380605</v>
      </c>
      <c r="D19">
        <f t="shared" si="0"/>
        <v>15.490390787380605</v>
      </c>
      <c r="E19">
        <v>4</v>
      </c>
    </row>
    <row r="20" spans="1:5" x14ac:dyDescent="0.2">
      <c r="A20" t="s">
        <v>30</v>
      </c>
      <c r="B20">
        <v>73</v>
      </c>
      <c r="C20">
        <v>93.513544794641007</v>
      </c>
      <c r="D20">
        <f t="shared" si="0"/>
        <v>20.513544794641007</v>
      </c>
      <c r="E20">
        <v>3</v>
      </c>
    </row>
    <row r="21" spans="1:5" x14ac:dyDescent="0.2">
      <c r="A21" t="s">
        <v>28</v>
      </c>
      <c r="B21">
        <v>76</v>
      </c>
      <c r="C21">
        <v>95.858196334418693</v>
      </c>
      <c r="D21">
        <f t="shared" si="0"/>
        <v>19.858196334418693</v>
      </c>
      <c r="E21">
        <v>3.5</v>
      </c>
    </row>
    <row r="22" spans="1:5" x14ac:dyDescent="0.2">
      <c r="A22" t="s">
        <v>29</v>
      </c>
      <c r="B22">
        <v>81</v>
      </c>
      <c r="C22">
        <v>95.068249336806304</v>
      </c>
      <c r="D22">
        <f t="shared" si="0"/>
        <v>14.068249336806304</v>
      </c>
      <c r="E22">
        <v>4</v>
      </c>
    </row>
    <row r="24" spans="1:5" ht="15.75" x14ac:dyDescent="0.25">
      <c r="A24" s="1" t="s">
        <v>32</v>
      </c>
      <c r="D24" s="1" t="s">
        <v>104</v>
      </c>
      <c r="E24" s="1" t="s">
        <v>31</v>
      </c>
    </row>
    <row r="25" spans="1:5" x14ac:dyDescent="0.2">
      <c r="A25" t="s">
        <v>33</v>
      </c>
      <c r="B25" t="s">
        <v>103</v>
      </c>
      <c r="C25" t="s">
        <v>103</v>
      </c>
      <c r="D25">
        <v>9</v>
      </c>
      <c r="E25">
        <v>5</v>
      </c>
    </row>
    <row r="26" spans="1:5" x14ac:dyDescent="0.2">
      <c r="A26" t="s">
        <v>34</v>
      </c>
      <c r="B26" t="s">
        <v>103</v>
      </c>
      <c r="C26" t="s">
        <v>103</v>
      </c>
      <c r="D26">
        <v>5</v>
      </c>
      <c r="E26">
        <v>5</v>
      </c>
    </row>
    <row r="27" spans="1:5" x14ac:dyDescent="0.2">
      <c r="A27" t="s">
        <v>35</v>
      </c>
      <c r="B27" t="s">
        <v>103</v>
      </c>
      <c r="C27" t="s">
        <v>103</v>
      </c>
      <c r="D27">
        <v>1</v>
      </c>
      <c r="E27">
        <v>5</v>
      </c>
    </row>
    <row r="28" spans="1:5" x14ac:dyDescent="0.2">
      <c r="A28" t="s">
        <v>36</v>
      </c>
      <c r="B28" t="s">
        <v>103</v>
      </c>
      <c r="C28" t="s">
        <v>103</v>
      </c>
      <c r="D28">
        <v>-1</v>
      </c>
      <c r="E28">
        <v>5</v>
      </c>
    </row>
    <row r="29" spans="1:5" x14ac:dyDescent="0.2">
      <c r="A29" t="s">
        <v>37</v>
      </c>
      <c r="B29" t="s">
        <v>103</v>
      </c>
      <c r="C29" t="s">
        <v>103</v>
      </c>
      <c r="D29">
        <v>2</v>
      </c>
      <c r="E29">
        <v>5</v>
      </c>
    </row>
    <row r="30" spans="1:5" x14ac:dyDescent="0.2">
      <c r="A30" t="s">
        <v>38</v>
      </c>
      <c r="B30" t="s">
        <v>103</v>
      </c>
      <c r="C30" t="s">
        <v>103</v>
      </c>
      <c r="D30">
        <v>0</v>
      </c>
      <c r="E30">
        <v>5</v>
      </c>
    </row>
    <row r="31" spans="1:5" x14ac:dyDescent="0.2">
      <c r="A31" t="s">
        <v>39</v>
      </c>
      <c r="B31" t="s">
        <v>103</v>
      </c>
      <c r="C31" t="s">
        <v>103</v>
      </c>
      <c r="D31">
        <v>-3</v>
      </c>
      <c r="E31">
        <v>5</v>
      </c>
    </row>
    <row r="32" spans="1:5" x14ac:dyDescent="0.2">
      <c r="A32" t="s">
        <v>40</v>
      </c>
      <c r="B32" t="s">
        <v>103</v>
      </c>
      <c r="C32" t="s">
        <v>103</v>
      </c>
      <c r="D32">
        <v>-7</v>
      </c>
      <c r="E32">
        <v>5</v>
      </c>
    </row>
    <row r="33" spans="1:5" x14ac:dyDescent="0.2">
      <c r="A33" t="s">
        <v>41</v>
      </c>
      <c r="B33" t="s">
        <v>103</v>
      </c>
      <c r="C33" t="s">
        <v>103</v>
      </c>
      <c r="D33">
        <v>-10</v>
      </c>
      <c r="E33">
        <v>5</v>
      </c>
    </row>
    <row r="34" spans="1:5" x14ac:dyDescent="0.2">
      <c r="A34" t="s">
        <v>42</v>
      </c>
      <c r="B34" t="s">
        <v>103</v>
      </c>
      <c r="C34" t="s">
        <v>103</v>
      </c>
      <c r="D34">
        <v>7</v>
      </c>
      <c r="E34">
        <v>5.5</v>
      </c>
    </row>
    <row r="35" spans="1:5" x14ac:dyDescent="0.2">
      <c r="A35" t="s">
        <v>43</v>
      </c>
      <c r="B35" t="s">
        <v>103</v>
      </c>
      <c r="C35" t="s">
        <v>103</v>
      </c>
      <c r="D35">
        <v>3</v>
      </c>
      <c r="E35">
        <v>5.5</v>
      </c>
    </row>
    <row r="36" spans="1:5" x14ac:dyDescent="0.2">
      <c r="A36" t="s">
        <v>44</v>
      </c>
      <c r="B36" t="s">
        <v>103</v>
      </c>
      <c r="C36" t="s">
        <v>103</v>
      </c>
      <c r="D36">
        <v>0</v>
      </c>
      <c r="E36">
        <v>5.5</v>
      </c>
    </row>
    <row r="37" spans="1:5" x14ac:dyDescent="0.2">
      <c r="A37" t="s">
        <v>45</v>
      </c>
      <c r="B37" t="s">
        <v>103</v>
      </c>
      <c r="C37" t="s">
        <v>103</v>
      </c>
      <c r="D37">
        <v>-4</v>
      </c>
      <c r="E37">
        <v>5.5</v>
      </c>
    </row>
    <row r="38" spans="1:5" x14ac:dyDescent="0.2">
      <c r="A38" t="s">
        <v>46</v>
      </c>
      <c r="B38" t="s">
        <v>103</v>
      </c>
      <c r="C38" t="s">
        <v>103</v>
      </c>
      <c r="D38">
        <v>-6</v>
      </c>
      <c r="E38">
        <v>5.5</v>
      </c>
    </row>
    <row r="39" spans="1:5" x14ac:dyDescent="0.2">
      <c r="A39" t="s">
        <v>47</v>
      </c>
      <c r="B39" t="s">
        <v>103</v>
      </c>
      <c r="C39" t="s">
        <v>103</v>
      </c>
      <c r="D39">
        <v>-12</v>
      </c>
      <c r="E39">
        <v>5.5</v>
      </c>
    </row>
    <row r="40" spans="1:5" x14ac:dyDescent="0.2">
      <c r="A40" t="s">
        <v>48</v>
      </c>
      <c r="B40" t="s">
        <v>103</v>
      </c>
      <c r="C40" t="s">
        <v>103</v>
      </c>
      <c r="D40">
        <v>3</v>
      </c>
      <c r="E40">
        <v>6</v>
      </c>
    </row>
    <row r="41" spans="1:5" x14ac:dyDescent="0.2">
      <c r="A41" t="s">
        <v>49</v>
      </c>
      <c r="B41" t="s">
        <v>103</v>
      </c>
      <c r="C41" t="s">
        <v>103</v>
      </c>
      <c r="D41">
        <v>1</v>
      </c>
      <c r="E41">
        <v>6</v>
      </c>
    </row>
    <row r="42" spans="1:5" x14ac:dyDescent="0.2">
      <c r="A42" t="s">
        <v>50</v>
      </c>
      <c r="B42" t="s">
        <v>103</v>
      </c>
      <c r="C42" t="s">
        <v>103</v>
      </c>
      <c r="D42">
        <v>-3</v>
      </c>
      <c r="E42">
        <v>6</v>
      </c>
    </row>
    <row r="43" spans="1:5" x14ac:dyDescent="0.2">
      <c r="A43" t="s">
        <v>51</v>
      </c>
      <c r="B43" t="s">
        <v>103</v>
      </c>
      <c r="C43" t="s">
        <v>103</v>
      </c>
      <c r="D43">
        <v>-6</v>
      </c>
      <c r="E43">
        <v>6</v>
      </c>
    </row>
    <row r="44" spans="1:5" x14ac:dyDescent="0.2">
      <c r="A44" t="s">
        <v>52</v>
      </c>
      <c r="B44" t="s">
        <v>103</v>
      </c>
      <c r="C44" t="s">
        <v>103</v>
      </c>
      <c r="D44">
        <v>-8</v>
      </c>
      <c r="E44">
        <v>6</v>
      </c>
    </row>
    <row r="45" spans="1:5" x14ac:dyDescent="0.2">
      <c r="A45" t="s">
        <v>53</v>
      </c>
      <c r="B45" t="s">
        <v>103</v>
      </c>
      <c r="C45" t="s">
        <v>103</v>
      </c>
      <c r="D45">
        <v>6</v>
      </c>
      <c r="E45">
        <v>6.5</v>
      </c>
    </row>
    <row r="46" spans="1:5" x14ac:dyDescent="0.2">
      <c r="A46" t="s">
        <v>54</v>
      </c>
      <c r="B46" t="s">
        <v>103</v>
      </c>
      <c r="C46" t="s">
        <v>103</v>
      </c>
      <c r="D46">
        <v>3</v>
      </c>
      <c r="E46">
        <v>6.5</v>
      </c>
    </row>
    <row r="47" spans="1:5" x14ac:dyDescent="0.2">
      <c r="A47" t="s">
        <v>55</v>
      </c>
      <c r="B47" t="s">
        <v>103</v>
      </c>
      <c r="C47" t="s">
        <v>103</v>
      </c>
      <c r="D47">
        <v>-1</v>
      </c>
      <c r="E47">
        <v>6.5</v>
      </c>
    </row>
    <row r="48" spans="1:5" x14ac:dyDescent="0.2">
      <c r="A48" t="s">
        <v>56</v>
      </c>
      <c r="B48" t="s">
        <v>103</v>
      </c>
      <c r="C48" t="s">
        <v>103</v>
      </c>
      <c r="D48">
        <v>-5</v>
      </c>
      <c r="E48">
        <v>6.5</v>
      </c>
    </row>
    <row r="49" spans="1:5" x14ac:dyDescent="0.2">
      <c r="A49" t="s">
        <v>57</v>
      </c>
      <c r="B49" t="s">
        <v>103</v>
      </c>
      <c r="C49" t="s">
        <v>103</v>
      </c>
      <c r="D49">
        <v>-8</v>
      </c>
      <c r="E49">
        <v>6.5</v>
      </c>
    </row>
    <row r="50" spans="1:5" x14ac:dyDescent="0.2">
      <c r="A50" t="s">
        <v>58</v>
      </c>
      <c r="B50" t="s">
        <v>103</v>
      </c>
      <c r="C50" t="s">
        <v>103</v>
      </c>
      <c r="D50">
        <v>-13</v>
      </c>
      <c r="E50">
        <v>6.5</v>
      </c>
    </row>
    <row r="51" spans="1:5" x14ac:dyDescent="0.2">
      <c r="A51" t="s">
        <v>59</v>
      </c>
      <c r="B51" t="s">
        <v>103</v>
      </c>
      <c r="C51" t="s">
        <v>103</v>
      </c>
      <c r="D51">
        <v>-17</v>
      </c>
      <c r="E51">
        <v>6.5</v>
      </c>
    </row>
    <row r="52" spans="1:5" x14ac:dyDescent="0.2">
      <c r="A52" t="s">
        <v>60</v>
      </c>
      <c r="B52" t="s">
        <v>103</v>
      </c>
      <c r="C52" t="s">
        <v>103</v>
      </c>
      <c r="D52">
        <v>4</v>
      </c>
      <c r="E52">
        <v>7</v>
      </c>
    </row>
    <row r="53" spans="1:5" x14ac:dyDescent="0.2">
      <c r="A53" t="s">
        <v>61</v>
      </c>
      <c r="B53" t="s">
        <v>103</v>
      </c>
      <c r="C53" t="s">
        <v>103</v>
      </c>
      <c r="D53">
        <v>1</v>
      </c>
      <c r="E53">
        <v>7</v>
      </c>
    </row>
    <row r="54" spans="1:5" x14ac:dyDescent="0.2">
      <c r="A54" t="s">
        <v>62</v>
      </c>
      <c r="B54" t="s">
        <v>103</v>
      </c>
      <c r="C54" t="s">
        <v>103</v>
      </c>
      <c r="D54">
        <v>-2</v>
      </c>
      <c r="E54">
        <v>7</v>
      </c>
    </row>
    <row r="55" spans="1:5" x14ac:dyDescent="0.2">
      <c r="A55" t="s">
        <v>63</v>
      </c>
      <c r="B55" t="s">
        <v>103</v>
      </c>
      <c r="C55" t="s">
        <v>103</v>
      </c>
      <c r="D55">
        <v>-6</v>
      </c>
      <c r="E55">
        <v>7</v>
      </c>
    </row>
    <row r="56" spans="1:5" x14ac:dyDescent="0.2">
      <c r="A56" t="s">
        <v>64</v>
      </c>
      <c r="B56" t="s">
        <v>103</v>
      </c>
      <c r="C56" t="s">
        <v>103</v>
      </c>
      <c r="D56">
        <v>6</v>
      </c>
      <c r="E56">
        <v>7.5</v>
      </c>
    </row>
    <row r="57" spans="1:5" x14ac:dyDescent="0.2">
      <c r="A57" t="s">
        <v>65</v>
      </c>
      <c r="B57" t="s">
        <v>103</v>
      </c>
      <c r="C57" t="s">
        <v>103</v>
      </c>
      <c r="D57">
        <v>3</v>
      </c>
      <c r="E57">
        <v>7.5</v>
      </c>
    </row>
    <row r="58" spans="1:5" x14ac:dyDescent="0.2">
      <c r="A58" t="s">
        <v>66</v>
      </c>
      <c r="B58" t="s">
        <v>103</v>
      </c>
      <c r="C58" t="s">
        <v>103</v>
      </c>
      <c r="D58">
        <v>0</v>
      </c>
      <c r="E58">
        <v>7.5</v>
      </c>
    </row>
    <row r="59" spans="1:5" x14ac:dyDescent="0.2">
      <c r="A59" t="s">
        <v>67</v>
      </c>
      <c r="B59" t="s">
        <v>103</v>
      </c>
      <c r="C59" t="s">
        <v>103</v>
      </c>
      <c r="D59">
        <v>-2</v>
      </c>
      <c r="E59">
        <v>7.5</v>
      </c>
    </row>
    <row r="60" spans="1:5" x14ac:dyDescent="0.2">
      <c r="A60" t="s">
        <v>68</v>
      </c>
      <c r="B60" t="s">
        <v>103</v>
      </c>
      <c r="C60" t="s">
        <v>103</v>
      </c>
      <c r="D60">
        <v>-7</v>
      </c>
      <c r="E60">
        <v>7.5</v>
      </c>
    </row>
    <row r="61" spans="1:5" x14ac:dyDescent="0.2">
      <c r="A61" t="s">
        <v>69</v>
      </c>
      <c r="B61" t="s">
        <v>103</v>
      </c>
      <c r="C61" t="s">
        <v>103</v>
      </c>
      <c r="D61">
        <v>-11</v>
      </c>
      <c r="E61">
        <v>7.5</v>
      </c>
    </row>
    <row r="62" spans="1:5" x14ac:dyDescent="0.2">
      <c r="A62" t="s">
        <v>70</v>
      </c>
      <c r="B62" t="s">
        <v>103</v>
      </c>
      <c r="C62" t="s">
        <v>103</v>
      </c>
      <c r="D62">
        <v>-15</v>
      </c>
      <c r="E62">
        <v>7.5</v>
      </c>
    </row>
    <row r="63" spans="1:5" x14ac:dyDescent="0.2">
      <c r="A63" t="s">
        <v>71</v>
      </c>
      <c r="B63" t="s">
        <v>103</v>
      </c>
      <c r="C63" t="s">
        <v>103</v>
      </c>
      <c r="D63">
        <v>5</v>
      </c>
      <c r="E63">
        <v>8</v>
      </c>
    </row>
    <row r="64" spans="1:5" x14ac:dyDescent="0.2">
      <c r="A64" t="s">
        <v>72</v>
      </c>
      <c r="B64" t="s">
        <v>103</v>
      </c>
      <c r="C64" t="s">
        <v>103</v>
      </c>
      <c r="D64">
        <v>0</v>
      </c>
      <c r="E64">
        <v>8</v>
      </c>
    </row>
    <row r="65" spans="1:5" x14ac:dyDescent="0.2">
      <c r="A65" t="s">
        <v>73</v>
      </c>
      <c r="B65" t="s">
        <v>103</v>
      </c>
      <c r="C65" t="s">
        <v>103</v>
      </c>
      <c r="D65">
        <v>-2</v>
      </c>
      <c r="E65">
        <v>8</v>
      </c>
    </row>
    <row r="66" spans="1:5" x14ac:dyDescent="0.2">
      <c r="A66" t="s">
        <v>74</v>
      </c>
      <c r="B66" t="s">
        <v>103</v>
      </c>
      <c r="C66" t="s">
        <v>103</v>
      </c>
      <c r="D66">
        <v>-5</v>
      </c>
      <c r="E66">
        <v>8</v>
      </c>
    </row>
    <row r="67" spans="1:5" x14ac:dyDescent="0.2">
      <c r="A67" t="s">
        <v>75</v>
      </c>
      <c r="B67" t="s">
        <v>103</v>
      </c>
      <c r="C67" t="s">
        <v>103</v>
      </c>
      <c r="D67">
        <v>9</v>
      </c>
      <c r="E67">
        <v>8.5</v>
      </c>
    </row>
    <row r="68" spans="1:5" x14ac:dyDescent="0.2">
      <c r="A68" t="s">
        <v>76</v>
      </c>
      <c r="B68" t="s">
        <v>103</v>
      </c>
      <c r="C68" t="s">
        <v>103</v>
      </c>
      <c r="D68">
        <v>3</v>
      </c>
      <c r="E68">
        <v>8.5</v>
      </c>
    </row>
    <row r="69" spans="1:5" x14ac:dyDescent="0.2">
      <c r="A69" t="s">
        <v>77</v>
      </c>
      <c r="B69" t="s">
        <v>103</v>
      </c>
      <c r="C69" t="s">
        <v>103</v>
      </c>
      <c r="D69">
        <v>0</v>
      </c>
      <c r="E69">
        <v>8.5</v>
      </c>
    </row>
    <row r="70" spans="1:5" x14ac:dyDescent="0.2">
      <c r="A70" t="s">
        <v>78</v>
      </c>
      <c r="B70" t="s">
        <v>103</v>
      </c>
      <c r="C70" t="s">
        <v>103</v>
      </c>
      <c r="D70">
        <v>-2</v>
      </c>
      <c r="E70">
        <v>8.5</v>
      </c>
    </row>
    <row r="71" spans="1:5" x14ac:dyDescent="0.2">
      <c r="A71" t="s">
        <v>79</v>
      </c>
      <c r="B71" t="s">
        <v>103</v>
      </c>
      <c r="C71" t="s">
        <v>103</v>
      </c>
      <c r="D71">
        <v>-6</v>
      </c>
      <c r="E71">
        <v>8.5</v>
      </c>
    </row>
    <row r="72" spans="1:5" x14ac:dyDescent="0.2">
      <c r="A72" t="s">
        <v>80</v>
      </c>
      <c r="B72" t="s">
        <v>103</v>
      </c>
      <c r="C72" t="s">
        <v>103</v>
      </c>
      <c r="D72">
        <v>5</v>
      </c>
      <c r="E72">
        <v>9</v>
      </c>
    </row>
    <row r="73" spans="1:5" x14ac:dyDescent="0.2">
      <c r="A73" t="s">
        <v>81</v>
      </c>
      <c r="B73" t="s">
        <v>103</v>
      </c>
      <c r="C73" t="s">
        <v>103</v>
      </c>
      <c r="D73">
        <v>2</v>
      </c>
      <c r="E73">
        <v>9</v>
      </c>
    </row>
    <row r="74" spans="1:5" x14ac:dyDescent="0.2">
      <c r="A74" t="s">
        <v>82</v>
      </c>
      <c r="B74" t="s">
        <v>103</v>
      </c>
      <c r="C74" t="s">
        <v>103</v>
      </c>
      <c r="D74">
        <v>-1</v>
      </c>
      <c r="E74">
        <v>9</v>
      </c>
    </row>
    <row r="75" spans="1:5" x14ac:dyDescent="0.2">
      <c r="A75" t="s">
        <v>105</v>
      </c>
      <c r="B75" t="s">
        <v>103</v>
      </c>
      <c r="C75" t="s">
        <v>103</v>
      </c>
      <c r="D75">
        <v>-5</v>
      </c>
      <c r="E75">
        <v>9</v>
      </c>
    </row>
    <row r="76" spans="1:5" x14ac:dyDescent="0.2">
      <c r="A76" t="s">
        <v>83</v>
      </c>
      <c r="B76" t="s">
        <v>103</v>
      </c>
      <c r="C76" t="s">
        <v>103</v>
      </c>
      <c r="D76">
        <v>20</v>
      </c>
      <c r="E76">
        <v>10</v>
      </c>
    </row>
    <row r="77" spans="1:5" x14ac:dyDescent="0.2">
      <c r="A77" t="s">
        <v>84</v>
      </c>
      <c r="B77" t="s">
        <v>103</v>
      </c>
      <c r="C77" t="s">
        <v>103</v>
      </c>
      <c r="D77">
        <v>15</v>
      </c>
      <c r="E77">
        <v>10</v>
      </c>
    </row>
    <row r="78" spans="1:5" x14ac:dyDescent="0.2">
      <c r="A78" t="s">
        <v>85</v>
      </c>
      <c r="B78" t="s">
        <v>103</v>
      </c>
      <c r="C78" t="s">
        <v>103</v>
      </c>
      <c r="D78">
        <v>6</v>
      </c>
      <c r="E78">
        <v>10</v>
      </c>
    </row>
    <row r="79" spans="1:5" x14ac:dyDescent="0.2">
      <c r="A79" t="s">
        <v>86</v>
      </c>
      <c r="B79" t="s">
        <v>103</v>
      </c>
      <c r="C79" t="s">
        <v>103</v>
      </c>
      <c r="D79">
        <v>45</v>
      </c>
      <c r="E79">
        <v>10.5</v>
      </c>
    </row>
    <row r="80" spans="1:5" x14ac:dyDescent="0.2">
      <c r="A80" t="s">
        <v>87</v>
      </c>
      <c r="B80" t="s">
        <v>103</v>
      </c>
      <c r="C80" t="s">
        <v>103</v>
      </c>
      <c r="D80">
        <v>16</v>
      </c>
      <c r="E80">
        <v>10.5</v>
      </c>
    </row>
    <row r="81" spans="1:5" x14ac:dyDescent="0.2">
      <c r="A81" t="s">
        <v>88</v>
      </c>
      <c r="B81" t="s">
        <v>103</v>
      </c>
      <c r="C81" t="s">
        <v>103</v>
      </c>
      <c r="D81">
        <v>13</v>
      </c>
      <c r="E81">
        <v>10.5</v>
      </c>
    </row>
    <row r="82" spans="1:5" x14ac:dyDescent="0.2">
      <c r="A82" t="s">
        <v>89</v>
      </c>
      <c r="B82" t="s">
        <v>103</v>
      </c>
      <c r="C82" t="s">
        <v>103</v>
      </c>
      <c r="D82">
        <v>8</v>
      </c>
      <c r="E82">
        <v>10.5</v>
      </c>
    </row>
    <row r="83" spans="1:5" x14ac:dyDescent="0.2">
      <c r="A83" t="s">
        <v>90</v>
      </c>
      <c r="B83" t="s">
        <v>103</v>
      </c>
      <c r="C83" t="s">
        <v>103</v>
      </c>
      <c r="D83">
        <v>4</v>
      </c>
      <c r="E83">
        <v>10.5</v>
      </c>
    </row>
    <row r="84" spans="1:5" x14ac:dyDescent="0.2">
      <c r="A84" t="s">
        <v>91</v>
      </c>
      <c r="B84" t="s">
        <v>103</v>
      </c>
      <c r="C84" t="s">
        <v>103</v>
      </c>
      <c r="D84">
        <v>0</v>
      </c>
      <c r="E84">
        <v>10.5</v>
      </c>
    </row>
    <row r="85" spans="1:5" x14ac:dyDescent="0.2">
      <c r="A85" t="s">
        <v>92</v>
      </c>
      <c r="B85" t="s">
        <v>103</v>
      </c>
      <c r="C85" t="s">
        <v>103</v>
      </c>
      <c r="D85">
        <v>-5</v>
      </c>
      <c r="E85">
        <v>10.5</v>
      </c>
    </row>
    <row r="86" spans="1:5" x14ac:dyDescent="0.2">
      <c r="A86" t="s">
        <v>93</v>
      </c>
      <c r="B86" t="s">
        <v>103</v>
      </c>
      <c r="C86" t="s">
        <v>103</v>
      </c>
      <c r="D86">
        <v>-11</v>
      </c>
      <c r="E86">
        <v>10.5</v>
      </c>
    </row>
    <row r="87" spans="1:5" x14ac:dyDescent="0.2">
      <c r="A87" t="s">
        <v>94</v>
      </c>
      <c r="B87" t="s">
        <v>103</v>
      </c>
      <c r="C87" t="s">
        <v>103</v>
      </c>
      <c r="D87">
        <v>16</v>
      </c>
      <c r="E87">
        <v>11</v>
      </c>
    </row>
    <row r="88" spans="1:5" x14ac:dyDescent="0.2">
      <c r="A88" t="s">
        <v>95</v>
      </c>
      <c r="B88" t="s">
        <v>103</v>
      </c>
      <c r="C88" t="s">
        <v>103</v>
      </c>
      <c r="D88">
        <v>10</v>
      </c>
      <c r="E88">
        <v>11</v>
      </c>
    </row>
    <row r="89" spans="1:5" x14ac:dyDescent="0.2">
      <c r="A89" t="s">
        <v>96</v>
      </c>
      <c r="B89" t="s">
        <v>103</v>
      </c>
      <c r="C89" t="s">
        <v>103</v>
      </c>
      <c r="D89">
        <v>7</v>
      </c>
      <c r="E89">
        <v>11</v>
      </c>
    </row>
    <row r="90" spans="1:5" x14ac:dyDescent="0.2">
      <c r="A90" t="s">
        <v>97</v>
      </c>
      <c r="B90" t="s">
        <v>103</v>
      </c>
      <c r="C90" t="s">
        <v>103</v>
      </c>
      <c r="D90">
        <v>0</v>
      </c>
      <c r="E90">
        <v>11</v>
      </c>
    </row>
    <row r="91" spans="1:5" x14ac:dyDescent="0.2">
      <c r="A91" t="s">
        <v>98</v>
      </c>
      <c r="B91" t="s">
        <v>103</v>
      </c>
      <c r="C91" t="s">
        <v>103</v>
      </c>
      <c r="D91">
        <v>11</v>
      </c>
      <c r="E91">
        <v>12</v>
      </c>
    </row>
    <row r="92" spans="1:5" x14ac:dyDescent="0.2">
      <c r="A92" t="s">
        <v>99</v>
      </c>
      <c r="B92" t="s">
        <v>103</v>
      </c>
      <c r="C92" t="s">
        <v>103</v>
      </c>
      <c r="D92">
        <v>20</v>
      </c>
      <c r="E92">
        <v>12.5</v>
      </c>
    </row>
    <row r="93" spans="1:5" x14ac:dyDescent="0.2">
      <c r="A93" t="s">
        <v>100</v>
      </c>
      <c r="B93" t="s">
        <v>103</v>
      </c>
      <c r="C93" t="s">
        <v>103</v>
      </c>
      <c r="D93">
        <v>14</v>
      </c>
      <c r="E93">
        <v>12.5</v>
      </c>
    </row>
    <row r="94" spans="1:5" x14ac:dyDescent="0.2">
      <c r="A94" t="s">
        <v>101</v>
      </c>
      <c r="B94" t="s">
        <v>103</v>
      </c>
      <c r="C94" t="s">
        <v>103</v>
      </c>
      <c r="D94">
        <v>7</v>
      </c>
      <c r="E94">
        <v>12.5</v>
      </c>
    </row>
    <row r="95" spans="1:5" x14ac:dyDescent="0.2">
      <c r="A95" t="s">
        <v>102</v>
      </c>
      <c r="B95" t="s">
        <v>103</v>
      </c>
      <c r="C95" t="s">
        <v>103</v>
      </c>
      <c r="D95">
        <v>11</v>
      </c>
      <c r="E95">
        <v>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scatters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Craig</dc:creator>
  <cp:lastModifiedBy>Jack Craig</cp:lastModifiedBy>
  <dcterms:created xsi:type="dcterms:W3CDTF">2022-08-23T16:13:36Z</dcterms:created>
  <dcterms:modified xsi:type="dcterms:W3CDTF">2025-02-21T18:52:49Z</dcterms:modified>
</cp:coreProperties>
</file>