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o47278\Dropbox\Jack C Exchange\Manuscripts\2024-PhyloAge_Bulk\MBE\Data and figures package (revision)\Figure 6\"/>
    </mc:Choice>
  </mc:AlternateContent>
  <xr:revisionPtr revIDLastSave="0" documentId="13_ncr:1_{F9E06F72-BC6F-4692-9718-BC66FCD157D1}" xr6:coauthVersionLast="47" xr6:coauthVersionMax="47" xr10:uidLastSave="{00000000-0000-0000-0000-000000000000}"/>
  <bookViews>
    <workbookView xWindow="38280" yWindow="-120" windowWidth="38640" windowHeight="23640" xr2:uid="{C8D411CF-5B2A-40BF-AEEA-DCEFFF2BB0DE}"/>
  </bookViews>
  <sheets>
    <sheet name="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8" i="1" l="1"/>
  <c r="N88" i="1"/>
  <c r="H46" i="1"/>
  <c r="G46" i="1"/>
  <c r="F46" i="1"/>
  <c r="E46" i="1"/>
  <c r="D46" i="1"/>
  <c r="C46" i="1"/>
  <c r="H45" i="1"/>
  <c r="G45" i="1"/>
  <c r="F45" i="1"/>
  <c r="E45" i="1"/>
  <c r="D45" i="1"/>
  <c r="C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I46" i="1" l="1"/>
  <c r="J46" i="1"/>
  <c r="I45" i="1"/>
  <c r="J45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C10" i="1"/>
  <c r="D10" i="1"/>
  <c r="E10" i="1"/>
  <c r="F10" i="1"/>
  <c r="G10" i="1"/>
  <c r="H10" i="1"/>
  <c r="C11" i="1"/>
  <c r="D11" i="1"/>
  <c r="E11" i="1"/>
  <c r="F11" i="1"/>
  <c r="G11" i="1"/>
  <c r="H11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C24" i="1"/>
  <c r="D24" i="1"/>
  <c r="E24" i="1"/>
  <c r="F24" i="1"/>
  <c r="C25" i="1"/>
  <c r="D25" i="1"/>
  <c r="E25" i="1"/>
  <c r="F25" i="1"/>
  <c r="J11" i="1" l="1"/>
  <c r="G24" i="1"/>
  <c r="I10" i="1"/>
  <c r="H25" i="1"/>
  <c r="H24" i="1"/>
  <c r="G25" i="1"/>
  <c r="I24" i="1"/>
  <c r="I25" i="1"/>
  <c r="I11" i="1"/>
  <c r="J10" i="1"/>
  <c r="L129" i="1"/>
  <c r="K129" i="1"/>
  <c r="L128" i="1"/>
  <c r="K128" i="1"/>
  <c r="L215" i="1"/>
  <c r="K215" i="1"/>
  <c r="L127" i="1"/>
  <c r="K127" i="1"/>
  <c r="L126" i="1"/>
  <c r="K126" i="1"/>
  <c r="L214" i="1"/>
  <c r="K214" i="1"/>
  <c r="L213" i="1"/>
  <c r="K213" i="1"/>
  <c r="L125" i="1"/>
  <c r="K125" i="1"/>
  <c r="L212" i="1"/>
  <c r="K212" i="1"/>
  <c r="L124" i="1"/>
  <c r="K124" i="1"/>
  <c r="L123" i="1"/>
  <c r="K123" i="1"/>
  <c r="L211" i="1"/>
  <c r="K211" i="1"/>
  <c r="L210" i="1"/>
  <c r="K210" i="1"/>
  <c r="L209" i="1"/>
  <c r="K209" i="1"/>
  <c r="L208" i="1"/>
  <c r="K208" i="1"/>
  <c r="L122" i="1"/>
  <c r="K122" i="1"/>
  <c r="L207" i="1"/>
  <c r="K207" i="1"/>
  <c r="L121" i="1"/>
  <c r="K121" i="1"/>
  <c r="L206" i="1"/>
  <c r="K206" i="1"/>
  <c r="L205" i="1"/>
  <c r="K205" i="1"/>
  <c r="L204" i="1"/>
  <c r="K204" i="1"/>
  <c r="L120" i="1"/>
  <c r="K120" i="1"/>
  <c r="L119" i="1"/>
  <c r="K119" i="1"/>
  <c r="L203" i="1"/>
  <c r="K203" i="1"/>
  <c r="L118" i="1"/>
  <c r="K118" i="1"/>
  <c r="L117" i="1"/>
  <c r="K117" i="1"/>
  <c r="L202" i="1"/>
  <c r="K202" i="1"/>
  <c r="L201" i="1"/>
  <c r="K201" i="1"/>
  <c r="L200" i="1"/>
  <c r="K200" i="1"/>
  <c r="L199" i="1"/>
  <c r="K199" i="1"/>
  <c r="L116" i="1"/>
  <c r="K116" i="1"/>
  <c r="L115" i="1"/>
  <c r="K115" i="1"/>
  <c r="L114" i="1"/>
  <c r="K114" i="1"/>
  <c r="L113" i="1"/>
  <c r="K113" i="1"/>
  <c r="L198" i="1"/>
  <c r="K198" i="1"/>
  <c r="L112" i="1"/>
  <c r="K112" i="1"/>
  <c r="L111" i="1"/>
  <c r="K111" i="1"/>
  <c r="L197" i="1"/>
  <c r="K197" i="1"/>
  <c r="L196" i="1"/>
  <c r="K196" i="1"/>
  <c r="L195" i="1"/>
  <c r="K195" i="1"/>
  <c r="L194" i="1"/>
  <c r="K194" i="1"/>
  <c r="L110" i="1"/>
  <c r="K110" i="1"/>
  <c r="L109" i="1"/>
  <c r="K109" i="1"/>
  <c r="L193" i="1"/>
  <c r="K193" i="1"/>
  <c r="L192" i="1"/>
  <c r="K192" i="1"/>
  <c r="L191" i="1"/>
  <c r="K191" i="1"/>
  <c r="L190" i="1"/>
  <c r="K190" i="1"/>
  <c r="L108" i="1"/>
  <c r="K108" i="1"/>
  <c r="L107" i="1"/>
  <c r="K107" i="1"/>
  <c r="L189" i="1"/>
  <c r="K189" i="1"/>
  <c r="L106" i="1"/>
  <c r="K106" i="1"/>
  <c r="L188" i="1"/>
  <c r="K188" i="1"/>
  <c r="L105" i="1"/>
  <c r="K105" i="1"/>
  <c r="L104" i="1"/>
  <c r="K104" i="1"/>
  <c r="L187" i="1"/>
  <c r="K187" i="1"/>
  <c r="L186" i="1"/>
  <c r="K186" i="1"/>
  <c r="L185" i="1"/>
  <c r="K185" i="1"/>
  <c r="L184" i="1"/>
  <c r="K184" i="1"/>
  <c r="L103" i="1"/>
  <c r="K103" i="1"/>
  <c r="L102" i="1"/>
  <c r="K102" i="1"/>
  <c r="L183" i="1"/>
  <c r="K183" i="1"/>
  <c r="L101" i="1"/>
  <c r="K101" i="1"/>
  <c r="L182" i="1"/>
  <c r="K182" i="1"/>
  <c r="L100" i="1"/>
  <c r="K100" i="1"/>
  <c r="L99" i="1"/>
  <c r="K99" i="1"/>
  <c r="L98" i="1"/>
  <c r="K98" i="1"/>
  <c r="L181" i="1"/>
  <c r="K181" i="1"/>
  <c r="L180" i="1"/>
  <c r="K180" i="1"/>
  <c r="L97" i="1"/>
  <c r="K97" i="1"/>
  <c r="L96" i="1"/>
  <c r="K96" i="1"/>
  <c r="L179" i="1"/>
  <c r="K179" i="1"/>
  <c r="L178" i="1"/>
  <c r="K178" i="1"/>
  <c r="L177" i="1"/>
  <c r="K177" i="1"/>
  <c r="L95" i="1"/>
  <c r="K95" i="1"/>
  <c r="L176" i="1"/>
  <c r="K176" i="1"/>
  <c r="L94" i="1"/>
  <c r="K94" i="1"/>
  <c r="L93" i="1"/>
  <c r="K93" i="1"/>
  <c r="L92" i="1"/>
  <c r="K92" i="1"/>
  <c r="L91" i="1"/>
  <c r="K91" i="1"/>
  <c r="L90" i="1"/>
  <c r="K90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89" i="1"/>
  <c r="K89" i="1"/>
  <c r="L88" i="1"/>
  <c r="K88" i="1"/>
  <c r="L87" i="1"/>
  <c r="K87" i="1"/>
  <c r="L86" i="1"/>
  <c r="K86" i="1"/>
  <c r="L85" i="1"/>
  <c r="K85" i="1"/>
  <c r="L168" i="1"/>
  <c r="K168" i="1"/>
  <c r="L167" i="1"/>
  <c r="K167" i="1"/>
  <c r="L166" i="1"/>
  <c r="K166" i="1"/>
  <c r="L165" i="1"/>
  <c r="K165" i="1"/>
  <c r="L84" i="1"/>
  <c r="K84" i="1"/>
  <c r="L164" i="1"/>
  <c r="K164" i="1"/>
  <c r="L83" i="1"/>
  <c r="K83" i="1"/>
  <c r="L82" i="1"/>
  <c r="K82" i="1"/>
  <c r="L163" i="1"/>
  <c r="K163" i="1"/>
  <c r="L162" i="1"/>
  <c r="K162" i="1"/>
  <c r="L161" i="1"/>
  <c r="K161" i="1"/>
  <c r="L160" i="1"/>
  <c r="K160" i="1"/>
  <c r="L81" i="1"/>
  <c r="K81" i="1"/>
  <c r="L159" i="1"/>
  <c r="K159" i="1"/>
  <c r="L80" i="1"/>
  <c r="K80" i="1"/>
  <c r="L79" i="1"/>
  <c r="K79" i="1"/>
  <c r="L158" i="1"/>
  <c r="K158" i="1"/>
  <c r="L157" i="1"/>
  <c r="K157" i="1"/>
  <c r="L156" i="1"/>
  <c r="K156" i="1"/>
  <c r="L155" i="1"/>
  <c r="K155" i="1"/>
  <c r="L78" i="1"/>
  <c r="K78" i="1"/>
  <c r="L77" i="1"/>
  <c r="K77" i="1"/>
  <c r="L154" i="1"/>
  <c r="K154" i="1"/>
  <c r="L153" i="1"/>
  <c r="K153" i="1"/>
  <c r="L152" i="1"/>
  <c r="K152" i="1"/>
  <c r="L151" i="1"/>
  <c r="K151" i="1"/>
  <c r="L76" i="1"/>
  <c r="K76" i="1"/>
  <c r="L150" i="1"/>
  <c r="K150" i="1"/>
  <c r="L149" i="1"/>
  <c r="K149" i="1"/>
  <c r="L148" i="1"/>
  <c r="K148" i="1"/>
  <c r="L147" i="1"/>
  <c r="K147" i="1"/>
  <c r="L75" i="1"/>
  <c r="K75" i="1"/>
  <c r="L146" i="1"/>
  <c r="K146" i="1"/>
  <c r="L145" i="1"/>
  <c r="K145" i="1"/>
  <c r="L74" i="1"/>
  <c r="K74" i="1"/>
  <c r="L144" i="1"/>
  <c r="K144" i="1"/>
  <c r="L143" i="1"/>
  <c r="K143" i="1"/>
  <c r="L73" i="1"/>
  <c r="K73" i="1"/>
  <c r="L142" i="1"/>
  <c r="K142" i="1"/>
  <c r="L141" i="1"/>
  <c r="K141" i="1"/>
  <c r="L140" i="1"/>
  <c r="K140" i="1"/>
  <c r="L72" i="1"/>
  <c r="K72" i="1"/>
  <c r="L71" i="1"/>
  <c r="K71" i="1"/>
  <c r="L139" i="1"/>
  <c r="K139" i="1"/>
  <c r="L138" i="1"/>
  <c r="K138" i="1"/>
  <c r="L137" i="1"/>
  <c r="K137" i="1"/>
  <c r="L70" i="1"/>
  <c r="K70" i="1"/>
  <c r="L69" i="1"/>
  <c r="K69" i="1"/>
  <c r="L68" i="1"/>
  <c r="K68" i="1"/>
  <c r="L136" i="1"/>
  <c r="K136" i="1"/>
  <c r="L67" i="1"/>
  <c r="K67" i="1"/>
  <c r="L135" i="1"/>
  <c r="K135" i="1"/>
  <c r="L134" i="1"/>
  <c r="K134" i="1"/>
  <c r="L133" i="1"/>
  <c r="K133" i="1"/>
  <c r="L66" i="1"/>
  <c r="K66" i="1"/>
  <c r="L65" i="1"/>
  <c r="K65" i="1"/>
  <c r="L64" i="1"/>
  <c r="K64" i="1"/>
  <c r="L63" i="1"/>
  <c r="K63" i="1"/>
  <c r="L62" i="1"/>
  <c r="K62" i="1"/>
  <c r="L132" i="1"/>
  <c r="K132" i="1"/>
  <c r="L61" i="1"/>
  <c r="K61" i="1"/>
  <c r="L131" i="1"/>
  <c r="K131" i="1"/>
  <c r="L60" i="1"/>
  <c r="K60" i="1"/>
  <c r="L59" i="1"/>
  <c r="K59" i="1"/>
  <c r="L130" i="1"/>
  <c r="K130" i="1"/>
  <c r="D219" i="1"/>
  <c r="D220" i="1"/>
  <c r="D221" i="1"/>
  <c r="E217" i="1"/>
  <c r="E219" i="1"/>
  <c r="E220" i="1"/>
  <c r="E221" i="1"/>
  <c r="E216" i="1"/>
  <c r="G216" i="1"/>
  <c r="H216" i="1"/>
  <c r="I216" i="1"/>
  <c r="J216" i="1"/>
  <c r="G217" i="1"/>
  <c r="H217" i="1"/>
  <c r="I217" i="1"/>
  <c r="J217" i="1"/>
  <c r="F217" i="1"/>
  <c r="F216" i="1"/>
  <c r="K216" i="1" l="1"/>
  <c r="K217" i="1"/>
  <c r="L216" i="1"/>
  <c r="L217" i="1"/>
</calcChain>
</file>

<file path=xl/sharedStrings.xml><?xml version="1.0" encoding="utf-8"?>
<sst xmlns="http://schemas.openxmlformats.org/spreadsheetml/2006/main" count="551" uniqueCount="201">
  <si>
    <t>SE</t>
  </si>
  <si>
    <t>z_val</t>
  </si>
  <si>
    <t>p_val</t>
  </si>
  <si>
    <t>low_CI</t>
  </si>
  <si>
    <t>high_CI</t>
  </si>
  <si>
    <t>Individual</t>
  </si>
  <si>
    <t>KX001</t>
  </si>
  <si>
    <t>KX002</t>
  </si>
  <si>
    <t>SX001</t>
  </si>
  <si>
    <t>AX001</t>
  </si>
  <si>
    <t>KX008</t>
  </si>
  <si>
    <t>KX004</t>
  </si>
  <si>
    <t>KX003</t>
  </si>
  <si>
    <t>Residual</t>
  </si>
  <si>
    <t>avg</t>
  </si>
  <si>
    <t>RMSE</t>
  </si>
  <si>
    <t>LOO validation</t>
  </si>
  <si>
    <t>PhyloAge - healthy people</t>
  </si>
  <si>
    <t>Abs. Residual</t>
  </si>
  <si>
    <t>1:1 line for plot</t>
  </si>
  <si>
    <t>PhyloAge</t>
  </si>
  <si>
    <t>Chronological Age</t>
  </si>
  <si>
    <t>Patient ID</t>
  </si>
  <si>
    <t>Race</t>
  </si>
  <si>
    <t>Gender</t>
  </si>
  <si>
    <t>CI_length</t>
  </si>
  <si>
    <t>PhyloAge - TCGA-AML</t>
  </si>
  <si>
    <t>min</t>
  </si>
  <si>
    <t>max</t>
  </si>
  <si>
    <t>white</t>
  </si>
  <si>
    <t>female</t>
  </si>
  <si>
    <t>black or african american</t>
  </si>
  <si>
    <t>asian</t>
  </si>
  <si>
    <t>male</t>
  </si>
  <si>
    <t>00af1c7f-6edb-4995-8d2a-fdfe5c2dffe5_MuTect2.csv</t>
  </si>
  <si>
    <t>014397d9-0115-45b2-a8e2-64909883ed09_MuTect2.csv</t>
  </si>
  <si>
    <t>028af0ea-1cd5-45b8-be3f-6e465ec426c4_MuTect2.csv</t>
  </si>
  <si>
    <t>02d111f8-68e4-44e1-9336-d1815f52f0e8_MuTect2.csv</t>
  </si>
  <si>
    <t>03d740f9-ddb7-4af8-910f-636578142314_MuTect2.csv</t>
  </si>
  <si>
    <t>04539a1a-65f0-4c87-9973-e262a58f9e59_MuTect2.csv</t>
  </si>
  <si>
    <t>059ebb6d-efa7-4624-a802-11f0056a8ff4_MuTect2.csv</t>
  </si>
  <si>
    <t>05b86167-4193-4fef-94c2-c3292a3dbdd5_MuTect2.csv</t>
  </si>
  <si>
    <t>09f32027-f3ca-4c75-b035-d47ea2473fdd_MuTect2.csv</t>
  </si>
  <si>
    <t>149e4ab4-8158-4e05-906d-2e24211a3f83_MuTect2.csv</t>
  </si>
  <si>
    <t>169e9d0f-6f01-41dd-abb2-996ffbccb5da_MuTect2.csv</t>
  </si>
  <si>
    <t>174fee05-d7d9-4ff2-b10d-6caadc6c7e0c_MuTect2.csv</t>
  </si>
  <si>
    <t>196f7461-e79a-4d71-94e7-3269b84360b6_MuTect2.csv</t>
  </si>
  <si>
    <t>1eb2a28a-c1bc-4dbc-ad0e-4fa3b04f99e8_MuTect2.csv</t>
  </si>
  <si>
    <t>221690a5-8e45-41b6-8c40-ababceb8a57c_MuTect2.csv</t>
  </si>
  <si>
    <t>29522d6e-1efd-4a77-8b33-d8609d8651a0_MuTect2.csv</t>
  </si>
  <si>
    <t>2d49e75b-91f5-49e4-87b0-70dc86fb061c_MuTect2.csv</t>
  </si>
  <si>
    <t>32d61e72-0594-49a4-b06d-f0db09008396_MuTect2.csv</t>
  </si>
  <si>
    <t>42bb31c3-c9af-41e5-8e8c-0be7322c808d_MuTect2.csv</t>
  </si>
  <si>
    <t>4499f9bb-a15d-441a-b927-67350c69d727_MuTect2.csv</t>
  </si>
  <si>
    <t>53bbcfe3-6fc3-4e71-923d-083850363c30_MuTect2.csv</t>
  </si>
  <si>
    <t>55321751-3d06-40e5-9c31-a0b87d8f254d_MuTect2.csv</t>
  </si>
  <si>
    <t>59462a07-6f10-44a0-a6cc-fd35f35f813d_MuTect2.csv</t>
  </si>
  <si>
    <t>603e214c-b51c-4408-9c71-3a215046eb8d_MuTect2.csv</t>
  </si>
  <si>
    <t>62a54eba-a969-4435-aae2-354c5f97b5b8_MuTect2.csv</t>
  </si>
  <si>
    <t>6340107c-edea-4523-a69f-1a3f8a3d4694_MuTect2.csv</t>
  </si>
  <si>
    <t>6a871279-1fe0-4be2-a226-60b35ff0af88_MuTect2.csv</t>
  </si>
  <si>
    <t>6c5d6b91-9227-47ff-81ee-1fbaf558116b_MuTect2.csv</t>
  </si>
  <si>
    <t>6d2bc1d4-c57a-4019-a0f5-969578122802_MuTect2.csv</t>
  </si>
  <si>
    <t>6d6db757-a81d-460b-98ff-b3286bbe5773_MuTect2.csv</t>
  </si>
  <si>
    <t>6e6d5fef-a853-45a2-bbc8-81b5467307f8_MuTect2.csv</t>
  </si>
  <si>
    <t>7a223316-ec6e-49b4-8050-1418b93993a7_MuTect2.csv</t>
  </si>
  <si>
    <t>7bb83fa9-d326-48b7-96ce-06db69c5628c_MuTect2.csv</t>
  </si>
  <si>
    <t>7ce4836a-2517-4313-a51f-8099454eb8b2_MuTect2.csv</t>
  </si>
  <si>
    <t>7d515ddb-a178-4985-ad33-bd5466830b65_MuTect2.csv</t>
  </si>
  <si>
    <t>7e8f561f-ae27-4397-a8a6-270c16b69448_MuTect2.csv</t>
  </si>
  <si>
    <t>805579f8-750c-471f-a8c7-2cc043baf2ae_MuTect2.csv</t>
  </si>
  <si>
    <t>82e0b1f3-d9d9-472e-8e59-cdf966771eb9_MuTect2.csv</t>
  </si>
  <si>
    <t>8383b73a-9a5a-45be-9612-ddbf3e2a0835_MuTect2.csv</t>
  </si>
  <si>
    <t>88b74b25-53fc-4986-9fe1-a88fd7f7fa6f_MuTect2.csv</t>
  </si>
  <si>
    <t>8d1ec6a5-a9c5-4be4-a59e-60c38b4e0654_MuTect2.csv</t>
  </si>
  <si>
    <t>8e7f152a-74d9-4acf-9137-509967ea7f8c_MuTect2.csv</t>
  </si>
  <si>
    <t>9204ed4c-1cc8-4262-8cbf-96f67846b3ae_MuTect2.csv</t>
  </si>
  <si>
    <t>924f5074-e683-4736-87ed-f85e4653e6bd_MuTect2.csv</t>
  </si>
  <si>
    <t>92e9a2e9-d1b8-4e4f-bc6f-4e38ea650c55_MuTect2.csv</t>
  </si>
  <si>
    <t>9959e1ac-e8bf-4854-b46f-198607623ba5_MuTect2.csv</t>
  </si>
  <si>
    <t>9c685885-cf46-446c-8d2f-b8ba973a5dc1_MuTect2.csv</t>
  </si>
  <si>
    <t>a06dfa26-01b0-4f96-a939-e97b95c834c9_MuTect2.csv</t>
  </si>
  <si>
    <t>a2739113-fa37-4255-9c4e-d0478ec3f943_MuTect2.csv</t>
  </si>
  <si>
    <t>a2a2b057-58ed-44f4-90a7-e7831334f0e9_MuTect2.csv</t>
  </si>
  <si>
    <t>b0d24f1a-f00c-4735-a4ee-fb577987bc5c_MuTect2.csv</t>
  </si>
  <si>
    <t>b1fdd564-05d8-4331-b921-a6b3d913093c_MuTect2.csv</t>
  </si>
  <si>
    <t>bb6f5501-7df2-4246-8094-d34385466526_MuTect2.csv</t>
  </si>
  <si>
    <t>bbd38a6e-9475-46f4-a5ef-7c422da87494_MuTect2.csv</t>
  </si>
  <si>
    <t>bde5a4f8-c970-4f1c-911e-e1a698dca5df_MuTect2.csv</t>
  </si>
  <si>
    <t>bf059685-f55e-41a5-93c8-be8fa829d419_MuTect2.csv</t>
  </si>
  <si>
    <t>c252427d-7cda-49ee-84d1-afd7923c0928_MuTect2.csv</t>
  </si>
  <si>
    <t>c36655e5-e0fd-44e8-a475-b0a80e595bf6_MuTect2.csv</t>
  </si>
  <si>
    <t>d0d4fdd3-e114-4def-90f1-e1637ca349f4_MuTect2.csv</t>
  </si>
  <si>
    <t>d1240a16-6ee4-4efa-b3a3-2fff97f59b5b_MuTect2.csv</t>
  </si>
  <si>
    <t>d37b5ad5-6943-4c93-a9a4-6e37057f94d7_MuTect2.csv</t>
  </si>
  <si>
    <t>d60ca66a-9fba-49c2-8c61-798b1f626790_MuTect2.csv</t>
  </si>
  <si>
    <t>dfd3c6f8-788a-4338-bd91-f56d5f16ac5a_MuTect2.csv</t>
  </si>
  <si>
    <t>e58b812a-6e87-4ce3-a61c-44ef2f01a642_MuTect2.csv</t>
  </si>
  <si>
    <t>ef670be2-56cc-48bb-bd77-3c7d940673e2_MuTect2.csv</t>
  </si>
  <si>
    <t>f2ad4517-1310-4ade-8e41-8d32c00351ef_MuTect2.csv</t>
  </si>
  <si>
    <t>f541b160-7ff3-476e-a373-cad6cfa25eb8_MuTect2.csv</t>
  </si>
  <si>
    <t>f952e2f7-07cb-4365-aa5b-27b8d8cb50f9_MuTect2.csv</t>
  </si>
  <si>
    <t>f970909b-dcb7-43c2-81b9-b97291cdd3cb_MuTect2.csv</t>
  </si>
  <si>
    <t>fba19f5c-1ef5-4704-94d3-cf427eb7c7ab_MuTect2.csv</t>
  </si>
  <si>
    <t>fcb9744f-8120-42d0-a8a3-7258df3914dd_MuTect2.csv</t>
  </si>
  <si>
    <t>00696883-4e2d-42c6-88e5-c238af471a17_MuTect2.csv</t>
  </si>
  <si>
    <t>014f1aa0-f093-43f1-b4ae-458d59efb8ac_MuTect2.csv</t>
  </si>
  <si>
    <t>0296015d-40fa-4209-b659-be02a5ad72ec_MuTect2.csv</t>
  </si>
  <si>
    <t>076a1132-67cc-47cb-bf97-ff5269e501d6_MuTect2.csv</t>
  </si>
  <si>
    <t>0810697e-d458-4c71-ac90-2855bb597686_MuTect2.csv</t>
  </si>
  <si>
    <t>0986c2e1-95e1-4d73-abce-d84c454c5544_MuTect2.csv</t>
  </si>
  <si>
    <t>12ef18f6-e3a5-45e6-93ba-fd29cd323400_MuTect2.csv</t>
  </si>
  <si>
    <t>175d9995-7d49-4ab4-ad75-1b516e35fbb2_MuTect2.csv</t>
  </si>
  <si>
    <t>18d21cd9-2ae4-42f2-89c0-3f9a1722f6c7_MuTect2.csv</t>
  </si>
  <si>
    <t>18f3aac4-06e6-4c59-839b-22a7513df7a0_MuTect2.csv</t>
  </si>
  <si>
    <t>20683812-84e3-4741-a348-7699c7d6332c_MuTect2.csv</t>
  </si>
  <si>
    <t>20def79c-f73e-4e48-b2e4-28a3bfd98571_MuTect2.csv</t>
  </si>
  <si>
    <t>21361c38-f57a-4dc8-8e1f-811673c984de_MuTect2.csv</t>
  </si>
  <si>
    <t>22500371-a44d-49de-8a3e-cfeca21fc6d0_MuTect2.csv</t>
  </si>
  <si>
    <t>23cd046d-f01c-41b2-99ec-1706ff29794a_MuTect2.csv</t>
  </si>
  <si>
    <t>2cabae12-8e3a-4537-9fb3-f38545bb7ec8_MuTect2.csv</t>
  </si>
  <si>
    <t>2cf96f1f-9ddb-4b03-8760-bce5b6bbe5a2_MuTect2.csv</t>
  </si>
  <si>
    <t>2d85c077-8e28-49ce-8d7f-31eb0f84d38f_MuTect2.csv</t>
  </si>
  <si>
    <t>2f61c36d-c9de-4497-a24c-816874f44011_MuTect2.csv</t>
  </si>
  <si>
    <t>31346f54-7b3e-4285-93f3-08ec4e63aff9_MuTect2.csv</t>
  </si>
  <si>
    <t>329dcaee-b4e1-4a9e-b218-122a43f9e70c_MuTect2.csv</t>
  </si>
  <si>
    <t>379d63e0-cd3e-458a-a5d5-0b19a332d650_MuTect2.csv</t>
  </si>
  <si>
    <t>383eebdc-e2ae-49fe-8639-b04be5f11367_MuTect2.csv</t>
  </si>
  <si>
    <t>38871292-a5e7-4f4f-9bfe-596ccef11187_MuTect2.csv</t>
  </si>
  <si>
    <t>401c363b-5309-43f7-88d0-d41f429dc0f0_MuTect2.csv</t>
  </si>
  <si>
    <t>47e19b72-dab1-495a-b07c-905d63ca167d_MuTect2.csv</t>
  </si>
  <si>
    <t>4a2ec177-17f6-4753-82aa-2b01e7045598_MuTect2.csv</t>
  </si>
  <si>
    <t>4e14dcd4-2ba3-4848-8ea9-1a155483760b_MuTect2.csv</t>
  </si>
  <si>
    <t>531a6485-0ced-41c5-b5fc-463b8f28ac39_MuTect2.csv</t>
  </si>
  <si>
    <t>58a80205-6c22-4a02-ad32-a6f908940906_MuTect2.csv</t>
  </si>
  <si>
    <t>5a687972-c7cd-4616-8192-738ef0adb131_MuTect2.csv</t>
  </si>
  <si>
    <t>5bcef895-ce33-4463-bc77-74e79f8312b5_MuTect2.csv</t>
  </si>
  <si>
    <t>5f1d43ac-f255-462b-9b31-21e5d5adf26d_MuTect2.csv</t>
  </si>
  <si>
    <t>5fe8fe1a-afa6-4120-9abb-d644a5de8ae4_MuTect2.csv</t>
  </si>
  <si>
    <t>62b1fc46-d902-47e4-a2d2-d6946dc9fab9_MuTect2.csv</t>
  </si>
  <si>
    <t>63605a04-8373-4e46-a1fe-29064b936d96_MuTect2.csv</t>
  </si>
  <si>
    <t>652ac844-e7cc-46ec-9b60-79bb93c57213_MuTect2.csv</t>
  </si>
  <si>
    <t>66d99075-ff87-4518-a3b7-6a0530f5c826_MuTect2.csv</t>
  </si>
  <si>
    <t>683fa6e9-be37-4abe-83b2-160b68cb2764_MuTect2.csv</t>
  </si>
  <si>
    <t>6ef74ce3-4ca7-4813-8939-fd946af95462_MuTect2.csv</t>
  </si>
  <si>
    <t>6f3e95f9-0f94-4a8b-8145-f3a410185b84_MuTect2.csv</t>
  </si>
  <si>
    <t>740d1b5f-1cd9-4b38-be5e-8248fac6e858_MuTect2.csv</t>
  </si>
  <si>
    <t>7475f98b-950a-45fb-a295-7fca9965d0a1_MuTect2.csv</t>
  </si>
  <si>
    <t>77231038-179e-440f-b353-96766a4171fa_MuTect2.csv</t>
  </si>
  <si>
    <t>77e35a2e-cd3c-41ae-9ce1-32baa3a25a10_MuTect2.csv</t>
  </si>
  <si>
    <t>78725cbf-ebed-4197-825f-0e79a0ce3d28_MuTect2.csv</t>
  </si>
  <si>
    <t>801e74e8-e1b6-49c1-abdf-a35870ca9daf_MuTect2.csv</t>
  </si>
  <si>
    <t>813a58e4-adb3-42da-8d35-ab3d2010286b_MuTect2.csv</t>
  </si>
  <si>
    <t>826376af-f02f-4934-bccc-5e651ff6f3e3_MuTect2.csv</t>
  </si>
  <si>
    <t>82a4536d-c9ab-432b-958a-1a297f0fd7df_MuTect2.csv</t>
  </si>
  <si>
    <t>861821a0-edd2-4ac1-99fc-e50930d9a86d_MuTect2.csv</t>
  </si>
  <si>
    <t>86e7d5b6-d653-40cd-a650-71d26b58fdcd_MuTect2.csv</t>
  </si>
  <si>
    <t>91c259a9-3e49-4f2b-b448-84782088afd8_MuTect2.csv</t>
  </si>
  <si>
    <t>9227d658-35a6-4eca-b490-c9430fb258cd_MuTect2.csv</t>
  </si>
  <si>
    <t>92fa7c7e-52c5-4b28-8635-53ec8474226a_MuTect2.csv</t>
  </si>
  <si>
    <t>9363a45f-c015-428d-8db1-5b7a9929241c_MuTect2.csv</t>
  </si>
  <si>
    <t>969f9e72-9ef5-4ee5-a41f-fd70f6e22252_MuTect2.csv</t>
  </si>
  <si>
    <t>987e0af3-2450-4a32-8479-dfe708b6f76b_MuTect2.csv</t>
  </si>
  <si>
    <t>9cf6d9cd-cb81-4909-a69f-250dfd830b27_MuTect2.csv</t>
  </si>
  <si>
    <t>a0eb1cb5-7d03-43ea-96da-3f2f13aba476_MuTect2.csv</t>
  </si>
  <si>
    <t>a3abcedf-1150-4701-aea5-5c85a99b78d6_MuTect2.csv</t>
  </si>
  <si>
    <t>a74cf447-7ddc-4cc8-bec1-ff7f4344805f_MuTect2.csv</t>
  </si>
  <si>
    <t>a9642a2d-b6c2-456d-beb5-8e17c86f3af0_MuTect2.csv</t>
  </si>
  <si>
    <t>accaedd5-63dc-4f69-814f-67efd5764bef_MuTect2.csv</t>
  </si>
  <si>
    <t>b8b96ab7-e661-4abb-b8ad-4612be2ea7eb_MuTect2.csv</t>
  </si>
  <si>
    <t>b9a4b129-edc5-4f11-9a15-f5c1d5a86629_MuTect2.csv</t>
  </si>
  <si>
    <t>bb3942f9-1b33-4c75-8843-3cfd9746f145_MuTect2.csv</t>
  </si>
  <si>
    <t>bb6626db-93e7-48f2-9605-08eaed4e993f_MuTect2.csv</t>
  </si>
  <si>
    <t>bd7d76a0-ba3d-4160-bc39-733a7a1f59dd_MuTect2.csv</t>
  </si>
  <si>
    <t>c8a700b2-706a-4aa4-ada9-154892472233_MuTect2.csv</t>
  </si>
  <si>
    <t>c8acdc27-3344-4963-9138-5547145aa822_MuTect2.csv</t>
  </si>
  <si>
    <t>ca367cf5-26df-4c1c-9f2d-24d0cb28d651_MuTect2.csv</t>
  </si>
  <si>
    <t>cf7ddeb8-ca7b-4d4b-b2a1-93db10d0d7ea_MuTect2.csv</t>
  </si>
  <si>
    <t>d1c5a6cb-7417-4dc4-a679-952c0e41a6af_MuTect2.csv</t>
  </si>
  <si>
    <t>da8ba185-5ecf-4153-a38e-d7f6b94ba122_MuTect2.csv</t>
  </si>
  <si>
    <t>dab0524f-203f-407e-97c7-8e8f1f133535_MuTect2.csv</t>
  </si>
  <si>
    <t>dc8e0361-0722-4fa2-bd5f-9d03df0d64a2_MuTect2.csv</t>
  </si>
  <si>
    <t>e303f097-aab5-4909-ab44-a07dfbbb3e6f_MuTect2.csv</t>
  </si>
  <si>
    <t>e6dc0b92-e048-42cb-a16d-3443048f16ae_MuTect2.csv</t>
  </si>
  <si>
    <t>ea3e722a-cf5f-45d9-9f21-1a7f571bcbc3_MuTect2.csv</t>
  </si>
  <si>
    <t>ea8e514d-7e49-46fa-b7dd-6ea8cbf64a59_MuTect2.csv</t>
  </si>
  <si>
    <t>eef6f567-8e7d-4e70-9f0b-8c2b99cf9b93_MuTect2.csv</t>
  </si>
  <si>
    <t>f497a0ca-d000-43dc-bced-32ea6df78295_MuTect2.csv</t>
  </si>
  <si>
    <t>f544af8b-3419-4786-b2b2-682ed52db268_MuTect2.csv</t>
  </si>
  <si>
    <t>f6f578cf-3ce3-4e78-b380-894aeea073a6_MuTect2.csv</t>
  </si>
  <si>
    <t>fa3f91d1-0a04-411b-851b-e889a6e075ad_MuTect2.csv</t>
  </si>
  <si>
    <t>PhyloAge - MPN (Single Sample)</t>
  </si>
  <si>
    <t>PD7271</t>
  </si>
  <si>
    <t>PD5163</t>
  </si>
  <si>
    <t>PD5179</t>
  </si>
  <si>
    <t>PD5847</t>
  </si>
  <si>
    <t>PD5117</t>
  </si>
  <si>
    <t>PD5147</t>
  </si>
  <si>
    <t>PD9478</t>
  </si>
  <si>
    <t>phyloAge vs Chrono Age</t>
  </si>
  <si>
    <t>Men vs.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</si>
</sst>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7575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3626269120524"/>
          <c:y val="3.2579800104152748E-2"/>
          <c:w val="0.79378130943770253"/>
          <c:h val="0.842199959747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results!$B$16</c:f>
              <c:strCache>
                <c:ptCount val="1"/>
                <c:pt idx="0">
                  <c:v>Chronological Age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results!$B$17:$B$23</c:f>
              <c:numCache>
                <c:formatCode>General</c:formatCode>
                <c:ptCount val="7"/>
                <c:pt idx="0">
                  <c:v>63</c:v>
                </c:pt>
                <c:pt idx="1">
                  <c:v>29</c:v>
                </c:pt>
                <c:pt idx="2">
                  <c:v>38</c:v>
                </c:pt>
                <c:pt idx="3">
                  <c:v>81</c:v>
                </c:pt>
                <c:pt idx="4">
                  <c:v>77</c:v>
                </c:pt>
                <c:pt idx="5">
                  <c:v>76</c:v>
                </c:pt>
                <c:pt idx="6">
                  <c:v>48</c:v>
                </c:pt>
              </c:numCache>
            </c:numRef>
          </c:cat>
          <c:val>
            <c:numRef>
              <c:f>results!$B$17:$B$23</c:f>
              <c:numCache>
                <c:formatCode>General</c:formatCode>
                <c:ptCount val="7"/>
                <c:pt idx="0">
                  <c:v>63</c:v>
                </c:pt>
                <c:pt idx="1">
                  <c:v>29</c:v>
                </c:pt>
                <c:pt idx="2">
                  <c:v>38</c:v>
                </c:pt>
                <c:pt idx="3">
                  <c:v>81</c:v>
                </c:pt>
                <c:pt idx="4">
                  <c:v>77</c:v>
                </c:pt>
                <c:pt idx="5">
                  <c:v>76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055-A160-4FE8FCCC9A1C}"/>
            </c:ext>
          </c:extLst>
        </c:ser>
        <c:ser>
          <c:idx val="1"/>
          <c:order val="1"/>
          <c:tx>
            <c:strRef>
              <c:f>results!$C$16</c:f>
              <c:strCache>
                <c:ptCount val="1"/>
                <c:pt idx="0">
                  <c:v>PhyloAge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results!$G$17:$G$23</c:f>
                <c:numCache>
                  <c:formatCode>General</c:formatCode>
                  <c:ptCount val="7"/>
                  <c:pt idx="0">
                    <c:v>16.738343787376898</c:v>
                  </c:pt>
                  <c:pt idx="1">
                    <c:v>11.9329811531207</c:v>
                  </c:pt>
                  <c:pt idx="2">
                    <c:v>13.025863250394501</c:v>
                  </c:pt>
                  <c:pt idx="3">
                    <c:v>30.936820787391895</c:v>
                  </c:pt>
                  <c:pt idx="4">
                    <c:v>20.432923487830607</c:v>
                  </c:pt>
                  <c:pt idx="5">
                    <c:v>18.330507954005199</c:v>
                  </c:pt>
                  <c:pt idx="6">
                    <c:v>48.753573639502974</c:v>
                  </c:pt>
                </c:numCache>
              </c:numRef>
            </c:plus>
            <c:minus>
              <c:numRef>
                <c:f>results!$G$17:$G$23</c:f>
                <c:numCache>
                  <c:formatCode>General</c:formatCode>
                  <c:ptCount val="7"/>
                  <c:pt idx="0">
                    <c:v>16.738343787376898</c:v>
                  </c:pt>
                  <c:pt idx="1">
                    <c:v>11.9329811531207</c:v>
                  </c:pt>
                  <c:pt idx="2">
                    <c:v>13.025863250394501</c:v>
                  </c:pt>
                  <c:pt idx="3">
                    <c:v>30.936820787391895</c:v>
                  </c:pt>
                  <c:pt idx="4">
                    <c:v>20.432923487830607</c:v>
                  </c:pt>
                  <c:pt idx="5">
                    <c:v>18.330507954005199</c:v>
                  </c:pt>
                  <c:pt idx="6">
                    <c:v>48.753573639502974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results!$B$17:$B$23</c:f>
              <c:numCache>
                <c:formatCode>General</c:formatCode>
                <c:ptCount val="7"/>
                <c:pt idx="0">
                  <c:v>63</c:v>
                </c:pt>
                <c:pt idx="1">
                  <c:v>29</c:v>
                </c:pt>
                <c:pt idx="2">
                  <c:v>38</c:v>
                </c:pt>
                <c:pt idx="3">
                  <c:v>81</c:v>
                </c:pt>
                <c:pt idx="4">
                  <c:v>77</c:v>
                </c:pt>
                <c:pt idx="5">
                  <c:v>76</c:v>
                </c:pt>
                <c:pt idx="6">
                  <c:v>48</c:v>
                </c:pt>
              </c:numCache>
            </c:numRef>
          </c:cat>
          <c:val>
            <c:numRef>
              <c:f>results!$C$17:$C$23</c:f>
              <c:numCache>
                <c:formatCode>0.00</c:formatCode>
                <c:ptCount val="7"/>
                <c:pt idx="0">
                  <c:v>52.575262530240302</c:v>
                </c:pt>
                <c:pt idx="1">
                  <c:v>59.741489254622998</c:v>
                </c:pt>
                <c:pt idx="2">
                  <c:v>62.629379422306798</c:v>
                </c:pt>
                <c:pt idx="3">
                  <c:v>70.650159134853993</c:v>
                </c:pt>
                <c:pt idx="4">
                  <c:v>65.401101355773903</c:v>
                </c:pt>
                <c:pt idx="5">
                  <c:v>63.5733454708217</c:v>
                </c:pt>
                <c:pt idx="6">
                  <c:v>2.12548103581757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E-4055-A160-4FE8FCCC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51463104"/>
        <c:axId val="749019552"/>
      </c:barChart>
      <c:catAx>
        <c:axId val="751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9019552"/>
        <c:crosses val="autoZero"/>
        <c:auto val="1"/>
        <c:lblAlgn val="ctr"/>
        <c:lblOffset val="100"/>
        <c:noMultiLvlLbl val="0"/>
      </c:catAx>
      <c:valAx>
        <c:axId val="749019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1463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26203802015283"/>
          <c:y val="7.3057344879222677E-2"/>
          <c:w val="0.35786715128229685"/>
          <c:h val="0.15864380343629436"/>
        </c:manualLayout>
      </c:layout>
      <c:overlay val="0"/>
      <c:spPr>
        <a:solidFill>
          <a:srgbClr val="FFFFFF">
            <a:alpha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962539199649"/>
          <c:y val="3.6871889444356945E-2"/>
          <c:w val="0.73717709222251371"/>
          <c:h val="0.80575473722199553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results!$Q$59:$Q$75</c:f>
                <c:numCache>
                  <c:formatCode>General</c:formatCode>
                  <c:ptCount val="17"/>
                </c:numCache>
              </c:numRef>
            </c:plus>
            <c:minus>
              <c:numRef>
                <c:f>results!$P$59:$P$75</c:f>
                <c:numCache>
                  <c:formatCode>General</c:formatCode>
                  <c:ptCount val="17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results!$D$59:$D$129</c:f>
              <c:numCache>
                <c:formatCode>General</c:formatCode>
                <c:ptCount val="71"/>
                <c:pt idx="0">
                  <c:v>47</c:v>
                </c:pt>
                <c:pt idx="1">
                  <c:v>50</c:v>
                </c:pt>
                <c:pt idx="2">
                  <c:v>31</c:v>
                </c:pt>
                <c:pt idx="3">
                  <c:v>76</c:v>
                </c:pt>
                <c:pt idx="4">
                  <c:v>64</c:v>
                </c:pt>
                <c:pt idx="5">
                  <c:v>76</c:v>
                </c:pt>
                <c:pt idx="6">
                  <c:v>56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44</c:v>
                </c:pt>
                <c:pt idx="11">
                  <c:v>67</c:v>
                </c:pt>
                <c:pt idx="12">
                  <c:v>31</c:v>
                </c:pt>
                <c:pt idx="13">
                  <c:v>22</c:v>
                </c:pt>
                <c:pt idx="14">
                  <c:v>41</c:v>
                </c:pt>
                <c:pt idx="15">
                  <c:v>41</c:v>
                </c:pt>
                <c:pt idx="16">
                  <c:v>48</c:v>
                </c:pt>
                <c:pt idx="17">
                  <c:v>73</c:v>
                </c:pt>
                <c:pt idx="18">
                  <c:v>42</c:v>
                </c:pt>
                <c:pt idx="19">
                  <c:v>60</c:v>
                </c:pt>
                <c:pt idx="20">
                  <c:v>88</c:v>
                </c:pt>
                <c:pt idx="21">
                  <c:v>33</c:v>
                </c:pt>
                <c:pt idx="22">
                  <c:v>57</c:v>
                </c:pt>
                <c:pt idx="23">
                  <c:v>66</c:v>
                </c:pt>
                <c:pt idx="24">
                  <c:v>61</c:v>
                </c:pt>
                <c:pt idx="25">
                  <c:v>54</c:v>
                </c:pt>
                <c:pt idx="26">
                  <c:v>47</c:v>
                </c:pt>
                <c:pt idx="27">
                  <c:v>57</c:v>
                </c:pt>
                <c:pt idx="28">
                  <c:v>75</c:v>
                </c:pt>
                <c:pt idx="29">
                  <c:v>37</c:v>
                </c:pt>
                <c:pt idx="30">
                  <c:v>69</c:v>
                </c:pt>
                <c:pt idx="31">
                  <c:v>55</c:v>
                </c:pt>
                <c:pt idx="32">
                  <c:v>52</c:v>
                </c:pt>
                <c:pt idx="33">
                  <c:v>54</c:v>
                </c:pt>
                <c:pt idx="34">
                  <c:v>51</c:v>
                </c:pt>
                <c:pt idx="35">
                  <c:v>60</c:v>
                </c:pt>
                <c:pt idx="36">
                  <c:v>65</c:v>
                </c:pt>
                <c:pt idx="37">
                  <c:v>50</c:v>
                </c:pt>
                <c:pt idx="38">
                  <c:v>56</c:v>
                </c:pt>
                <c:pt idx="39">
                  <c:v>48</c:v>
                </c:pt>
                <c:pt idx="40">
                  <c:v>39</c:v>
                </c:pt>
                <c:pt idx="41">
                  <c:v>76</c:v>
                </c:pt>
                <c:pt idx="42">
                  <c:v>73</c:v>
                </c:pt>
                <c:pt idx="43">
                  <c:v>36</c:v>
                </c:pt>
                <c:pt idx="44">
                  <c:v>68</c:v>
                </c:pt>
                <c:pt idx="45">
                  <c:v>68</c:v>
                </c:pt>
                <c:pt idx="46">
                  <c:v>57</c:v>
                </c:pt>
                <c:pt idx="47">
                  <c:v>61</c:v>
                </c:pt>
                <c:pt idx="48">
                  <c:v>25</c:v>
                </c:pt>
                <c:pt idx="49">
                  <c:v>60</c:v>
                </c:pt>
                <c:pt idx="50">
                  <c:v>34</c:v>
                </c:pt>
                <c:pt idx="51">
                  <c:v>51</c:v>
                </c:pt>
                <c:pt idx="52">
                  <c:v>60</c:v>
                </c:pt>
                <c:pt idx="53">
                  <c:v>61</c:v>
                </c:pt>
                <c:pt idx="54">
                  <c:v>64</c:v>
                </c:pt>
                <c:pt idx="55">
                  <c:v>66</c:v>
                </c:pt>
                <c:pt idx="56">
                  <c:v>54</c:v>
                </c:pt>
                <c:pt idx="57">
                  <c:v>70</c:v>
                </c:pt>
                <c:pt idx="58">
                  <c:v>39</c:v>
                </c:pt>
                <c:pt idx="59">
                  <c:v>43</c:v>
                </c:pt>
                <c:pt idx="60">
                  <c:v>45</c:v>
                </c:pt>
                <c:pt idx="61">
                  <c:v>62</c:v>
                </c:pt>
                <c:pt idx="62">
                  <c:v>64</c:v>
                </c:pt>
                <c:pt idx="63">
                  <c:v>51</c:v>
                </c:pt>
                <c:pt idx="64">
                  <c:v>64</c:v>
                </c:pt>
                <c:pt idx="65">
                  <c:v>71</c:v>
                </c:pt>
                <c:pt idx="66">
                  <c:v>51</c:v>
                </c:pt>
                <c:pt idx="67">
                  <c:v>60</c:v>
                </c:pt>
                <c:pt idx="68">
                  <c:v>73</c:v>
                </c:pt>
                <c:pt idx="69">
                  <c:v>64</c:v>
                </c:pt>
                <c:pt idx="70">
                  <c:v>63</c:v>
                </c:pt>
              </c:numCache>
            </c:numRef>
          </c:xVal>
          <c:yVal>
            <c:numRef>
              <c:f>results!$E$59:$E$129</c:f>
              <c:numCache>
                <c:formatCode>0.00</c:formatCode>
                <c:ptCount val="71"/>
                <c:pt idx="0">
                  <c:v>217.08910850000001</c:v>
                </c:pt>
                <c:pt idx="1">
                  <c:v>210.7708595</c:v>
                </c:pt>
                <c:pt idx="2">
                  <c:v>223.9902936</c:v>
                </c:pt>
                <c:pt idx="3">
                  <c:v>219.38835080000001</c:v>
                </c:pt>
                <c:pt idx="4">
                  <c:v>227.4902596</c:v>
                </c:pt>
                <c:pt idx="5">
                  <c:v>220.41227929999999</c:v>
                </c:pt>
                <c:pt idx="6">
                  <c:v>225.8130367</c:v>
                </c:pt>
                <c:pt idx="7">
                  <c:v>225.30755379999999</c:v>
                </c:pt>
                <c:pt idx="8">
                  <c:v>223.9213183</c:v>
                </c:pt>
                <c:pt idx="9">
                  <c:v>232.947935</c:v>
                </c:pt>
                <c:pt idx="10">
                  <c:v>210.54844259999999</c:v>
                </c:pt>
                <c:pt idx="11">
                  <c:v>220.9404633</c:v>
                </c:pt>
                <c:pt idx="12">
                  <c:v>190.30939480000001</c:v>
                </c:pt>
                <c:pt idx="13">
                  <c:v>208.32586409999999</c:v>
                </c:pt>
                <c:pt idx="14">
                  <c:v>199.98016079999999</c:v>
                </c:pt>
                <c:pt idx="15">
                  <c:v>208.111749</c:v>
                </c:pt>
                <c:pt idx="16">
                  <c:v>203.82854810000001</c:v>
                </c:pt>
                <c:pt idx="17">
                  <c:v>214.76612539999999</c:v>
                </c:pt>
                <c:pt idx="18">
                  <c:v>223.93600079999999</c:v>
                </c:pt>
                <c:pt idx="19">
                  <c:v>210.75960499999999</c:v>
                </c:pt>
                <c:pt idx="20">
                  <c:v>226.58307389999999</c:v>
                </c:pt>
                <c:pt idx="21">
                  <c:v>211.11279669999999</c:v>
                </c:pt>
                <c:pt idx="22">
                  <c:v>213.91805400000001</c:v>
                </c:pt>
                <c:pt idx="23">
                  <c:v>214.06756369999999</c:v>
                </c:pt>
                <c:pt idx="24">
                  <c:v>266.28311719999999</c:v>
                </c:pt>
                <c:pt idx="25">
                  <c:v>209.56419109999999</c:v>
                </c:pt>
                <c:pt idx="26">
                  <c:v>257.8293319</c:v>
                </c:pt>
                <c:pt idx="27">
                  <c:v>226.24040690000001</c:v>
                </c:pt>
                <c:pt idx="28">
                  <c:v>232.08727250000001</c:v>
                </c:pt>
                <c:pt idx="29">
                  <c:v>230.40275260000001</c:v>
                </c:pt>
                <c:pt idx="30">
                  <c:v>234.86626480000001</c:v>
                </c:pt>
                <c:pt idx="31">
                  <c:v>233.96009960000001</c:v>
                </c:pt>
                <c:pt idx="32">
                  <c:v>266.0612271</c:v>
                </c:pt>
                <c:pt idx="33">
                  <c:v>225.52831069999999</c:v>
                </c:pt>
                <c:pt idx="34">
                  <c:v>265.4758387</c:v>
                </c:pt>
                <c:pt idx="35">
                  <c:v>216.98471000000001</c:v>
                </c:pt>
                <c:pt idx="36">
                  <c:v>216.32384740000001</c:v>
                </c:pt>
                <c:pt idx="37">
                  <c:v>228.28762699999999</c:v>
                </c:pt>
                <c:pt idx="38">
                  <c:v>241.76871539999999</c:v>
                </c:pt>
                <c:pt idx="39">
                  <c:v>212.9756069</c:v>
                </c:pt>
                <c:pt idx="40">
                  <c:v>235.1625257</c:v>
                </c:pt>
                <c:pt idx="41">
                  <c:v>243.7843791</c:v>
                </c:pt>
                <c:pt idx="42">
                  <c:v>236.409852</c:v>
                </c:pt>
                <c:pt idx="43">
                  <c:v>211.52074519999999</c:v>
                </c:pt>
                <c:pt idx="44">
                  <c:v>198.16244760000001</c:v>
                </c:pt>
                <c:pt idx="45">
                  <c:v>235.03885199999999</c:v>
                </c:pt>
                <c:pt idx="46">
                  <c:v>240.3334107</c:v>
                </c:pt>
                <c:pt idx="47">
                  <c:v>240.77065920000001</c:v>
                </c:pt>
                <c:pt idx="48">
                  <c:v>234.06279660000001</c:v>
                </c:pt>
                <c:pt idx="49">
                  <c:v>229.74772530000001</c:v>
                </c:pt>
                <c:pt idx="50">
                  <c:v>218.99494619999999</c:v>
                </c:pt>
                <c:pt idx="51">
                  <c:v>206.947754</c:v>
                </c:pt>
                <c:pt idx="52">
                  <c:v>203.8211388</c:v>
                </c:pt>
                <c:pt idx="53">
                  <c:v>241.9685776</c:v>
                </c:pt>
                <c:pt idx="54">
                  <c:v>237.2571604</c:v>
                </c:pt>
                <c:pt idx="55">
                  <c:v>219.46948760000001</c:v>
                </c:pt>
                <c:pt idx="56">
                  <c:v>218.51220649999999</c:v>
                </c:pt>
                <c:pt idx="57">
                  <c:v>292.65707889999999</c:v>
                </c:pt>
                <c:pt idx="58">
                  <c:v>200.70563999999999</c:v>
                </c:pt>
                <c:pt idx="59">
                  <c:v>220.9531279</c:v>
                </c:pt>
                <c:pt idx="60">
                  <c:v>207.20901599999999</c:v>
                </c:pt>
                <c:pt idx="61">
                  <c:v>264.2839401</c:v>
                </c:pt>
                <c:pt idx="62">
                  <c:v>209.3475033</c:v>
                </c:pt>
                <c:pt idx="63">
                  <c:v>202.4658713</c:v>
                </c:pt>
                <c:pt idx="64">
                  <c:v>230.7059793</c:v>
                </c:pt>
                <c:pt idx="65">
                  <c:v>224.33756639999999</c:v>
                </c:pt>
                <c:pt idx="66">
                  <c:v>214.39231359999999</c:v>
                </c:pt>
                <c:pt idx="67">
                  <c:v>211.92653720000001</c:v>
                </c:pt>
                <c:pt idx="68">
                  <c:v>233.1217925</c:v>
                </c:pt>
                <c:pt idx="69">
                  <c:v>143.04078699999999</c:v>
                </c:pt>
                <c:pt idx="70">
                  <c:v>217.68012110000001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E-4BBC-BEA2-41837F6F2A83}"/>
            </c:ext>
          </c:extLst>
        </c:ser>
        <c:ser>
          <c:idx val="1"/>
          <c:order val="1"/>
          <c:tx>
            <c:v>line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results!$Q$41:$Q$42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results!$R$41:$R$42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3-451A-ABA9-11D8E6210F27}"/>
            </c:ext>
          </c:extLst>
        </c:ser>
        <c:ser>
          <c:idx val="2"/>
          <c:order val="2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results!$D$130:$D$215</c:f>
              <c:numCache>
                <c:formatCode>General</c:formatCode>
                <c:ptCount val="86"/>
                <c:pt idx="0">
                  <c:v>44</c:v>
                </c:pt>
                <c:pt idx="1">
                  <c:v>59</c:v>
                </c:pt>
                <c:pt idx="2">
                  <c:v>58</c:v>
                </c:pt>
                <c:pt idx="3">
                  <c:v>41</c:v>
                </c:pt>
                <c:pt idx="4">
                  <c:v>64</c:v>
                </c:pt>
                <c:pt idx="5">
                  <c:v>65</c:v>
                </c:pt>
                <c:pt idx="6">
                  <c:v>72</c:v>
                </c:pt>
                <c:pt idx="7">
                  <c:v>76</c:v>
                </c:pt>
                <c:pt idx="8">
                  <c:v>33</c:v>
                </c:pt>
                <c:pt idx="9">
                  <c:v>35</c:v>
                </c:pt>
                <c:pt idx="10">
                  <c:v>66</c:v>
                </c:pt>
                <c:pt idx="11">
                  <c:v>50</c:v>
                </c:pt>
                <c:pt idx="12">
                  <c:v>63</c:v>
                </c:pt>
                <c:pt idx="13">
                  <c:v>31</c:v>
                </c:pt>
                <c:pt idx="14">
                  <c:v>42</c:v>
                </c:pt>
                <c:pt idx="15">
                  <c:v>53</c:v>
                </c:pt>
                <c:pt idx="16">
                  <c:v>81</c:v>
                </c:pt>
                <c:pt idx="17">
                  <c:v>83</c:v>
                </c:pt>
                <c:pt idx="18">
                  <c:v>45</c:v>
                </c:pt>
                <c:pt idx="19">
                  <c:v>52</c:v>
                </c:pt>
                <c:pt idx="20">
                  <c:v>63</c:v>
                </c:pt>
                <c:pt idx="21">
                  <c:v>71</c:v>
                </c:pt>
                <c:pt idx="22">
                  <c:v>77</c:v>
                </c:pt>
                <c:pt idx="23">
                  <c:v>50</c:v>
                </c:pt>
                <c:pt idx="24">
                  <c:v>75</c:v>
                </c:pt>
                <c:pt idx="25">
                  <c:v>18</c:v>
                </c:pt>
                <c:pt idx="26">
                  <c:v>71</c:v>
                </c:pt>
                <c:pt idx="27">
                  <c:v>77</c:v>
                </c:pt>
                <c:pt idx="28">
                  <c:v>45</c:v>
                </c:pt>
                <c:pt idx="29">
                  <c:v>67</c:v>
                </c:pt>
                <c:pt idx="30">
                  <c:v>74</c:v>
                </c:pt>
                <c:pt idx="31">
                  <c:v>73</c:v>
                </c:pt>
                <c:pt idx="32">
                  <c:v>42</c:v>
                </c:pt>
                <c:pt idx="33">
                  <c:v>74</c:v>
                </c:pt>
                <c:pt idx="34">
                  <c:v>59</c:v>
                </c:pt>
                <c:pt idx="35">
                  <c:v>55</c:v>
                </c:pt>
                <c:pt idx="36">
                  <c:v>55</c:v>
                </c:pt>
                <c:pt idx="37">
                  <c:v>67</c:v>
                </c:pt>
                <c:pt idx="38">
                  <c:v>65</c:v>
                </c:pt>
                <c:pt idx="39">
                  <c:v>61</c:v>
                </c:pt>
                <c:pt idx="40">
                  <c:v>63</c:v>
                </c:pt>
                <c:pt idx="41">
                  <c:v>48</c:v>
                </c:pt>
                <c:pt idx="42">
                  <c:v>27</c:v>
                </c:pt>
                <c:pt idx="43">
                  <c:v>61</c:v>
                </c:pt>
                <c:pt idx="44">
                  <c:v>63</c:v>
                </c:pt>
                <c:pt idx="45">
                  <c:v>22</c:v>
                </c:pt>
                <c:pt idx="46">
                  <c:v>43</c:v>
                </c:pt>
                <c:pt idx="47">
                  <c:v>23</c:v>
                </c:pt>
                <c:pt idx="48">
                  <c:v>24</c:v>
                </c:pt>
                <c:pt idx="49">
                  <c:v>35</c:v>
                </c:pt>
                <c:pt idx="50">
                  <c:v>66</c:v>
                </c:pt>
                <c:pt idx="51">
                  <c:v>65</c:v>
                </c:pt>
                <c:pt idx="52">
                  <c:v>33</c:v>
                </c:pt>
                <c:pt idx="53">
                  <c:v>46</c:v>
                </c:pt>
                <c:pt idx="54">
                  <c:v>23</c:v>
                </c:pt>
                <c:pt idx="55">
                  <c:v>77</c:v>
                </c:pt>
                <c:pt idx="56">
                  <c:v>51</c:v>
                </c:pt>
                <c:pt idx="57">
                  <c:v>62</c:v>
                </c:pt>
                <c:pt idx="58">
                  <c:v>26</c:v>
                </c:pt>
                <c:pt idx="59">
                  <c:v>70</c:v>
                </c:pt>
                <c:pt idx="60">
                  <c:v>67</c:v>
                </c:pt>
                <c:pt idx="61">
                  <c:v>57</c:v>
                </c:pt>
                <c:pt idx="62">
                  <c:v>65</c:v>
                </c:pt>
                <c:pt idx="63">
                  <c:v>75</c:v>
                </c:pt>
                <c:pt idx="64">
                  <c:v>49</c:v>
                </c:pt>
                <c:pt idx="65">
                  <c:v>60</c:v>
                </c:pt>
                <c:pt idx="66">
                  <c:v>76</c:v>
                </c:pt>
                <c:pt idx="67">
                  <c:v>40</c:v>
                </c:pt>
                <c:pt idx="68">
                  <c:v>77</c:v>
                </c:pt>
                <c:pt idx="69">
                  <c:v>78</c:v>
                </c:pt>
                <c:pt idx="70">
                  <c:v>39</c:v>
                </c:pt>
                <c:pt idx="71">
                  <c:v>64</c:v>
                </c:pt>
                <c:pt idx="72">
                  <c:v>76</c:v>
                </c:pt>
                <c:pt idx="73">
                  <c:v>76</c:v>
                </c:pt>
                <c:pt idx="74">
                  <c:v>59</c:v>
                </c:pt>
                <c:pt idx="75">
                  <c:v>62</c:v>
                </c:pt>
                <c:pt idx="76">
                  <c:v>51</c:v>
                </c:pt>
                <c:pt idx="77">
                  <c:v>58</c:v>
                </c:pt>
                <c:pt idx="78">
                  <c:v>78</c:v>
                </c:pt>
                <c:pt idx="79">
                  <c:v>81</c:v>
                </c:pt>
                <c:pt idx="80">
                  <c:v>22</c:v>
                </c:pt>
                <c:pt idx="81">
                  <c:v>48</c:v>
                </c:pt>
                <c:pt idx="82">
                  <c:v>54</c:v>
                </c:pt>
                <c:pt idx="83">
                  <c:v>57</c:v>
                </c:pt>
                <c:pt idx="84">
                  <c:v>69</c:v>
                </c:pt>
                <c:pt idx="85">
                  <c:v>65</c:v>
                </c:pt>
              </c:numCache>
            </c:numRef>
          </c:xVal>
          <c:yVal>
            <c:numRef>
              <c:f>results!$E$130:$E$215</c:f>
              <c:numCache>
                <c:formatCode>0.00</c:formatCode>
                <c:ptCount val="86"/>
                <c:pt idx="0">
                  <c:v>203.65714639999999</c:v>
                </c:pt>
                <c:pt idx="1">
                  <c:v>218.34217240000001</c:v>
                </c:pt>
                <c:pt idx="2">
                  <c:v>167.6850517</c:v>
                </c:pt>
                <c:pt idx="3">
                  <c:v>226.62527349999999</c:v>
                </c:pt>
                <c:pt idx="4">
                  <c:v>221.4739926</c:v>
                </c:pt>
                <c:pt idx="5">
                  <c:v>232.03815420000001</c:v>
                </c:pt>
                <c:pt idx="6">
                  <c:v>294.35616629999998</c:v>
                </c:pt>
                <c:pt idx="7">
                  <c:v>220.90214330000001</c:v>
                </c:pt>
                <c:pt idx="8">
                  <c:v>211.9352284</c:v>
                </c:pt>
                <c:pt idx="9">
                  <c:v>231.74391460000001</c:v>
                </c:pt>
                <c:pt idx="10">
                  <c:v>225.28921879999999</c:v>
                </c:pt>
                <c:pt idx="11">
                  <c:v>266.37887560000001</c:v>
                </c:pt>
                <c:pt idx="12">
                  <c:v>208.47591650000001</c:v>
                </c:pt>
                <c:pt idx="13">
                  <c:v>222.0453795</c:v>
                </c:pt>
                <c:pt idx="14">
                  <c:v>218.59642210000001</c:v>
                </c:pt>
                <c:pt idx="15">
                  <c:v>195.50563500000001</c:v>
                </c:pt>
                <c:pt idx="16">
                  <c:v>269.74638859999999</c:v>
                </c:pt>
                <c:pt idx="17">
                  <c:v>217.7106105</c:v>
                </c:pt>
                <c:pt idx="18">
                  <c:v>217.5566493</c:v>
                </c:pt>
                <c:pt idx="19">
                  <c:v>236.85792860000001</c:v>
                </c:pt>
                <c:pt idx="20">
                  <c:v>204.6432149</c:v>
                </c:pt>
                <c:pt idx="21">
                  <c:v>195.07690819999999</c:v>
                </c:pt>
                <c:pt idx="22">
                  <c:v>226.4878976</c:v>
                </c:pt>
                <c:pt idx="23">
                  <c:v>211.18176059999999</c:v>
                </c:pt>
                <c:pt idx="24">
                  <c:v>234.72047259999999</c:v>
                </c:pt>
                <c:pt idx="25">
                  <c:v>213.8597111</c:v>
                </c:pt>
                <c:pt idx="26">
                  <c:v>211.74574029999999</c:v>
                </c:pt>
                <c:pt idx="27">
                  <c:v>224.6376582</c:v>
                </c:pt>
                <c:pt idx="28">
                  <c:v>189.5090562</c:v>
                </c:pt>
                <c:pt idx="29">
                  <c:v>226.61874169999999</c:v>
                </c:pt>
                <c:pt idx="30">
                  <c:v>238.41749870000001</c:v>
                </c:pt>
                <c:pt idx="31">
                  <c:v>229.60776580000001</c:v>
                </c:pt>
                <c:pt idx="32">
                  <c:v>218.8196748</c:v>
                </c:pt>
                <c:pt idx="33">
                  <c:v>227.7922149</c:v>
                </c:pt>
                <c:pt idx="34">
                  <c:v>175.4002668</c:v>
                </c:pt>
                <c:pt idx="35">
                  <c:v>229.2526464</c:v>
                </c:pt>
                <c:pt idx="36">
                  <c:v>218.6092227</c:v>
                </c:pt>
                <c:pt idx="37">
                  <c:v>213.31864730000001</c:v>
                </c:pt>
                <c:pt idx="38">
                  <c:v>292.72001949999998</c:v>
                </c:pt>
                <c:pt idx="39">
                  <c:v>214.67528730000001</c:v>
                </c:pt>
                <c:pt idx="40">
                  <c:v>237.66337590000001</c:v>
                </c:pt>
                <c:pt idx="41">
                  <c:v>210.2433924</c:v>
                </c:pt>
                <c:pt idx="42">
                  <c:v>216.59886900000001</c:v>
                </c:pt>
                <c:pt idx="43">
                  <c:v>188.36089509999999</c:v>
                </c:pt>
                <c:pt idx="44">
                  <c:v>225.9212608</c:v>
                </c:pt>
                <c:pt idx="45">
                  <c:v>287.69378790000002</c:v>
                </c:pt>
                <c:pt idx="46">
                  <c:v>207.32905149999999</c:v>
                </c:pt>
                <c:pt idx="47">
                  <c:v>249.82130079999999</c:v>
                </c:pt>
                <c:pt idx="48">
                  <c:v>214.60274229999999</c:v>
                </c:pt>
                <c:pt idx="49">
                  <c:v>206.2729157</c:v>
                </c:pt>
                <c:pt idx="50">
                  <c:v>219.6556904</c:v>
                </c:pt>
                <c:pt idx="51">
                  <c:v>257.1983376</c:v>
                </c:pt>
                <c:pt idx="52">
                  <c:v>218.27149660000001</c:v>
                </c:pt>
                <c:pt idx="53">
                  <c:v>288.8054143</c:v>
                </c:pt>
                <c:pt idx="54">
                  <c:v>246.91797149999999</c:v>
                </c:pt>
                <c:pt idx="55">
                  <c:v>217.93435959999999</c:v>
                </c:pt>
                <c:pt idx="56">
                  <c:v>206.8214246</c:v>
                </c:pt>
                <c:pt idx="57">
                  <c:v>210.5343632</c:v>
                </c:pt>
                <c:pt idx="58">
                  <c:v>218.8340551</c:v>
                </c:pt>
                <c:pt idx="59">
                  <c:v>225.15818759999999</c:v>
                </c:pt>
                <c:pt idx="60">
                  <c:v>230.27656250000001</c:v>
                </c:pt>
                <c:pt idx="61">
                  <c:v>209.5675445</c:v>
                </c:pt>
                <c:pt idx="62">
                  <c:v>232.79901469999999</c:v>
                </c:pt>
                <c:pt idx="63">
                  <c:v>250.31055929999999</c:v>
                </c:pt>
                <c:pt idx="64">
                  <c:v>225.10528260000001</c:v>
                </c:pt>
                <c:pt idx="65">
                  <c:v>220.71076629999999</c:v>
                </c:pt>
                <c:pt idx="66">
                  <c:v>231.9752288</c:v>
                </c:pt>
                <c:pt idx="67">
                  <c:v>212.50533809999999</c:v>
                </c:pt>
                <c:pt idx="68">
                  <c:v>207.57398309999999</c:v>
                </c:pt>
                <c:pt idx="69">
                  <c:v>220.99767420000001</c:v>
                </c:pt>
                <c:pt idx="70">
                  <c:v>209.12030050000001</c:v>
                </c:pt>
                <c:pt idx="71">
                  <c:v>217.55517889999999</c:v>
                </c:pt>
                <c:pt idx="72">
                  <c:v>208.92366939999999</c:v>
                </c:pt>
                <c:pt idx="73">
                  <c:v>201.93014429999999</c:v>
                </c:pt>
                <c:pt idx="74">
                  <c:v>239.64459289999999</c:v>
                </c:pt>
                <c:pt idx="75">
                  <c:v>266.08006019999999</c:v>
                </c:pt>
                <c:pt idx="76">
                  <c:v>226.0369317</c:v>
                </c:pt>
                <c:pt idx="77">
                  <c:v>212.48009999999999</c:v>
                </c:pt>
                <c:pt idx="78">
                  <c:v>217.65025019999999</c:v>
                </c:pt>
                <c:pt idx="79">
                  <c:v>235.106787</c:v>
                </c:pt>
                <c:pt idx="80">
                  <c:v>246.2661209</c:v>
                </c:pt>
                <c:pt idx="81">
                  <c:v>227.18734689999999</c:v>
                </c:pt>
                <c:pt idx="82">
                  <c:v>213.37241969999999</c:v>
                </c:pt>
                <c:pt idx="83">
                  <c:v>212.66474450000001</c:v>
                </c:pt>
                <c:pt idx="84">
                  <c:v>213.70070870000001</c:v>
                </c:pt>
                <c:pt idx="85">
                  <c:v>219.96066529999999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D-4E2D-A437-205EAFAA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34208"/>
        <c:axId val="801161216"/>
      </c:scatterChart>
      <c:valAx>
        <c:axId val="912634208"/>
        <c:scaling>
          <c:orientation val="minMax"/>
          <c:max val="10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161216"/>
        <c:crosses val="autoZero"/>
        <c:crossBetween val="midCat"/>
        <c:majorUnit val="20"/>
      </c:valAx>
      <c:valAx>
        <c:axId val="801161216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2634208"/>
        <c:crosses val="autoZero"/>
        <c:crossBetween val="midCat"/>
        <c:majorUnit val="5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2465762123983388"/>
          <c:y val="0.51558614924554202"/>
          <c:w val="0.17241774238334626"/>
          <c:h val="0.12198833754737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962539199649"/>
          <c:y val="3.6871889444356945E-2"/>
          <c:w val="0.73717709222251371"/>
          <c:h val="0.805754737221995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19050">
                <a:noFill/>
              </a:ln>
              <a:effectLst/>
            </c:spPr>
          </c:marker>
          <c:xVal>
            <c:numRef>
              <c:f>results!$B$38:$B$44</c:f>
              <c:numCache>
                <c:formatCode>General</c:formatCode>
                <c:ptCount val="7"/>
                <c:pt idx="0">
                  <c:v>81</c:v>
                </c:pt>
                <c:pt idx="1">
                  <c:v>90</c:v>
                </c:pt>
                <c:pt idx="2">
                  <c:v>37</c:v>
                </c:pt>
                <c:pt idx="3">
                  <c:v>49</c:v>
                </c:pt>
                <c:pt idx="4">
                  <c:v>44</c:v>
                </c:pt>
                <c:pt idx="5">
                  <c:v>23</c:v>
                </c:pt>
                <c:pt idx="6">
                  <c:v>68</c:v>
                </c:pt>
              </c:numCache>
            </c:numRef>
          </c:xVal>
          <c:yVal>
            <c:numRef>
              <c:f>results!$C$38:$C$44</c:f>
              <c:numCache>
                <c:formatCode>0.00</c:formatCode>
                <c:ptCount val="7"/>
                <c:pt idx="0">
                  <c:v>93.015150143525503</c:v>
                </c:pt>
                <c:pt idx="1">
                  <c:v>106.424795061033</c:v>
                </c:pt>
                <c:pt idx="2">
                  <c:v>59.291241837704099</c:v>
                </c:pt>
                <c:pt idx="3">
                  <c:v>96.526410205736497</c:v>
                </c:pt>
                <c:pt idx="4">
                  <c:v>96.208392612949694</c:v>
                </c:pt>
                <c:pt idx="5">
                  <c:v>38.256857724992003</c:v>
                </c:pt>
                <c:pt idx="6">
                  <c:v>102.68838425748901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1-47AD-9238-AB2D39D41DFD}"/>
            </c:ext>
          </c:extLst>
        </c:ser>
        <c:ser>
          <c:idx val="1"/>
          <c:order val="1"/>
          <c:tx>
            <c:v>line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[1]results!$Q$49:$Q$50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[1]results!$R$49:$R$50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1-47AD-9238-AB2D39D4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34208"/>
        <c:axId val="801161216"/>
      </c:scatterChart>
      <c:valAx>
        <c:axId val="912634208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161216"/>
        <c:crosses val="autoZero"/>
        <c:crossBetween val="midCat"/>
        <c:majorUnit val="20"/>
      </c:valAx>
      <c:valAx>
        <c:axId val="801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263420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657071</xdr:colOff>
      <xdr:row>7</xdr:row>
      <xdr:rowOff>131768</xdr:rowOff>
    </xdr:from>
    <xdr:to>
      <xdr:col>15</xdr:col>
      <xdr:colOff>185550</xdr:colOff>
      <xdr:row>27</xdr:row>
      <xdr:rowOff>133452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B16E9-905B-7B07-2671-4A1F68D41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230840</xdr:colOff>
      <xdr:row>56</xdr:row>
      <xdr:rowOff>48934</xdr:rowOff>
    </xdr:from>
    <xdr:to>
      <xdr:col>18</xdr:col>
      <xdr:colOff>78033</xdr:colOff>
      <xdr:row>77</xdr:row>
      <xdr:rowOff>45433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4C28D-431F-986E-2196-0FA85998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1073727</xdr:colOff>
      <xdr:row>31</xdr:row>
      <xdr:rowOff>173183</xdr:rowOff>
    </xdr:from>
    <xdr:to>
      <xdr:col>14</xdr:col>
      <xdr:colOff>286985</xdr:colOff>
      <xdr:row>51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CFAA1-A528-47BB-B14E-7BF094C9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442accf9fdadfcb9/Locker/Work/Hedges%20and%20Kumar%20Labs/PhyloAge%20for%20Bulk%20data/New%20Data%202024/PhyloAge%20estimation%20with%20gamma%5eJ%20lambda/Full%20Mitchell%20and%20WIlliams%20Data/Gamma%20PhyloAge%20Modeling%20Summary%20and%20Figs%20-%20Full%20data.xlsx" TargetMode="External"/><Relationship Id="rId2" Type="http://schemas.microsoft.com/office/2019/04/relationships/externalLinkLongPath" Target="https://d.docs.live.net/442accf9fdadfcb9/Locker/Work/Hedges%20and%20Kumar%20Labs/PhyloAge%20for%20Bulk%20data/New%20Data%202024/PhyloAge%20estimation%20with%20gamma%5eJ%20lambda/Full%20Mitchell%20and%20WIlliams%20Data/Gamma%20PhyloAge%20Modeling%20Summary%20and%20Figs%20-%20Full%20data.xlsx?60F66BBB" TargetMode="External"/><Relationship Id="rId1" Type="http://schemas.openxmlformats.org/officeDocument/2006/relationships/externalLinkPath" Target="file:///\\60F66BBB\Gamma%20PhyloAge%20Modeling%20Summary%20and%20Figs%20-%20Ful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esults"/>
    </sheetNames>
    <sheetDataSet>
      <sheetData sheetId="0">
        <row r="49">
          <cell r="Q49">
            <v>0</v>
          </cell>
          <cell r="R49">
            <v>0</v>
          </cell>
        </row>
        <row r="50">
          <cell r="Q50">
            <v>100</v>
          </cell>
          <cell r="R50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099-F862-4F51-AAA2-31DF3C3E2EFF}">
  <dimension ref="A1:S221"/>
  <sheetViews>
    <sheetView tabSelected="1" zoomScale="70" zoomScaleNormal="70" workbookViewId="0">
      <selection activeCell="AA32" sqref="AA32"/>
    </sheetView>
  </sheetViews>
  <sheetFormatPr defaultRowHeight="15" x14ac:dyDescent="0.2"/>
  <cols>
    <col min="1" max="1" width="24.21875" style="4" bestFit="1" customWidth="1"/>
    <col min="2" max="2" width="22.88671875" style="4" bestFit="1" customWidth="1"/>
    <col min="3" max="3" width="12.88671875" style="4" bestFit="1" customWidth="1"/>
    <col min="4" max="4" width="21.33203125" style="4" bestFit="1" customWidth="1"/>
    <col min="5" max="5" width="11.6640625" style="4" bestFit="1" customWidth="1"/>
    <col min="6" max="6" width="11.44140625" style="4" bestFit="1" customWidth="1"/>
    <col min="7" max="7" width="16.21875" style="4" bestFit="1" customWidth="1"/>
    <col min="8" max="8" width="17.109375" style="4" bestFit="1" customWidth="1"/>
    <col min="9" max="9" width="16.21875" style="4" bestFit="1" customWidth="1"/>
    <col min="10" max="10" width="17.109375" style="4" bestFit="1" customWidth="1"/>
    <col min="11" max="11" width="16.21875" style="4" bestFit="1" customWidth="1"/>
    <col min="12" max="12" width="17.109375" style="4" bestFit="1" customWidth="1"/>
    <col min="13" max="13" width="11.44140625" style="4" bestFit="1" customWidth="1"/>
    <col min="14" max="14" width="16.109375" style="4" bestFit="1" customWidth="1"/>
    <col min="15" max="21" width="8.88671875" style="4"/>
    <col min="22" max="22" width="14.109375" style="4" bestFit="1" customWidth="1"/>
    <col min="23" max="23" width="4" style="4" bestFit="1" customWidth="1"/>
    <col min="24" max="16384" width="8.88671875" style="4"/>
  </cols>
  <sheetData>
    <row r="1" spans="1:12" ht="15.75" x14ac:dyDescent="0.25">
      <c r="A1" s="12" t="s">
        <v>17</v>
      </c>
    </row>
    <row r="2" spans="1:12" ht="15.75" x14ac:dyDescent="0.25">
      <c r="A2" s="1" t="s">
        <v>5</v>
      </c>
      <c r="B2" s="7" t="s">
        <v>21</v>
      </c>
      <c r="C2" s="7" t="s">
        <v>20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  <c r="J2" s="1" t="s">
        <v>18</v>
      </c>
    </row>
    <row r="3" spans="1:12" x14ac:dyDescent="0.2">
      <c r="A3" s="4" t="s">
        <v>9</v>
      </c>
      <c r="B3" s="4">
        <v>63</v>
      </c>
      <c r="C3" s="5">
        <v>54.283573654074402</v>
      </c>
      <c r="D3" s="5">
        <v>7.1947026425381901</v>
      </c>
      <c r="E3" s="5">
        <v>7.54493637209222</v>
      </c>
      <c r="F3" s="5">
        <v>4.5250837469478101E-14</v>
      </c>
      <c r="G3" s="5">
        <v>40.182215595224399</v>
      </c>
      <c r="H3" s="5">
        <v>68.384931712924399</v>
      </c>
      <c r="I3" s="8">
        <f>C3-B3</f>
        <v>-8.7164263459255977</v>
      </c>
      <c r="J3" s="8">
        <f>ABS(C3-B3)</f>
        <v>8.7164263459255977</v>
      </c>
      <c r="K3" s="5"/>
    </row>
    <row r="4" spans="1:12" x14ac:dyDescent="0.2">
      <c r="A4" s="4" t="s">
        <v>6</v>
      </c>
      <c r="B4" s="4">
        <v>29</v>
      </c>
      <c r="C4" s="5">
        <v>54.855276798393199</v>
      </c>
      <c r="D4" s="5">
        <v>7.0857613561537196</v>
      </c>
      <c r="E4" s="5">
        <v>7.7416207011760898</v>
      </c>
      <c r="F4" s="5">
        <v>9.8157449135195601E-15</v>
      </c>
      <c r="G4" s="5">
        <v>40.967439737286199</v>
      </c>
      <c r="H4" s="5">
        <v>68.743113859500198</v>
      </c>
      <c r="I4" s="8">
        <f t="shared" ref="I4:I9" si="0">C4-B4</f>
        <v>25.855276798393199</v>
      </c>
      <c r="J4" s="8">
        <f t="shared" ref="J4:J9" si="1">ABS(C4-B4)</f>
        <v>25.855276798393199</v>
      </c>
    </row>
    <row r="5" spans="1:12" x14ac:dyDescent="0.2">
      <c r="A5" s="4" t="s">
        <v>7</v>
      </c>
      <c r="B5" s="4">
        <v>38</v>
      </c>
      <c r="C5" s="5">
        <v>59.109328627195502</v>
      </c>
      <c r="D5" s="5">
        <v>6.7190927867566801</v>
      </c>
      <c r="E5" s="5">
        <v>8.7972186875734</v>
      </c>
      <c r="F5" s="5">
        <v>1.40248827818462E-18</v>
      </c>
      <c r="G5" s="5">
        <v>45.940148756369503</v>
      </c>
      <c r="H5" s="5">
        <v>72.278508498021395</v>
      </c>
      <c r="I5" s="8">
        <f t="shared" si="0"/>
        <v>21.109328627195502</v>
      </c>
      <c r="J5" s="8">
        <f t="shared" si="1"/>
        <v>21.109328627195502</v>
      </c>
    </row>
    <row r="6" spans="1:12" x14ac:dyDescent="0.2">
      <c r="A6" s="4" t="s">
        <v>12</v>
      </c>
      <c r="B6" s="4">
        <v>81</v>
      </c>
      <c r="C6" s="5">
        <v>74.757265645204598</v>
      </c>
      <c r="D6" s="5">
        <v>11.196012688838501</v>
      </c>
      <c r="E6" s="5">
        <v>6.6771329867937199</v>
      </c>
      <c r="F6" s="5">
        <v>2.4366183116190399E-11</v>
      </c>
      <c r="G6" s="5">
        <v>52.813484004627703</v>
      </c>
      <c r="H6" s="5">
        <v>96.701047285781499</v>
      </c>
      <c r="I6" s="8">
        <f t="shared" si="0"/>
        <v>-6.2427343547954024</v>
      </c>
      <c r="J6" s="8">
        <f t="shared" si="1"/>
        <v>6.2427343547954024</v>
      </c>
    </row>
    <row r="7" spans="1:12" x14ac:dyDescent="0.2">
      <c r="A7" s="4" t="s">
        <v>11</v>
      </c>
      <c r="B7" s="4">
        <v>77</v>
      </c>
      <c r="C7" s="5">
        <v>68.040816220964004</v>
      </c>
      <c r="D7" s="5">
        <v>8.4787574918883895</v>
      </c>
      <c r="E7" s="5">
        <v>8.0248569776949594</v>
      </c>
      <c r="F7" s="5">
        <v>1.01644295341061E-15</v>
      </c>
      <c r="G7" s="5">
        <v>51.422756903213603</v>
      </c>
      <c r="H7" s="5">
        <v>84.658875538714398</v>
      </c>
      <c r="I7" s="8">
        <f t="shared" si="0"/>
        <v>-8.9591837790359961</v>
      </c>
      <c r="J7" s="8">
        <f t="shared" si="1"/>
        <v>8.9591837790359961</v>
      </c>
      <c r="K7" s="5"/>
    </row>
    <row r="8" spans="1:12" x14ac:dyDescent="0.2">
      <c r="A8" s="4" t="s">
        <v>10</v>
      </c>
      <c r="B8" s="4">
        <v>76</v>
      </c>
      <c r="C8" s="5">
        <v>65.982357379869995</v>
      </c>
      <c r="D8" s="5">
        <v>7.8253617295011404</v>
      </c>
      <c r="E8" s="5">
        <v>8.43186036130707</v>
      </c>
      <c r="F8" s="5">
        <v>3.4021280127622601E-17</v>
      </c>
      <c r="G8" s="5">
        <v>50.644930224049702</v>
      </c>
      <c r="H8" s="5">
        <v>81.319784535690303</v>
      </c>
      <c r="I8" s="8">
        <f t="shared" si="0"/>
        <v>-10.017642620130005</v>
      </c>
      <c r="J8" s="8">
        <f t="shared" si="1"/>
        <v>10.017642620130005</v>
      </c>
    </row>
    <row r="9" spans="1:12" x14ac:dyDescent="0.2">
      <c r="A9" s="4" t="s">
        <v>8</v>
      </c>
      <c r="B9" s="4">
        <v>48</v>
      </c>
      <c r="C9" s="5">
        <v>34.971419538526</v>
      </c>
      <c r="D9" s="5">
        <v>15.038952796950801</v>
      </c>
      <c r="E9" s="5">
        <v>2.3253892748181602</v>
      </c>
      <c r="F9" s="5">
        <v>2.00511544546873E-2</v>
      </c>
      <c r="G9" s="5">
        <v>5.4956136913045199</v>
      </c>
      <c r="H9" s="5">
        <v>64.447225385747501</v>
      </c>
      <c r="I9" s="8">
        <f t="shared" si="0"/>
        <v>-13.028580461474</v>
      </c>
      <c r="J9" s="8">
        <f t="shared" si="1"/>
        <v>13.028580461474</v>
      </c>
    </row>
    <row r="10" spans="1:12" ht="15.75" x14ac:dyDescent="0.25">
      <c r="B10" s="9" t="s">
        <v>14</v>
      </c>
      <c r="C10" s="10">
        <f t="shared" ref="C10" si="2">AVERAGE(C3:C9)</f>
        <v>58.857148266318241</v>
      </c>
      <c r="D10" s="10">
        <f t="shared" ref="D10:J10" si="3">AVERAGE(D3:D9)</f>
        <v>9.0769487846610595</v>
      </c>
      <c r="E10" s="10">
        <f t="shared" si="3"/>
        <v>7.0775736230650894</v>
      </c>
      <c r="F10" s="10">
        <f t="shared" si="3"/>
        <v>2.8644506398728003E-3</v>
      </c>
      <c r="G10" s="10">
        <f t="shared" si="3"/>
        <v>41.066655558867943</v>
      </c>
      <c r="H10" s="10">
        <f t="shared" si="3"/>
        <v>76.647640973768517</v>
      </c>
      <c r="I10" s="10">
        <f t="shared" si="3"/>
        <v>5.4091753857018631E-6</v>
      </c>
      <c r="J10" s="10">
        <f t="shared" si="3"/>
        <v>13.418453283849958</v>
      </c>
    </row>
    <row r="11" spans="1:12" ht="15.75" x14ac:dyDescent="0.25">
      <c r="B11" s="9" t="s">
        <v>15</v>
      </c>
      <c r="C11" s="11">
        <f t="shared" ref="C11" si="4">SQRT(SUMSQ(C3:C9)/COUNTA(C3:C9))</f>
        <v>60.05306415490341</v>
      </c>
      <c r="D11" s="11">
        <f t="shared" ref="D11:J11" si="5">SQRT(SUMSQ(D3:D9)/COUNTA(D3:D9))</f>
        <v>9.5001081508828449</v>
      </c>
      <c r="E11" s="11">
        <f t="shared" si="5"/>
        <v>7.3653236903420609</v>
      </c>
      <c r="F11" s="11">
        <f t="shared" si="5"/>
        <v>7.5786240266925041E-3</v>
      </c>
      <c r="G11" s="11">
        <f t="shared" si="5"/>
        <v>43.804946856986071</v>
      </c>
      <c r="H11" s="11">
        <f t="shared" si="5"/>
        <v>77.377430586960287</v>
      </c>
      <c r="I11" s="11">
        <f t="shared" si="5"/>
        <v>15.020989887360203</v>
      </c>
      <c r="J11" s="11">
        <f t="shared" si="5"/>
        <v>15.020989887360203</v>
      </c>
    </row>
    <row r="12" spans="1:12" x14ac:dyDescent="0.2">
      <c r="I12" s="6"/>
      <c r="K12" s="6"/>
      <c r="L12" s="6"/>
    </row>
    <row r="13" spans="1:12" x14ac:dyDescent="0.2">
      <c r="I13" s="6"/>
      <c r="K13" s="6"/>
      <c r="L13" s="6"/>
    </row>
    <row r="15" spans="1:12" s="1" customFormat="1" ht="15.75" x14ac:dyDescent="0.25">
      <c r="A15" s="1" t="s">
        <v>16</v>
      </c>
      <c r="B15" s="4"/>
      <c r="C15" s="4"/>
      <c r="D15" s="4"/>
      <c r="E15" s="4"/>
      <c r="F15" s="4"/>
      <c r="G15" s="4"/>
      <c r="H15" s="4"/>
      <c r="I15" s="4"/>
    </row>
    <row r="16" spans="1:12" ht="15.75" x14ac:dyDescent="0.25">
      <c r="A16" s="1" t="s">
        <v>5</v>
      </c>
      <c r="B16" s="7" t="s">
        <v>21</v>
      </c>
      <c r="C16" s="7" t="s">
        <v>20</v>
      </c>
      <c r="D16" s="1" t="s">
        <v>0</v>
      </c>
      <c r="E16" s="1" t="s">
        <v>3</v>
      </c>
      <c r="F16" s="1" t="s">
        <v>4</v>
      </c>
      <c r="G16" s="1" t="s">
        <v>25</v>
      </c>
      <c r="H16" s="7" t="s">
        <v>13</v>
      </c>
      <c r="I16" s="7" t="s">
        <v>18</v>
      </c>
    </row>
    <row r="17" spans="1:11" x14ac:dyDescent="0.2">
      <c r="A17" s="4" t="s">
        <v>9</v>
      </c>
      <c r="B17" s="4">
        <v>63</v>
      </c>
      <c r="C17" s="5">
        <v>52.575262530240302</v>
      </c>
      <c r="D17" s="5">
        <v>8.5401282469508608</v>
      </c>
      <c r="E17" s="5">
        <v>35.836918742863404</v>
      </c>
      <c r="F17" s="5">
        <v>69.3136063176172</v>
      </c>
      <c r="G17" s="5">
        <f>C17-E17</f>
        <v>16.738343787376898</v>
      </c>
      <c r="H17" s="5">
        <f t="shared" ref="H17:H23" si="6">C17-B17</f>
        <v>-10.424737469759698</v>
      </c>
      <c r="I17" s="8">
        <f t="shared" ref="I17:I23" si="7">ABS(C17-B17)</f>
        <v>10.424737469759698</v>
      </c>
    </row>
    <row r="18" spans="1:11" x14ac:dyDescent="0.2">
      <c r="A18" s="4" t="s">
        <v>6</v>
      </c>
      <c r="B18" s="4">
        <v>29</v>
      </c>
      <c r="C18" s="5">
        <v>59.741489254622998</v>
      </c>
      <c r="D18" s="5">
        <v>6.0883675655504401</v>
      </c>
      <c r="E18" s="5">
        <v>47.808508101502298</v>
      </c>
      <c r="F18" s="5">
        <v>71.674470407743698</v>
      </c>
      <c r="G18" s="5">
        <f t="shared" ref="G18:G23" si="8">C18-E18</f>
        <v>11.9329811531207</v>
      </c>
      <c r="H18" s="5">
        <f t="shared" si="6"/>
        <v>30.741489254622998</v>
      </c>
      <c r="I18" s="8">
        <f t="shared" si="7"/>
        <v>30.741489254622998</v>
      </c>
    </row>
    <row r="19" spans="1:11" x14ac:dyDescent="0.2">
      <c r="A19" s="4" t="s">
        <v>7</v>
      </c>
      <c r="B19" s="4">
        <v>38</v>
      </c>
      <c r="C19" s="5">
        <v>62.629379422306798</v>
      </c>
      <c r="D19" s="5">
        <v>6.6459707184115802</v>
      </c>
      <c r="E19" s="5">
        <v>49.603516171912297</v>
      </c>
      <c r="F19" s="5">
        <v>75.655242672701306</v>
      </c>
      <c r="G19" s="5">
        <f t="shared" si="8"/>
        <v>13.025863250394501</v>
      </c>
      <c r="H19" s="5">
        <f t="shared" si="6"/>
        <v>24.629379422306798</v>
      </c>
      <c r="I19" s="8">
        <f t="shared" si="7"/>
        <v>24.629379422306798</v>
      </c>
    </row>
    <row r="20" spans="1:11" x14ac:dyDescent="0.2">
      <c r="A20" s="4" t="s">
        <v>12</v>
      </c>
      <c r="B20" s="4">
        <v>81</v>
      </c>
      <c r="C20" s="5">
        <v>70.650159134853993</v>
      </c>
      <c r="D20" s="5">
        <v>15.7843822801937</v>
      </c>
      <c r="E20" s="5">
        <v>39.713338347462098</v>
      </c>
      <c r="F20" s="5">
        <v>101.586979922246</v>
      </c>
      <c r="G20" s="5">
        <f t="shared" si="8"/>
        <v>30.936820787391895</v>
      </c>
      <c r="H20" s="5">
        <f t="shared" si="6"/>
        <v>-10.349840865146007</v>
      </c>
      <c r="I20" s="8">
        <f t="shared" si="7"/>
        <v>10.349840865146007</v>
      </c>
    </row>
    <row r="21" spans="1:11" x14ac:dyDescent="0.2">
      <c r="A21" s="4" t="s">
        <v>11</v>
      </c>
      <c r="B21" s="4">
        <v>77</v>
      </c>
      <c r="C21" s="5">
        <v>65.401101355773903</v>
      </c>
      <c r="D21" s="5">
        <v>10.425152527803</v>
      </c>
      <c r="E21" s="5">
        <v>44.968177867943297</v>
      </c>
      <c r="F21" s="5">
        <v>85.834024843604496</v>
      </c>
      <c r="G21" s="5">
        <f t="shared" si="8"/>
        <v>20.432923487830607</v>
      </c>
      <c r="H21" s="5">
        <f t="shared" si="6"/>
        <v>-11.598898644226097</v>
      </c>
      <c r="I21" s="8">
        <f t="shared" si="7"/>
        <v>11.598898644226097</v>
      </c>
    </row>
    <row r="22" spans="1:11" x14ac:dyDescent="0.2">
      <c r="A22" s="4" t="s">
        <v>10</v>
      </c>
      <c r="B22" s="4">
        <v>76</v>
      </c>
      <c r="C22" s="5">
        <v>63.5733454708217</v>
      </c>
      <c r="D22" s="5">
        <v>9.3524718303978407</v>
      </c>
      <c r="E22" s="5">
        <v>45.2428375168165</v>
      </c>
      <c r="F22" s="5">
        <v>81.903853424826906</v>
      </c>
      <c r="G22" s="5">
        <f t="shared" si="8"/>
        <v>18.330507954005199</v>
      </c>
      <c r="H22" s="5">
        <f t="shared" si="6"/>
        <v>-12.4266545291783</v>
      </c>
      <c r="I22" s="8">
        <f t="shared" si="7"/>
        <v>12.4266545291783</v>
      </c>
    </row>
    <row r="23" spans="1:11" x14ac:dyDescent="0.2">
      <c r="A23" s="4" t="s">
        <v>8</v>
      </c>
      <c r="B23" s="4">
        <v>48</v>
      </c>
      <c r="C23" s="5">
        <v>2.12548103581757</v>
      </c>
      <c r="D23" s="5">
        <v>24.874729344041501</v>
      </c>
      <c r="E23" s="5">
        <v>-46.628092603685403</v>
      </c>
      <c r="F23" s="5">
        <v>50.879054675320504</v>
      </c>
      <c r="G23" s="5">
        <f t="shared" si="8"/>
        <v>48.753573639502974</v>
      </c>
      <c r="H23" s="5">
        <f t="shared" si="6"/>
        <v>-45.874518964182428</v>
      </c>
      <c r="I23" s="8">
        <f t="shared" si="7"/>
        <v>45.874518964182428</v>
      </c>
    </row>
    <row r="24" spans="1:11" ht="15.75" x14ac:dyDescent="0.25">
      <c r="B24" s="9" t="s">
        <v>14</v>
      </c>
      <c r="C24" s="10">
        <f>AVERAGE(C17:C23)</f>
        <v>53.813745457776754</v>
      </c>
      <c r="D24" s="10">
        <f>AVERAGE(D17:D23)</f>
        <v>11.673028930478418</v>
      </c>
      <c r="E24" s="10">
        <f t="shared" ref="E24:I24" si="9">AVERAGE(E17:E23)</f>
        <v>30.935029163544925</v>
      </c>
      <c r="F24" s="10">
        <f t="shared" si="9"/>
        <v>76.692461752008583</v>
      </c>
      <c r="G24" s="10">
        <f t="shared" si="9"/>
        <v>22.878716294231822</v>
      </c>
      <c r="H24" s="10">
        <f t="shared" si="9"/>
        <v>-5.0433973993661052</v>
      </c>
      <c r="I24" s="10">
        <f t="shared" si="9"/>
        <v>20.863645592774617</v>
      </c>
      <c r="K24" s="5"/>
    </row>
    <row r="25" spans="1:11" ht="15.75" x14ac:dyDescent="0.25">
      <c r="B25" s="9" t="s">
        <v>15</v>
      </c>
      <c r="C25" s="11">
        <f>SQRT(SUMSQ(C17:C23)/COUNTA(C17:C23))</f>
        <v>58.02767800630226</v>
      </c>
      <c r="D25" s="11">
        <f>SQRT(SUMSQ(D17:D23)/COUNTA(D17:D23))</f>
        <v>13.192109954441671</v>
      </c>
      <c r="E25" s="11">
        <f t="shared" ref="E25:I25" si="10">SQRT(SUMSQ(E17:E23)/COUNTA(E17:E23))</f>
        <v>44.482463058707722</v>
      </c>
      <c r="F25" s="11">
        <f t="shared" si="10"/>
        <v>78.056422078532933</v>
      </c>
      <c r="G25" s="11">
        <f t="shared" si="10"/>
        <v>25.856060390798021</v>
      </c>
      <c r="H25" s="11">
        <f t="shared" si="10"/>
        <v>24.380517785164386</v>
      </c>
      <c r="I25" s="11">
        <f t="shared" si="10"/>
        <v>24.380517785164386</v>
      </c>
    </row>
    <row r="28" spans="1:11" x14ac:dyDescent="0.2">
      <c r="K28" s="6"/>
    </row>
    <row r="29" spans="1:11" x14ac:dyDescent="0.2">
      <c r="K29" s="6"/>
    </row>
    <row r="30" spans="1:11" x14ac:dyDescent="0.2">
      <c r="I30" s="6"/>
      <c r="K30" s="6"/>
    </row>
    <row r="31" spans="1:11" x14ac:dyDescent="0.2">
      <c r="I31" s="6"/>
      <c r="K31" s="6"/>
    </row>
    <row r="32" spans="1:11" x14ac:dyDescent="0.2">
      <c r="I32" s="6"/>
      <c r="K32" s="6"/>
    </row>
    <row r="33" spans="1:18" x14ac:dyDescent="0.2">
      <c r="I33" s="6"/>
      <c r="K33" s="6"/>
    </row>
    <row r="34" spans="1:18" x14ac:dyDescent="0.2">
      <c r="I34" s="6"/>
      <c r="K34" s="6"/>
    </row>
    <row r="35" spans="1:18" x14ac:dyDescent="0.2">
      <c r="I35" s="6"/>
      <c r="K35" s="6"/>
    </row>
    <row r="36" spans="1:18" ht="15.75" x14ac:dyDescent="0.25">
      <c r="A36" s="12" t="s">
        <v>191</v>
      </c>
      <c r="I36" s="6"/>
      <c r="K36" s="6"/>
      <c r="L36" s="1"/>
    </row>
    <row r="37" spans="1:18" ht="15.75" x14ac:dyDescent="0.25">
      <c r="A37" s="1" t="s">
        <v>5</v>
      </c>
      <c r="B37" s="7" t="s">
        <v>21</v>
      </c>
      <c r="C37" s="7" t="s">
        <v>20</v>
      </c>
      <c r="D37" s="1" t="s">
        <v>0</v>
      </c>
      <c r="E37" s="1" t="s">
        <v>1</v>
      </c>
      <c r="F37" s="1" t="s">
        <v>2</v>
      </c>
      <c r="G37" s="1" t="s">
        <v>3</v>
      </c>
      <c r="H37" s="1" t="s">
        <v>4</v>
      </c>
      <c r="I37" s="1" t="s">
        <v>13</v>
      </c>
      <c r="J37" s="1" t="s">
        <v>18</v>
      </c>
      <c r="K37" s="6"/>
    </row>
    <row r="38" spans="1:18" x14ac:dyDescent="0.2">
      <c r="A38" s="4" t="s">
        <v>196</v>
      </c>
      <c r="B38" s="4">
        <v>81</v>
      </c>
      <c r="C38" s="5">
        <v>93.015150143525503</v>
      </c>
      <c r="D38" s="5">
        <v>14.7426523626576</v>
      </c>
      <c r="E38" s="5">
        <v>6.3092547972662096</v>
      </c>
      <c r="F38" s="5">
        <v>2.80382195424892E-10</v>
      </c>
      <c r="G38" s="5">
        <v>64.120082476122306</v>
      </c>
      <c r="H38" s="5">
        <v>121.910217810929</v>
      </c>
      <c r="I38" s="8">
        <f>C38-B38</f>
        <v>12.015150143525503</v>
      </c>
      <c r="J38" s="8">
        <f>ABS(C38-B38)</f>
        <v>12.015150143525503</v>
      </c>
      <c r="K38" s="6"/>
    </row>
    <row r="39" spans="1:18" x14ac:dyDescent="0.2">
      <c r="A39" s="4" t="s">
        <v>197</v>
      </c>
      <c r="B39" s="4">
        <v>90</v>
      </c>
      <c r="C39" s="5">
        <v>106.424795061033</v>
      </c>
      <c r="D39" s="5">
        <v>19.848111533901299</v>
      </c>
      <c r="E39" s="5">
        <v>5.3619607527525002</v>
      </c>
      <c r="F39" s="5">
        <v>8.2323429094777398E-8</v>
      </c>
      <c r="G39" s="5">
        <v>67.523211293452405</v>
      </c>
      <c r="H39" s="5">
        <v>145.326378828614</v>
      </c>
      <c r="I39" s="8">
        <f t="shared" ref="I39:I44" si="11">C39-B39</f>
        <v>16.424795061032995</v>
      </c>
      <c r="J39" s="8">
        <f t="shared" ref="J39:J44" si="12">ABS(C39-B39)</f>
        <v>16.424795061032995</v>
      </c>
      <c r="K39" s="6"/>
    </row>
    <row r="40" spans="1:18" ht="15.75" x14ac:dyDescent="0.25">
      <c r="A40" s="4" t="s">
        <v>193</v>
      </c>
      <c r="B40" s="4">
        <v>37</v>
      </c>
      <c r="C40" s="5">
        <v>59.291241837704099</v>
      </c>
      <c r="D40" s="5">
        <v>6.4206259659549998</v>
      </c>
      <c r="E40" s="5">
        <v>9.2344955386114194</v>
      </c>
      <c r="F40" s="5">
        <v>2.59505927308288E-20</v>
      </c>
      <c r="G40" s="5">
        <v>46.707046186229597</v>
      </c>
      <c r="H40" s="5">
        <v>71.875437489178594</v>
      </c>
      <c r="I40" s="8">
        <f t="shared" si="11"/>
        <v>22.291241837704099</v>
      </c>
      <c r="J40" s="8">
        <f t="shared" si="12"/>
        <v>22.291241837704099</v>
      </c>
      <c r="K40" s="6"/>
      <c r="Q40" s="1" t="s">
        <v>19</v>
      </c>
    </row>
    <row r="41" spans="1:18" x14ac:dyDescent="0.2">
      <c r="A41" s="4" t="s">
        <v>194</v>
      </c>
      <c r="B41" s="4">
        <v>49</v>
      </c>
      <c r="C41" s="5">
        <v>96.526410205736497</v>
      </c>
      <c r="D41" s="5">
        <v>16.0539084768957</v>
      </c>
      <c r="E41" s="5">
        <v>6.0126423633630601</v>
      </c>
      <c r="F41" s="5">
        <v>1.8252341727339E-9</v>
      </c>
      <c r="G41" s="5">
        <v>65.061327779918699</v>
      </c>
      <c r="H41" s="5">
        <v>127.991492631554</v>
      </c>
      <c r="I41" s="8">
        <f t="shared" si="11"/>
        <v>47.526410205736497</v>
      </c>
      <c r="J41" s="8">
        <f t="shared" si="12"/>
        <v>47.526410205736497</v>
      </c>
      <c r="K41" s="6"/>
      <c r="Q41" s="4">
        <v>0</v>
      </c>
      <c r="R41" s="4">
        <v>0</v>
      </c>
    </row>
    <row r="42" spans="1:18" x14ac:dyDescent="0.2">
      <c r="A42" s="4" t="s">
        <v>195</v>
      </c>
      <c r="B42" s="4">
        <v>44</v>
      </c>
      <c r="C42" s="5">
        <v>96.208392612949694</v>
      </c>
      <c r="D42" s="5">
        <v>15.9342182108324</v>
      </c>
      <c r="E42" s="5">
        <v>6.03784831737432</v>
      </c>
      <c r="F42" s="5">
        <v>1.56182769417606E-9</v>
      </c>
      <c r="G42" s="5">
        <v>64.977898797915998</v>
      </c>
      <c r="H42" s="5">
        <v>127.43888642798299</v>
      </c>
      <c r="I42" s="8">
        <f t="shared" si="11"/>
        <v>52.208392612949694</v>
      </c>
      <c r="J42" s="8">
        <f t="shared" si="12"/>
        <v>52.208392612949694</v>
      </c>
      <c r="K42" s="6"/>
      <c r="Q42" s="4">
        <v>100</v>
      </c>
      <c r="R42" s="4">
        <v>100</v>
      </c>
    </row>
    <row r="43" spans="1:18" ht="15.75" x14ac:dyDescent="0.25">
      <c r="A43" s="4" t="s">
        <v>192</v>
      </c>
      <c r="B43" s="4">
        <v>23</v>
      </c>
      <c r="C43" s="5">
        <v>38.256857724992003</v>
      </c>
      <c r="D43" s="5">
        <v>11.2063598658607</v>
      </c>
      <c r="E43" s="5">
        <v>3.4138523287600799</v>
      </c>
      <c r="F43" s="5">
        <v>6.4051282074938597E-4</v>
      </c>
      <c r="G43" s="5">
        <v>16.292795990109902</v>
      </c>
      <c r="H43" s="5">
        <v>60.220919459874096</v>
      </c>
      <c r="I43" s="8">
        <f t="shared" si="11"/>
        <v>15.256857724992003</v>
      </c>
      <c r="J43" s="8">
        <f t="shared" si="12"/>
        <v>15.256857724992003</v>
      </c>
      <c r="K43" s="6"/>
      <c r="L43" s="1"/>
    </row>
    <row r="44" spans="1:18" x14ac:dyDescent="0.2">
      <c r="A44" s="4" t="s">
        <v>198</v>
      </c>
      <c r="B44" s="4">
        <v>68</v>
      </c>
      <c r="C44" s="5">
        <v>102.68838425748901</v>
      </c>
      <c r="D44" s="5">
        <v>18.402329954219201</v>
      </c>
      <c r="E44" s="5">
        <v>5.5801838415545397</v>
      </c>
      <c r="F44" s="5">
        <v>2.4026450040807299E-8</v>
      </c>
      <c r="G44" s="5">
        <v>66.620480315596794</v>
      </c>
      <c r="H44" s="5">
        <v>138.756288199381</v>
      </c>
      <c r="I44" s="8">
        <f t="shared" si="11"/>
        <v>34.688384257489005</v>
      </c>
      <c r="J44" s="8">
        <f t="shared" si="12"/>
        <v>34.688384257489005</v>
      </c>
      <c r="K44" s="6"/>
    </row>
    <row r="45" spans="1:18" ht="15.75" x14ac:dyDescent="0.25">
      <c r="B45" s="9" t="s">
        <v>14</v>
      </c>
      <c r="C45" s="10">
        <f t="shared" ref="C45:J45" si="13">AVERAGE(C38:C44)</f>
        <v>84.630175977632831</v>
      </c>
      <c r="D45" s="10">
        <f t="shared" si="13"/>
        <v>14.65831519576027</v>
      </c>
      <c r="E45" s="10">
        <f t="shared" si="13"/>
        <v>5.9928911342403035</v>
      </c>
      <c r="F45" s="10">
        <f t="shared" si="13"/>
        <v>9.1517548296083406E-5</v>
      </c>
      <c r="G45" s="10">
        <f t="shared" si="13"/>
        <v>55.900406119906528</v>
      </c>
      <c r="H45" s="10">
        <f t="shared" si="13"/>
        <v>113.35994583535911</v>
      </c>
      <c r="I45" s="10">
        <f t="shared" si="13"/>
        <v>28.630175977632828</v>
      </c>
      <c r="J45" s="10">
        <f t="shared" si="13"/>
        <v>28.630175977632828</v>
      </c>
      <c r="K45" s="6"/>
    </row>
    <row r="46" spans="1:18" ht="15.75" x14ac:dyDescent="0.25">
      <c r="B46" s="9" t="s">
        <v>15</v>
      </c>
      <c r="C46" s="11">
        <f t="shared" ref="C46:J46" si="14">SQRT(SUMSQ(C38:C44)/COUNTA(C38:C44))</f>
        <v>87.892304733398561</v>
      </c>
      <c r="D46" s="11">
        <f t="shared" si="14"/>
        <v>15.252041102306594</v>
      </c>
      <c r="E46" s="11">
        <f t="shared" si="14"/>
        <v>6.2017687221927034</v>
      </c>
      <c r="F46" s="11">
        <f t="shared" si="14"/>
        <v>2.4209109292182968E-4</v>
      </c>
      <c r="G46" s="11">
        <f t="shared" si="14"/>
        <v>58.567622097271851</v>
      </c>
      <c r="H46" s="11">
        <f t="shared" si="14"/>
        <v>117.5039784857922</v>
      </c>
      <c r="I46" s="11">
        <f t="shared" si="14"/>
        <v>32.363049531267905</v>
      </c>
      <c r="J46" s="11">
        <f t="shared" si="14"/>
        <v>32.363049531267905</v>
      </c>
      <c r="K46" s="6"/>
    </row>
    <row r="47" spans="1:18" x14ac:dyDescent="0.2">
      <c r="I47" s="6"/>
      <c r="K47" s="6"/>
    </row>
    <row r="48" spans="1:18" x14ac:dyDescent="0.2">
      <c r="I48" s="6"/>
      <c r="K48" s="6"/>
    </row>
    <row r="49" spans="1:19" ht="15.75" x14ac:dyDescent="0.25">
      <c r="A49" s="1"/>
      <c r="B49" s="1"/>
      <c r="C49" s="1"/>
      <c r="D49" s="1"/>
      <c r="E49" s="1"/>
      <c r="F49" s="1"/>
      <c r="G49" s="1"/>
      <c r="H49" s="1"/>
      <c r="I49" s="6"/>
      <c r="K49" s="6"/>
      <c r="L49" s="1"/>
    </row>
    <row r="50" spans="1:19" x14ac:dyDescent="0.2">
      <c r="I50" s="6"/>
      <c r="K50" s="6"/>
    </row>
    <row r="51" spans="1:19" x14ac:dyDescent="0.2">
      <c r="I51" s="6"/>
      <c r="K51" s="6"/>
    </row>
    <row r="52" spans="1:19" x14ac:dyDescent="0.2">
      <c r="I52" s="6"/>
      <c r="K52" s="6"/>
    </row>
    <row r="53" spans="1:19" x14ac:dyDescent="0.2">
      <c r="I53" s="6"/>
      <c r="K53" s="6"/>
    </row>
    <row r="54" spans="1:19" x14ac:dyDescent="0.2">
      <c r="I54" s="6"/>
      <c r="K54" s="6"/>
    </row>
    <row r="55" spans="1:19" x14ac:dyDescent="0.2">
      <c r="I55" s="6"/>
      <c r="K55" s="6"/>
    </row>
    <row r="56" spans="1:19" ht="15.75" x14ac:dyDescent="0.25">
      <c r="A56" s="1"/>
      <c r="B56" s="1"/>
      <c r="C56" s="1"/>
      <c r="D56" s="1"/>
      <c r="E56" s="1"/>
      <c r="F56" s="1"/>
      <c r="G56" s="1"/>
      <c r="H56" s="1"/>
      <c r="I56" s="6"/>
      <c r="K56" s="6"/>
      <c r="L56" s="1"/>
    </row>
    <row r="57" spans="1:19" ht="15.75" x14ac:dyDescent="0.25">
      <c r="A57" s="12" t="s">
        <v>26</v>
      </c>
      <c r="I57" s="6"/>
      <c r="K57" s="6"/>
      <c r="L57" s="6"/>
    </row>
    <row r="58" spans="1:19" ht="15.75" x14ac:dyDescent="0.25">
      <c r="A58" s="1" t="s">
        <v>22</v>
      </c>
      <c r="B58" s="1" t="s">
        <v>23</v>
      </c>
      <c r="C58" s="1" t="s">
        <v>24</v>
      </c>
      <c r="D58" s="7" t="s">
        <v>21</v>
      </c>
      <c r="E58" s="7" t="s">
        <v>20</v>
      </c>
      <c r="F58" s="1" t="s">
        <v>0</v>
      </c>
      <c r="G58" s="1" t="s">
        <v>1</v>
      </c>
      <c r="H58" s="1" t="s">
        <v>2</v>
      </c>
      <c r="I58" s="1" t="s">
        <v>3</v>
      </c>
      <c r="J58" s="1" t="s">
        <v>4</v>
      </c>
      <c r="K58" s="1" t="s">
        <v>13</v>
      </c>
      <c r="L58" s="1" t="s">
        <v>18</v>
      </c>
      <c r="O58" s="1"/>
      <c r="P58" s="1"/>
      <c r="Q58" s="1"/>
      <c r="R58" s="1"/>
      <c r="S58" s="1"/>
    </row>
    <row r="59" spans="1:19" x14ac:dyDescent="0.2">
      <c r="A59" t="s">
        <v>34</v>
      </c>
      <c r="B59" s="4" t="s">
        <v>29</v>
      </c>
      <c r="C59" s="4" t="s">
        <v>30</v>
      </c>
      <c r="D59" s="4">
        <v>47</v>
      </c>
      <c r="E59" s="5">
        <v>217.08910850000001</v>
      </c>
      <c r="F59" s="5">
        <v>64.548534360000005</v>
      </c>
      <c r="G59" s="5">
        <v>3.3631919080000001</v>
      </c>
      <c r="H59" s="5">
        <v>7.7046799999999996E-4</v>
      </c>
      <c r="I59" s="5">
        <v>90.576305849999997</v>
      </c>
      <c r="J59" s="5">
        <v>343.6019111</v>
      </c>
      <c r="K59" s="8">
        <f t="shared" ref="K59:K90" si="15">E59-D59</f>
        <v>170.08910850000001</v>
      </c>
      <c r="L59" s="8">
        <f t="shared" ref="L59:L90" si="16">ABS(E59-D59)</f>
        <v>170.08910850000001</v>
      </c>
      <c r="O59" s="5"/>
      <c r="P59" s="5"/>
      <c r="Q59" s="5"/>
      <c r="R59" s="5"/>
      <c r="S59" s="5"/>
    </row>
    <row r="60" spans="1:19" x14ac:dyDescent="0.2">
      <c r="A60" t="s">
        <v>35</v>
      </c>
      <c r="B60" s="4" t="s">
        <v>29</v>
      </c>
      <c r="C60" s="4" t="s">
        <v>30</v>
      </c>
      <c r="D60" s="4">
        <v>50</v>
      </c>
      <c r="E60" s="5">
        <v>210.7708595</v>
      </c>
      <c r="F60" s="5">
        <v>61.967407479999999</v>
      </c>
      <c r="G60" s="5">
        <v>3.4013180159999998</v>
      </c>
      <c r="H60" s="5">
        <v>6.70618E-4</v>
      </c>
      <c r="I60" s="5">
        <v>89.316972590000006</v>
      </c>
      <c r="J60" s="5">
        <v>332.22474640000002</v>
      </c>
      <c r="K60" s="8">
        <f t="shared" si="15"/>
        <v>160.7708595</v>
      </c>
      <c r="L60" s="8">
        <f t="shared" si="16"/>
        <v>160.7708595</v>
      </c>
      <c r="O60" s="5"/>
      <c r="P60" s="5"/>
      <c r="Q60" s="5"/>
      <c r="R60" s="5"/>
      <c r="S60" s="5"/>
    </row>
    <row r="61" spans="1:19" x14ac:dyDescent="0.2">
      <c r="A61" t="s">
        <v>36</v>
      </c>
      <c r="B61" s="4" t="s">
        <v>29</v>
      </c>
      <c r="C61" s="4" t="s">
        <v>30</v>
      </c>
      <c r="D61" s="4">
        <v>31</v>
      </c>
      <c r="E61" s="5">
        <v>223.9902936</v>
      </c>
      <c r="F61" s="5">
        <v>67.368970090000005</v>
      </c>
      <c r="G61" s="5">
        <v>3.3248288239999999</v>
      </c>
      <c r="H61" s="5">
        <v>8.8472799999999999E-4</v>
      </c>
      <c r="I61" s="5">
        <v>91.949538529999998</v>
      </c>
      <c r="J61" s="5">
        <v>356.03104860000002</v>
      </c>
      <c r="K61" s="8">
        <f t="shared" si="15"/>
        <v>192.9902936</v>
      </c>
      <c r="L61" s="8">
        <f t="shared" si="16"/>
        <v>192.9902936</v>
      </c>
      <c r="O61" s="5"/>
      <c r="P61" s="5"/>
      <c r="Q61" s="5"/>
      <c r="R61" s="5"/>
      <c r="S61" s="5"/>
    </row>
    <row r="62" spans="1:19" x14ac:dyDescent="0.2">
      <c r="A62" t="s">
        <v>37</v>
      </c>
      <c r="B62" s="4" t="s">
        <v>29</v>
      </c>
      <c r="C62" s="4" t="s">
        <v>30</v>
      </c>
      <c r="D62" s="4">
        <v>76</v>
      </c>
      <c r="E62" s="5">
        <v>219.38835080000001</v>
      </c>
      <c r="F62" s="5">
        <v>65.488080359999998</v>
      </c>
      <c r="G62" s="5">
        <v>3.3500501090000001</v>
      </c>
      <c r="H62" s="5">
        <v>8.0796899999999996E-4</v>
      </c>
      <c r="I62" s="5">
        <v>91.034071850000004</v>
      </c>
      <c r="J62" s="5">
        <v>347.74262970000001</v>
      </c>
      <c r="K62" s="8">
        <f t="shared" si="15"/>
        <v>143.38835080000001</v>
      </c>
      <c r="L62" s="8">
        <f t="shared" si="16"/>
        <v>143.38835080000001</v>
      </c>
      <c r="O62" s="5"/>
      <c r="P62" s="5"/>
      <c r="Q62" s="5"/>
      <c r="R62" s="5"/>
      <c r="S62" s="5"/>
    </row>
    <row r="63" spans="1:19" x14ac:dyDescent="0.2">
      <c r="A63" t="s">
        <v>38</v>
      </c>
      <c r="B63" s="4" t="s">
        <v>29</v>
      </c>
      <c r="C63" s="4" t="s">
        <v>30</v>
      </c>
      <c r="D63" s="4">
        <v>64</v>
      </c>
      <c r="E63" s="5">
        <v>227.4902596</v>
      </c>
      <c r="F63" s="5">
        <v>68.799786659999995</v>
      </c>
      <c r="G63" s="5">
        <v>3.3065547240000002</v>
      </c>
      <c r="H63" s="5">
        <v>9.4450899999999995E-4</v>
      </c>
      <c r="I63" s="5">
        <v>92.645155599999995</v>
      </c>
      <c r="J63" s="5">
        <v>362.33536359999999</v>
      </c>
      <c r="K63" s="8">
        <f t="shared" si="15"/>
        <v>163.4902596</v>
      </c>
      <c r="L63" s="8">
        <f t="shared" si="16"/>
        <v>163.4902596</v>
      </c>
      <c r="O63" s="5"/>
      <c r="P63" s="5"/>
      <c r="Q63" s="5"/>
      <c r="R63" s="5"/>
      <c r="S63" s="5"/>
    </row>
    <row r="64" spans="1:19" x14ac:dyDescent="0.2">
      <c r="A64" t="s">
        <v>39</v>
      </c>
      <c r="B64" s="4" t="s">
        <v>29</v>
      </c>
      <c r="C64" s="4" t="s">
        <v>30</v>
      </c>
      <c r="D64" s="4">
        <v>76</v>
      </c>
      <c r="E64" s="5">
        <v>220.41227929999999</v>
      </c>
      <c r="F64" s="5">
        <v>65.906534519999994</v>
      </c>
      <c r="G64" s="5">
        <v>3.344316021</v>
      </c>
      <c r="H64" s="5">
        <v>8.2485700000000002E-4</v>
      </c>
      <c r="I64" s="5">
        <v>91.237845269999994</v>
      </c>
      <c r="J64" s="5">
        <v>349.58671329999999</v>
      </c>
      <c r="K64" s="8">
        <f t="shared" si="15"/>
        <v>144.41227929999999</v>
      </c>
      <c r="L64" s="8">
        <f t="shared" si="16"/>
        <v>144.41227929999999</v>
      </c>
      <c r="O64" s="5"/>
      <c r="P64" s="5"/>
      <c r="Q64" s="5"/>
      <c r="R64" s="5"/>
      <c r="S64" s="5"/>
    </row>
    <row r="65" spans="1:19" x14ac:dyDescent="0.2">
      <c r="A65" t="s">
        <v>40</v>
      </c>
      <c r="B65" s="4" t="s">
        <v>29</v>
      </c>
      <c r="C65" s="4" t="s">
        <v>30</v>
      </c>
      <c r="D65" s="4">
        <v>56</v>
      </c>
      <c r="E65" s="5">
        <v>225.8130367</v>
      </c>
      <c r="F65" s="5">
        <v>68.114090090000005</v>
      </c>
      <c r="G65" s="5">
        <v>3.3152176949999999</v>
      </c>
      <c r="H65" s="5">
        <v>9.1571800000000004E-4</v>
      </c>
      <c r="I65" s="5">
        <v>92.311873340000005</v>
      </c>
      <c r="J65" s="5">
        <v>359.31420020000002</v>
      </c>
      <c r="K65" s="8">
        <f t="shared" si="15"/>
        <v>169.8130367</v>
      </c>
      <c r="L65" s="8">
        <f t="shared" si="16"/>
        <v>169.8130367</v>
      </c>
      <c r="O65" s="5"/>
      <c r="P65" s="5"/>
      <c r="Q65" s="5"/>
      <c r="R65" s="5"/>
      <c r="S65" s="5"/>
    </row>
    <row r="66" spans="1:19" x14ac:dyDescent="0.2">
      <c r="A66" t="s">
        <v>41</v>
      </c>
      <c r="B66" s="4" t="s">
        <v>29</v>
      </c>
      <c r="C66" s="4" t="s">
        <v>30</v>
      </c>
      <c r="D66" s="4">
        <v>66</v>
      </c>
      <c r="E66" s="5">
        <v>225.30755379999999</v>
      </c>
      <c r="F66" s="5">
        <v>67.907445949999996</v>
      </c>
      <c r="G66" s="5">
        <v>3.317862286</v>
      </c>
      <c r="H66" s="5">
        <v>9.0709199999999997E-4</v>
      </c>
      <c r="I66" s="5">
        <v>92.211405490000004</v>
      </c>
      <c r="J66" s="5">
        <v>358.4037022</v>
      </c>
      <c r="K66" s="8">
        <f t="shared" si="15"/>
        <v>159.30755379999999</v>
      </c>
      <c r="L66" s="8">
        <f t="shared" si="16"/>
        <v>159.30755379999999</v>
      </c>
      <c r="O66" s="5"/>
      <c r="P66" s="5"/>
      <c r="Q66" s="5"/>
      <c r="R66" s="5"/>
      <c r="S66" s="5"/>
    </row>
    <row r="67" spans="1:19" x14ac:dyDescent="0.2">
      <c r="A67" t="s">
        <v>42</v>
      </c>
      <c r="B67" s="4" t="s">
        <v>29</v>
      </c>
      <c r="C67" s="4" t="s">
        <v>30</v>
      </c>
      <c r="D67" s="4">
        <v>51</v>
      </c>
      <c r="E67" s="5">
        <v>223.9213183</v>
      </c>
      <c r="F67" s="5">
        <v>67.340775750000006</v>
      </c>
      <c r="G67" s="5">
        <v>3.3251965960000001</v>
      </c>
      <c r="H67" s="5">
        <v>8.8356199999999995E-4</v>
      </c>
      <c r="I67" s="5">
        <v>91.935823170000006</v>
      </c>
      <c r="J67" s="5">
        <v>355.9068135</v>
      </c>
      <c r="K67" s="8">
        <f t="shared" si="15"/>
        <v>172.9213183</v>
      </c>
      <c r="L67" s="8">
        <f t="shared" si="16"/>
        <v>172.9213183</v>
      </c>
      <c r="O67" s="5"/>
      <c r="P67" s="5"/>
      <c r="Q67" s="5"/>
      <c r="R67" s="5"/>
      <c r="S67" s="5"/>
    </row>
    <row r="68" spans="1:19" x14ac:dyDescent="0.2">
      <c r="A68" t="s">
        <v>43</v>
      </c>
      <c r="B68" s="4" t="s">
        <v>29</v>
      </c>
      <c r="C68" s="4" t="s">
        <v>30</v>
      </c>
      <c r="D68" s="4">
        <v>68</v>
      </c>
      <c r="E68" s="5">
        <v>232.947935</v>
      </c>
      <c r="F68" s="5">
        <v>71.031443330000002</v>
      </c>
      <c r="G68" s="5">
        <v>3.2795044579999999</v>
      </c>
      <c r="H68" s="5">
        <v>1.039896E-3</v>
      </c>
      <c r="I68" s="5">
        <v>93.728864340000001</v>
      </c>
      <c r="J68" s="5">
        <v>372.1670057</v>
      </c>
      <c r="K68" s="8">
        <f t="shared" si="15"/>
        <v>164.947935</v>
      </c>
      <c r="L68" s="8">
        <f t="shared" si="16"/>
        <v>164.947935</v>
      </c>
      <c r="O68" s="5"/>
      <c r="P68" s="5"/>
      <c r="Q68" s="5"/>
      <c r="R68" s="5"/>
      <c r="S68" s="5"/>
    </row>
    <row r="69" spans="1:19" x14ac:dyDescent="0.2">
      <c r="A69" t="s">
        <v>44</v>
      </c>
      <c r="B69" s="4" t="s">
        <v>29</v>
      </c>
      <c r="C69" s="4" t="s">
        <v>30</v>
      </c>
      <c r="D69" s="4">
        <v>44</v>
      </c>
      <c r="E69" s="5">
        <v>210.54844259999999</v>
      </c>
      <c r="F69" s="5">
        <v>61.876565739999997</v>
      </c>
      <c r="G69" s="5">
        <v>3.4027170080000002</v>
      </c>
      <c r="H69" s="5">
        <v>6.6719299999999995E-4</v>
      </c>
      <c r="I69" s="5">
        <v>89.272602280000001</v>
      </c>
      <c r="J69" s="5">
        <v>331.82428290000001</v>
      </c>
      <c r="K69" s="8">
        <f t="shared" si="15"/>
        <v>166.54844259999999</v>
      </c>
      <c r="L69" s="8">
        <f t="shared" si="16"/>
        <v>166.54844259999999</v>
      </c>
      <c r="O69" s="5"/>
      <c r="P69" s="5"/>
      <c r="Q69" s="5"/>
      <c r="R69" s="5"/>
      <c r="S69" s="5"/>
    </row>
    <row r="70" spans="1:19" x14ac:dyDescent="0.2">
      <c r="A70" t="s">
        <v>45</v>
      </c>
      <c r="B70" s="4" t="s">
        <v>29</v>
      </c>
      <c r="C70" s="4" t="s">
        <v>30</v>
      </c>
      <c r="D70" s="4">
        <v>67</v>
      </c>
      <c r="E70" s="5">
        <v>220.9404633</v>
      </c>
      <c r="F70" s="5">
        <v>66.122398419999996</v>
      </c>
      <c r="G70" s="5">
        <v>3.3413861050000002</v>
      </c>
      <c r="H70" s="5">
        <v>8.3361199999999996E-4</v>
      </c>
      <c r="I70" s="5">
        <v>91.342943840000004</v>
      </c>
      <c r="J70" s="5">
        <v>350.53798280000001</v>
      </c>
      <c r="K70" s="8">
        <f t="shared" si="15"/>
        <v>153.9404633</v>
      </c>
      <c r="L70" s="8">
        <f t="shared" si="16"/>
        <v>153.9404633</v>
      </c>
      <c r="O70" s="5"/>
      <c r="P70" s="5"/>
      <c r="Q70" s="5"/>
      <c r="R70" s="5"/>
      <c r="S70" s="5"/>
    </row>
    <row r="71" spans="1:19" x14ac:dyDescent="0.2">
      <c r="A71" t="s">
        <v>46</v>
      </c>
      <c r="B71" s="4" t="s">
        <v>29</v>
      </c>
      <c r="C71" s="4" t="s">
        <v>30</v>
      </c>
      <c r="D71" s="4">
        <v>31</v>
      </c>
      <c r="E71" s="5">
        <v>190.30939480000001</v>
      </c>
      <c r="F71" s="5">
        <v>53.617311360000002</v>
      </c>
      <c r="G71" s="5">
        <v>3.5494020489999998</v>
      </c>
      <c r="H71" s="5">
        <v>3.8610700000000001E-4</v>
      </c>
      <c r="I71" s="5">
        <v>85.221395580000006</v>
      </c>
      <c r="J71" s="5">
        <v>295.39739400000002</v>
      </c>
      <c r="K71" s="8">
        <f t="shared" si="15"/>
        <v>159.30939480000001</v>
      </c>
      <c r="L71" s="8">
        <f t="shared" si="16"/>
        <v>159.30939480000001</v>
      </c>
      <c r="O71" s="5"/>
      <c r="P71" s="5"/>
      <c r="Q71" s="5"/>
      <c r="R71" s="5"/>
      <c r="S71" s="5"/>
    </row>
    <row r="72" spans="1:19" x14ac:dyDescent="0.2">
      <c r="A72" t="s">
        <v>47</v>
      </c>
      <c r="B72" s="4" t="s">
        <v>29</v>
      </c>
      <c r="C72" s="4" t="s">
        <v>30</v>
      </c>
      <c r="D72" s="4">
        <v>22</v>
      </c>
      <c r="E72" s="5">
        <v>208.32586409999999</v>
      </c>
      <c r="F72" s="5">
        <v>60.968881349999997</v>
      </c>
      <c r="G72" s="5">
        <v>3.4169212139999998</v>
      </c>
      <c r="H72" s="5">
        <v>6.3333599999999997E-4</v>
      </c>
      <c r="I72" s="5">
        <v>88.829052450000006</v>
      </c>
      <c r="J72" s="5">
        <v>327.82267569999999</v>
      </c>
      <c r="K72" s="8">
        <f t="shared" si="15"/>
        <v>186.32586409999999</v>
      </c>
      <c r="L72" s="8">
        <f t="shared" si="16"/>
        <v>186.32586409999999</v>
      </c>
      <c r="O72" s="5"/>
      <c r="P72" s="5"/>
      <c r="Q72" s="5"/>
      <c r="R72" s="5"/>
      <c r="S72" s="5"/>
    </row>
    <row r="73" spans="1:19" x14ac:dyDescent="0.2">
      <c r="A73" t="s">
        <v>48</v>
      </c>
      <c r="B73" s="4" t="s">
        <v>29</v>
      </c>
      <c r="C73" s="4" t="s">
        <v>30</v>
      </c>
      <c r="D73" s="4">
        <v>41</v>
      </c>
      <c r="E73" s="5">
        <v>199.98016079999999</v>
      </c>
      <c r="F73" s="5">
        <v>57.561961310000001</v>
      </c>
      <c r="G73" s="5">
        <v>3.474172115</v>
      </c>
      <c r="H73" s="5">
        <v>5.1243199999999995E-4</v>
      </c>
      <c r="I73" s="5">
        <v>87.160789800000003</v>
      </c>
      <c r="J73" s="5">
        <v>312.79953189999998</v>
      </c>
      <c r="K73" s="8">
        <f t="shared" si="15"/>
        <v>158.98016079999999</v>
      </c>
      <c r="L73" s="8">
        <f t="shared" si="16"/>
        <v>158.98016079999999</v>
      </c>
      <c r="O73" s="5"/>
      <c r="P73" s="5"/>
      <c r="Q73" s="5"/>
      <c r="R73" s="5"/>
      <c r="S73" s="5"/>
    </row>
    <row r="74" spans="1:19" x14ac:dyDescent="0.2">
      <c r="A74" t="s">
        <v>49</v>
      </c>
      <c r="B74" s="4" t="s">
        <v>29</v>
      </c>
      <c r="C74" s="4" t="s">
        <v>30</v>
      </c>
      <c r="D74" s="4">
        <v>41</v>
      </c>
      <c r="E74" s="5">
        <v>208.111749</v>
      </c>
      <c r="F74" s="5">
        <v>60.88144621</v>
      </c>
      <c r="G74" s="5">
        <v>3.4183115210000001</v>
      </c>
      <c r="H74" s="5">
        <v>6.3010900000000001E-4</v>
      </c>
      <c r="I74" s="5">
        <v>88.786307089999994</v>
      </c>
      <c r="J74" s="5">
        <v>327.43719090000002</v>
      </c>
      <c r="K74" s="8">
        <f t="shared" si="15"/>
        <v>167.111749</v>
      </c>
      <c r="L74" s="8">
        <f t="shared" si="16"/>
        <v>167.111749</v>
      </c>
      <c r="O74" s="5"/>
      <c r="P74" s="5"/>
      <c r="Q74" s="5"/>
      <c r="R74" s="5"/>
      <c r="S74" s="5"/>
    </row>
    <row r="75" spans="1:19" x14ac:dyDescent="0.2">
      <c r="A75" t="s">
        <v>50</v>
      </c>
      <c r="B75" s="4" t="s">
        <v>29</v>
      </c>
      <c r="C75" s="4" t="s">
        <v>30</v>
      </c>
      <c r="D75" s="4">
        <v>48</v>
      </c>
      <c r="E75" s="5">
        <v>203.82854810000001</v>
      </c>
      <c r="F75" s="5">
        <v>59.13267999</v>
      </c>
      <c r="G75" s="5">
        <v>3.4469695630000001</v>
      </c>
      <c r="H75" s="5">
        <v>5.6691200000000004E-4</v>
      </c>
      <c r="I75" s="5">
        <v>87.930625030000002</v>
      </c>
      <c r="J75" s="5">
        <v>319.72647119999999</v>
      </c>
      <c r="K75" s="8">
        <f t="shared" si="15"/>
        <v>155.82854810000001</v>
      </c>
      <c r="L75" s="8">
        <f t="shared" si="16"/>
        <v>155.82854810000001</v>
      </c>
      <c r="O75" s="5"/>
      <c r="P75" s="5"/>
      <c r="Q75" s="5"/>
      <c r="R75" s="5"/>
      <c r="S75" s="5"/>
    </row>
    <row r="76" spans="1:19" x14ac:dyDescent="0.2">
      <c r="A76" t="s">
        <v>51</v>
      </c>
      <c r="B76" s="4" t="s">
        <v>29</v>
      </c>
      <c r="C76" s="4" t="s">
        <v>30</v>
      </c>
      <c r="D76" s="4">
        <v>73</v>
      </c>
      <c r="E76" s="5">
        <v>214.76612539999999</v>
      </c>
      <c r="F76" s="5">
        <v>63.599424929999998</v>
      </c>
      <c r="G76" s="5">
        <v>3.3768564049999998</v>
      </c>
      <c r="H76" s="5">
        <v>7.3319300000000004E-4</v>
      </c>
      <c r="I76" s="5">
        <v>90.113543120000003</v>
      </c>
      <c r="J76" s="5">
        <v>339.41870770000003</v>
      </c>
      <c r="K76" s="8">
        <f t="shared" si="15"/>
        <v>141.76612539999999</v>
      </c>
      <c r="L76" s="8">
        <f t="shared" si="16"/>
        <v>141.76612539999999</v>
      </c>
      <c r="O76" s="2"/>
      <c r="P76" s="2"/>
      <c r="Q76" s="2"/>
      <c r="R76" s="2"/>
      <c r="S76" s="2"/>
    </row>
    <row r="77" spans="1:19" x14ac:dyDescent="0.2">
      <c r="A77" t="s">
        <v>52</v>
      </c>
      <c r="B77" s="4" t="s">
        <v>29</v>
      </c>
      <c r="C77" s="4" t="s">
        <v>30</v>
      </c>
      <c r="D77" s="4">
        <v>42</v>
      </c>
      <c r="E77" s="5">
        <v>223.93600079999999</v>
      </c>
      <c r="F77" s="5">
        <v>67.346777599999996</v>
      </c>
      <c r="G77" s="5">
        <v>3.3251182730000002</v>
      </c>
      <c r="H77" s="5">
        <v>8.8380999999999996E-4</v>
      </c>
      <c r="I77" s="5">
        <v>91.938742259999998</v>
      </c>
      <c r="J77" s="5">
        <v>355.9332594</v>
      </c>
      <c r="K77" s="8">
        <f t="shared" si="15"/>
        <v>181.93600079999999</v>
      </c>
      <c r="L77" s="8">
        <f t="shared" si="16"/>
        <v>181.93600079999999</v>
      </c>
      <c r="O77" s="3"/>
      <c r="P77" s="3"/>
      <c r="Q77" s="3"/>
      <c r="R77" s="3"/>
      <c r="S77" s="3"/>
    </row>
    <row r="78" spans="1:19" x14ac:dyDescent="0.2">
      <c r="A78" t="s">
        <v>53</v>
      </c>
      <c r="B78" s="4" t="s">
        <v>29</v>
      </c>
      <c r="C78" s="4" t="s">
        <v>30</v>
      </c>
      <c r="D78" s="4">
        <v>60</v>
      </c>
      <c r="E78" s="5">
        <v>210.75960499999999</v>
      </c>
      <c r="F78" s="5">
        <v>61.962811170000002</v>
      </c>
      <c r="G78" s="5">
        <v>3.4013886879999999</v>
      </c>
      <c r="H78" s="5">
        <v>6.7044399999999997E-4</v>
      </c>
      <c r="I78" s="5">
        <v>89.314726710000002</v>
      </c>
      <c r="J78" s="5">
        <v>332.20448329999999</v>
      </c>
      <c r="K78" s="8">
        <f t="shared" si="15"/>
        <v>150.75960499999999</v>
      </c>
      <c r="L78" s="8">
        <f t="shared" si="16"/>
        <v>150.75960499999999</v>
      </c>
    </row>
    <row r="79" spans="1:19" x14ac:dyDescent="0.2">
      <c r="A79" t="s">
        <v>54</v>
      </c>
      <c r="B79" s="4" t="s">
        <v>29</v>
      </c>
      <c r="C79" s="4" t="s">
        <v>30</v>
      </c>
      <c r="D79" s="4">
        <v>88</v>
      </c>
      <c r="E79" s="5">
        <v>226.58307389999999</v>
      </c>
      <c r="F79" s="5">
        <v>68.428895569999995</v>
      </c>
      <c r="G79" s="5">
        <v>3.3112192149999999</v>
      </c>
      <c r="H79" s="5">
        <v>9.2890400000000004E-4</v>
      </c>
      <c r="I79" s="5">
        <v>92.464903050000004</v>
      </c>
      <c r="J79" s="5">
        <v>360.70124470000002</v>
      </c>
      <c r="K79" s="8">
        <f t="shared" si="15"/>
        <v>138.58307389999999</v>
      </c>
      <c r="L79" s="8">
        <f t="shared" si="16"/>
        <v>138.58307389999999</v>
      </c>
    </row>
    <row r="80" spans="1:19" x14ac:dyDescent="0.2">
      <c r="A80" t="s">
        <v>55</v>
      </c>
      <c r="B80" s="4" t="s">
        <v>31</v>
      </c>
      <c r="C80" s="4" t="s">
        <v>30</v>
      </c>
      <c r="D80" s="4">
        <v>33</v>
      </c>
      <c r="E80" s="5">
        <v>211.11279669999999</v>
      </c>
      <c r="F80" s="5">
        <v>62.107067370000003</v>
      </c>
      <c r="G80" s="5">
        <v>3.3991750970000001</v>
      </c>
      <c r="H80" s="5">
        <v>6.7589400000000002E-4</v>
      </c>
      <c r="I80" s="5">
        <v>89.385181509999995</v>
      </c>
      <c r="J80" s="5">
        <v>332.84041200000001</v>
      </c>
      <c r="K80" s="8">
        <f t="shared" si="15"/>
        <v>178.11279669999999</v>
      </c>
      <c r="L80" s="8">
        <f t="shared" si="16"/>
        <v>178.11279669999999</v>
      </c>
    </row>
    <row r="81" spans="1:16" x14ac:dyDescent="0.2">
      <c r="A81" t="s">
        <v>56</v>
      </c>
      <c r="B81" s="4" t="s">
        <v>29</v>
      </c>
      <c r="C81" s="4" t="s">
        <v>30</v>
      </c>
      <c r="D81" s="4">
        <v>57</v>
      </c>
      <c r="E81" s="5">
        <v>213.91805400000001</v>
      </c>
      <c r="F81" s="5">
        <v>63.25296067</v>
      </c>
      <c r="G81" s="5">
        <v>3.3819453140000002</v>
      </c>
      <c r="H81" s="5">
        <v>7.1974500000000004E-4</v>
      </c>
      <c r="I81" s="5">
        <v>89.944529119999999</v>
      </c>
      <c r="J81" s="5">
        <v>337.89157879999999</v>
      </c>
      <c r="K81" s="8">
        <f t="shared" si="15"/>
        <v>156.91805400000001</v>
      </c>
      <c r="L81" s="8">
        <f t="shared" si="16"/>
        <v>156.91805400000001</v>
      </c>
    </row>
    <row r="82" spans="1:16" x14ac:dyDescent="0.2">
      <c r="A82" t="s">
        <v>57</v>
      </c>
      <c r="B82" s="4" t="s">
        <v>29</v>
      </c>
      <c r="C82" s="4" t="s">
        <v>30</v>
      </c>
      <c r="D82" s="4">
        <v>66</v>
      </c>
      <c r="E82" s="5">
        <v>214.06756369999999</v>
      </c>
      <c r="F82" s="5">
        <v>63.314039350000002</v>
      </c>
      <c r="G82" s="5">
        <v>3.3810441710000001</v>
      </c>
      <c r="H82" s="5">
        <v>7.2210899999999997E-4</v>
      </c>
      <c r="I82" s="5">
        <v>89.974326840000003</v>
      </c>
      <c r="J82" s="5">
        <v>338.16080049999999</v>
      </c>
      <c r="K82" s="8">
        <f t="shared" si="15"/>
        <v>148.06756369999999</v>
      </c>
      <c r="L82" s="8">
        <f t="shared" si="16"/>
        <v>148.06756369999999</v>
      </c>
    </row>
    <row r="83" spans="1:16" x14ac:dyDescent="0.2">
      <c r="A83" t="s">
        <v>58</v>
      </c>
      <c r="B83" s="4" t="s">
        <v>29</v>
      </c>
      <c r="C83" s="4" t="s">
        <v>30</v>
      </c>
      <c r="D83" s="4">
        <v>61</v>
      </c>
      <c r="E83" s="5">
        <v>266.28311719999999</v>
      </c>
      <c r="F83" s="5">
        <v>84.673055079999997</v>
      </c>
      <c r="G83" s="5">
        <v>3.1448388980000002</v>
      </c>
      <c r="H83" s="5">
        <v>1.661783E-3</v>
      </c>
      <c r="I83" s="5">
        <v>100.32697880000001</v>
      </c>
      <c r="J83" s="5">
        <v>432.23925559999998</v>
      </c>
      <c r="K83" s="8">
        <f t="shared" si="15"/>
        <v>205.28311719999999</v>
      </c>
      <c r="L83" s="8">
        <f t="shared" si="16"/>
        <v>205.28311719999999</v>
      </c>
    </row>
    <row r="84" spans="1:16" x14ac:dyDescent="0.2">
      <c r="A84" t="s">
        <v>59</v>
      </c>
      <c r="B84" s="4" t="s">
        <v>29</v>
      </c>
      <c r="C84" s="4" t="s">
        <v>30</v>
      </c>
      <c r="D84" s="4">
        <v>54</v>
      </c>
      <c r="E84" s="5">
        <v>209.56419109999999</v>
      </c>
      <c r="F84" s="5">
        <v>61.47458632</v>
      </c>
      <c r="G84" s="5">
        <v>3.4089565080000002</v>
      </c>
      <c r="H84" s="5">
        <v>6.5211900000000005E-4</v>
      </c>
      <c r="I84" s="5">
        <v>89.076215939999997</v>
      </c>
      <c r="J84" s="5">
        <v>330.05216630000001</v>
      </c>
      <c r="K84" s="8">
        <f t="shared" si="15"/>
        <v>155.56419109999999</v>
      </c>
      <c r="L84" s="8">
        <f t="shared" si="16"/>
        <v>155.56419109999999</v>
      </c>
    </row>
    <row r="85" spans="1:16" x14ac:dyDescent="0.2">
      <c r="A85" t="s">
        <v>60</v>
      </c>
      <c r="B85" s="4" t="s">
        <v>29</v>
      </c>
      <c r="C85" s="4" t="s">
        <v>30</v>
      </c>
      <c r="D85" s="4">
        <v>47</v>
      </c>
      <c r="E85" s="5">
        <v>257.8293319</v>
      </c>
      <c r="F85" s="5">
        <v>81.212063860000001</v>
      </c>
      <c r="G85" s="5">
        <v>3.174766403</v>
      </c>
      <c r="H85" s="5">
        <v>1.499572E-3</v>
      </c>
      <c r="I85" s="5">
        <v>98.656611609999999</v>
      </c>
      <c r="J85" s="5">
        <v>417.00205210000001</v>
      </c>
      <c r="K85" s="8">
        <f t="shared" si="15"/>
        <v>210.8293319</v>
      </c>
      <c r="L85" s="8">
        <f t="shared" si="16"/>
        <v>210.8293319</v>
      </c>
    </row>
    <row r="86" spans="1:16" x14ac:dyDescent="0.2">
      <c r="A86" t="s">
        <v>61</v>
      </c>
      <c r="B86" s="4" t="s">
        <v>29</v>
      </c>
      <c r="C86" s="4" t="s">
        <v>30</v>
      </c>
      <c r="D86" s="4">
        <v>57</v>
      </c>
      <c r="E86" s="5">
        <v>226.24040690000001</v>
      </c>
      <c r="F86" s="5">
        <v>68.288805379999999</v>
      </c>
      <c r="G86" s="5">
        <v>3.3129940649999998</v>
      </c>
      <c r="H86" s="5">
        <v>9.2302900000000002E-4</v>
      </c>
      <c r="I86" s="5">
        <v>92.396807820000006</v>
      </c>
      <c r="J86" s="5">
        <v>360.08400599999999</v>
      </c>
      <c r="K86" s="8">
        <f t="shared" si="15"/>
        <v>169.24040690000001</v>
      </c>
      <c r="L86" s="8">
        <f t="shared" si="16"/>
        <v>169.24040690000001</v>
      </c>
    </row>
    <row r="87" spans="1:16" x14ac:dyDescent="0.2">
      <c r="A87" t="s">
        <v>62</v>
      </c>
      <c r="B87" s="4" t="s">
        <v>29</v>
      </c>
      <c r="C87" s="4" t="s">
        <v>30</v>
      </c>
      <c r="D87" s="4">
        <v>75</v>
      </c>
      <c r="E87" s="5">
        <v>232.08727250000001</v>
      </c>
      <c r="F87" s="5">
        <v>70.679476899999997</v>
      </c>
      <c r="G87" s="5">
        <v>3.2836586049999998</v>
      </c>
      <c r="H87" s="5">
        <v>1.02469E-3</v>
      </c>
      <c r="I87" s="5">
        <v>93.558043350000005</v>
      </c>
      <c r="J87" s="5">
        <v>370.61650170000001</v>
      </c>
      <c r="K87" s="8">
        <f t="shared" si="15"/>
        <v>157.08727250000001</v>
      </c>
      <c r="L87" s="8">
        <f t="shared" si="16"/>
        <v>157.08727250000001</v>
      </c>
      <c r="N87" s="4" t="s">
        <v>199</v>
      </c>
      <c r="P87" s="4" t="s">
        <v>200</v>
      </c>
    </row>
    <row r="88" spans="1:16" x14ac:dyDescent="0.2">
      <c r="A88" t="s">
        <v>63</v>
      </c>
      <c r="B88" s="4" t="s">
        <v>29</v>
      </c>
      <c r="C88" s="4" t="s">
        <v>30</v>
      </c>
      <c r="D88" s="4">
        <v>37</v>
      </c>
      <c r="E88" s="5">
        <v>230.40275260000001</v>
      </c>
      <c r="F88" s="5">
        <v>69.990637129999996</v>
      </c>
      <c r="G88" s="5">
        <v>3.2919082039999998</v>
      </c>
      <c r="H88" s="5">
        <v>9.9510099999999997E-4</v>
      </c>
      <c r="I88" s="5">
        <v>93.223624520000001</v>
      </c>
      <c r="J88" s="5">
        <v>367.58188059999998</v>
      </c>
      <c r="K88" s="8">
        <f t="shared" si="15"/>
        <v>193.40275260000001</v>
      </c>
      <c r="L88" s="8">
        <f t="shared" si="16"/>
        <v>193.40275260000001</v>
      </c>
      <c r="N88" s="4">
        <f>_xlfn.T.TEST(D59:D215,E59:E215,2,2)</f>
        <v>3.2023977379880493E-208</v>
      </c>
      <c r="P88" s="4">
        <f>_xlfn.T.TEST(K59:K129,K130:K215,2,2)</f>
        <v>0.90315927833157117</v>
      </c>
    </row>
    <row r="89" spans="1:16" x14ac:dyDescent="0.2">
      <c r="A89" t="s">
        <v>64</v>
      </c>
      <c r="B89" s="4" t="s">
        <v>29</v>
      </c>
      <c r="C89" s="4" t="s">
        <v>30</v>
      </c>
      <c r="D89" s="4">
        <v>69</v>
      </c>
      <c r="E89" s="5">
        <v>234.86626480000001</v>
      </c>
      <c r="F89" s="5">
        <v>71.815991830000002</v>
      </c>
      <c r="G89" s="5">
        <v>3.2703894889999998</v>
      </c>
      <c r="H89" s="5">
        <v>1.0739949999999999E-3</v>
      </c>
      <c r="I89" s="5">
        <v>94.109507289999996</v>
      </c>
      <c r="J89" s="5">
        <v>375.6230223</v>
      </c>
      <c r="K89" s="8">
        <f t="shared" si="15"/>
        <v>165.86626480000001</v>
      </c>
      <c r="L89" s="8">
        <f t="shared" si="16"/>
        <v>165.86626480000001</v>
      </c>
    </row>
    <row r="90" spans="1:16" x14ac:dyDescent="0.2">
      <c r="A90" t="s">
        <v>65</v>
      </c>
      <c r="B90" s="4" t="s">
        <v>29</v>
      </c>
      <c r="C90" s="4" t="s">
        <v>30</v>
      </c>
      <c r="D90" s="4">
        <v>55</v>
      </c>
      <c r="E90" s="5">
        <v>233.96009960000001</v>
      </c>
      <c r="F90" s="5">
        <v>71.445384709999999</v>
      </c>
      <c r="G90" s="5">
        <v>3.2746705829999998</v>
      </c>
      <c r="H90" s="5">
        <v>1.0578530000000001E-3</v>
      </c>
      <c r="I90" s="5">
        <v>93.929718679999993</v>
      </c>
      <c r="J90" s="5">
        <v>373.99048049999999</v>
      </c>
      <c r="K90" s="8">
        <f t="shared" si="15"/>
        <v>178.96009960000001</v>
      </c>
      <c r="L90" s="8">
        <f t="shared" si="16"/>
        <v>178.96009960000001</v>
      </c>
    </row>
    <row r="91" spans="1:16" x14ac:dyDescent="0.2">
      <c r="A91" t="s">
        <v>66</v>
      </c>
      <c r="B91" s="4" t="s">
        <v>29</v>
      </c>
      <c r="C91" s="4" t="s">
        <v>30</v>
      </c>
      <c r="D91" s="4">
        <v>52</v>
      </c>
      <c r="E91" s="5">
        <v>266.0612271</v>
      </c>
      <c r="F91" s="5">
        <v>84.582203939999999</v>
      </c>
      <c r="G91" s="5">
        <v>3.1455934540000001</v>
      </c>
      <c r="H91" s="5">
        <v>1.6575019999999999E-3</v>
      </c>
      <c r="I91" s="5">
        <v>100.28315360000001</v>
      </c>
      <c r="J91" s="5">
        <v>431.83930049999998</v>
      </c>
      <c r="K91" s="8">
        <f t="shared" ref="K91:K122" si="17">E91-D91</f>
        <v>214.0612271</v>
      </c>
      <c r="L91" s="8">
        <f t="shared" ref="L91:L122" si="18">ABS(E91-D91)</f>
        <v>214.0612271</v>
      </c>
    </row>
    <row r="92" spans="1:16" x14ac:dyDescent="0.2">
      <c r="A92" t="s">
        <v>67</v>
      </c>
      <c r="B92" s="4" t="s">
        <v>29</v>
      </c>
      <c r="C92" s="4" t="s">
        <v>30</v>
      </c>
      <c r="D92" s="4">
        <v>54</v>
      </c>
      <c r="E92" s="5">
        <v>225.52831069999999</v>
      </c>
      <c r="F92" s="5">
        <v>67.997692369999996</v>
      </c>
      <c r="G92" s="5">
        <v>3.3167053590000002</v>
      </c>
      <c r="H92" s="5">
        <v>9.1085600000000004E-4</v>
      </c>
      <c r="I92" s="5">
        <v>92.255282620000003</v>
      </c>
      <c r="J92" s="5">
        <v>358.8013388</v>
      </c>
      <c r="K92" s="8">
        <f t="shared" si="17"/>
        <v>171.52831069999999</v>
      </c>
      <c r="L92" s="8">
        <f t="shared" si="18"/>
        <v>171.52831069999999</v>
      </c>
    </row>
    <row r="93" spans="1:16" x14ac:dyDescent="0.2">
      <c r="A93" t="s">
        <v>68</v>
      </c>
      <c r="B93" s="4" t="s">
        <v>29</v>
      </c>
      <c r="C93" s="4" t="s">
        <v>30</v>
      </c>
      <c r="D93" s="4">
        <v>51</v>
      </c>
      <c r="E93" s="5">
        <v>265.4758387</v>
      </c>
      <c r="F93" s="5">
        <v>84.342517779999994</v>
      </c>
      <c r="G93" s="5">
        <v>3.1475920529999999</v>
      </c>
      <c r="H93" s="5">
        <v>1.6462130000000001E-3</v>
      </c>
      <c r="I93" s="5">
        <v>100.1675415</v>
      </c>
      <c r="J93" s="5">
        <v>430.78413590000002</v>
      </c>
      <c r="K93" s="8">
        <f t="shared" si="17"/>
        <v>214.4758387</v>
      </c>
      <c r="L93" s="8">
        <f t="shared" si="18"/>
        <v>214.4758387</v>
      </c>
    </row>
    <row r="94" spans="1:16" x14ac:dyDescent="0.2">
      <c r="A94" t="s">
        <v>69</v>
      </c>
      <c r="B94" s="4" t="s">
        <v>29</v>
      </c>
      <c r="C94" s="4" t="s">
        <v>30</v>
      </c>
      <c r="D94" s="4">
        <v>60</v>
      </c>
      <c r="E94" s="5">
        <v>216.98471000000001</v>
      </c>
      <c r="F94" s="5">
        <v>64.505876860000001</v>
      </c>
      <c r="G94" s="5">
        <v>3.3637975419999999</v>
      </c>
      <c r="H94" s="5">
        <v>7.6877900000000003E-4</v>
      </c>
      <c r="I94" s="5">
        <v>90.555514599999995</v>
      </c>
      <c r="J94" s="5">
        <v>343.4139055</v>
      </c>
      <c r="K94" s="8">
        <f t="shared" si="17"/>
        <v>156.98471000000001</v>
      </c>
      <c r="L94" s="8">
        <f t="shared" si="18"/>
        <v>156.98471000000001</v>
      </c>
    </row>
    <row r="95" spans="1:16" x14ac:dyDescent="0.2">
      <c r="A95" t="s">
        <v>70</v>
      </c>
      <c r="B95" s="4" t="s">
        <v>29</v>
      </c>
      <c r="C95" s="4" t="s">
        <v>30</v>
      </c>
      <c r="D95" s="4">
        <v>65</v>
      </c>
      <c r="E95" s="5">
        <v>216.32384740000001</v>
      </c>
      <c r="F95" s="5">
        <v>64.235853430000006</v>
      </c>
      <c r="G95" s="5">
        <v>3.3676496199999999</v>
      </c>
      <c r="H95" s="5">
        <v>7.5811900000000002E-4</v>
      </c>
      <c r="I95" s="5">
        <v>90.423888169999998</v>
      </c>
      <c r="J95" s="5">
        <v>342.22380659999999</v>
      </c>
      <c r="K95" s="8">
        <f t="shared" si="17"/>
        <v>151.32384740000001</v>
      </c>
      <c r="L95" s="8">
        <f t="shared" si="18"/>
        <v>151.32384740000001</v>
      </c>
    </row>
    <row r="96" spans="1:16" x14ac:dyDescent="0.2">
      <c r="A96" t="s">
        <v>71</v>
      </c>
      <c r="B96" s="4" t="s">
        <v>29</v>
      </c>
      <c r="C96" s="4" t="s">
        <v>30</v>
      </c>
      <c r="D96" s="4">
        <v>50</v>
      </c>
      <c r="E96" s="5">
        <v>228.28762699999999</v>
      </c>
      <c r="F96" s="5">
        <v>69.125794029999994</v>
      </c>
      <c r="G96" s="5">
        <v>3.3024955469999999</v>
      </c>
      <c r="H96" s="5">
        <v>9.5828600000000003E-4</v>
      </c>
      <c r="I96" s="5">
        <v>92.803560300000001</v>
      </c>
      <c r="J96" s="5">
        <v>363.77169370000001</v>
      </c>
      <c r="K96" s="8">
        <f t="shared" si="17"/>
        <v>178.28762699999999</v>
      </c>
      <c r="L96" s="8">
        <f t="shared" si="18"/>
        <v>178.28762699999999</v>
      </c>
    </row>
    <row r="97" spans="1:12" x14ac:dyDescent="0.2">
      <c r="A97" t="s">
        <v>72</v>
      </c>
      <c r="B97" s="4" t="s">
        <v>29</v>
      </c>
      <c r="C97" s="4" t="s">
        <v>30</v>
      </c>
      <c r="D97" s="4">
        <v>56</v>
      </c>
      <c r="E97" s="5">
        <v>241.76871539999999</v>
      </c>
      <c r="F97" s="5">
        <v>74.639471999999998</v>
      </c>
      <c r="G97" s="5">
        <v>3.239153613</v>
      </c>
      <c r="H97" s="5">
        <v>1.19885E-3</v>
      </c>
      <c r="I97" s="5">
        <v>95.478038429999998</v>
      </c>
      <c r="J97" s="5">
        <v>388.05939230000001</v>
      </c>
      <c r="K97" s="8">
        <f t="shared" si="17"/>
        <v>185.76871539999999</v>
      </c>
      <c r="L97" s="8">
        <f t="shared" si="18"/>
        <v>185.76871539999999</v>
      </c>
    </row>
    <row r="98" spans="1:12" x14ac:dyDescent="0.2">
      <c r="A98" t="s">
        <v>73</v>
      </c>
      <c r="B98" s="4" t="s">
        <v>29</v>
      </c>
      <c r="C98" s="4" t="s">
        <v>30</v>
      </c>
      <c r="D98" s="4">
        <v>48</v>
      </c>
      <c r="E98" s="5">
        <v>212.9756069</v>
      </c>
      <c r="F98" s="5">
        <v>62.867964890000003</v>
      </c>
      <c r="G98" s="5">
        <v>3.3876650420000001</v>
      </c>
      <c r="H98" s="5">
        <v>7.04903E-4</v>
      </c>
      <c r="I98" s="5">
        <v>89.756659929999998</v>
      </c>
      <c r="J98" s="5">
        <v>336.19455379999999</v>
      </c>
      <c r="K98" s="8">
        <f t="shared" si="17"/>
        <v>164.9756069</v>
      </c>
      <c r="L98" s="8">
        <f t="shared" si="18"/>
        <v>164.9756069</v>
      </c>
    </row>
    <row r="99" spans="1:12" x14ac:dyDescent="0.2">
      <c r="A99" t="s">
        <v>74</v>
      </c>
      <c r="B99" s="4" t="s">
        <v>29</v>
      </c>
      <c r="C99" s="4" t="s">
        <v>30</v>
      </c>
      <c r="D99" s="4">
        <v>39</v>
      </c>
      <c r="E99" s="5">
        <v>235.1625257</v>
      </c>
      <c r="F99" s="5">
        <v>71.937161140000001</v>
      </c>
      <c r="G99" s="5">
        <v>3.2689992480000001</v>
      </c>
      <c r="H99" s="5">
        <v>1.079286E-3</v>
      </c>
      <c r="I99" s="5">
        <v>94.168280719999998</v>
      </c>
      <c r="J99" s="5">
        <v>376.15677069999998</v>
      </c>
      <c r="K99" s="8">
        <f t="shared" si="17"/>
        <v>196.1625257</v>
      </c>
      <c r="L99" s="8">
        <f t="shared" si="18"/>
        <v>196.1625257</v>
      </c>
    </row>
    <row r="100" spans="1:12" x14ac:dyDescent="0.2">
      <c r="A100" t="s">
        <v>75</v>
      </c>
      <c r="B100" s="4" t="s">
        <v>31</v>
      </c>
      <c r="C100" s="4" t="s">
        <v>30</v>
      </c>
      <c r="D100" s="4">
        <v>76</v>
      </c>
      <c r="E100" s="5">
        <v>243.7843791</v>
      </c>
      <c r="F100" s="5">
        <v>75.464141749999996</v>
      </c>
      <c r="G100" s="5">
        <v>3.230466463</v>
      </c>
      <c r="H100" s="5">
        <v>1.235884E-3</v>
      </c>
      <c r="I100" s="5">
        <v>95.877379129999994</v>
      </c>
      <c r="J100" s="5">
        <v>391.69137899999998</v>
      </c>
      <c r="K100" s="8">
        <f t="shared" si="17"/>
        <v>167.7843791</v>
      </c>
      <c r="L100" s="8">
        <f t="shared" si="18"/>
        <v>167.7843791</v>
      </c>
    </row>
    <row r="101" spans="1:12" x14ac:dyDescent="0.2">
      <c r="A101" t="s">
        <v>76</v>
      </c>
      <c r="B101" s="4" t="s">
        <v>29</v>
      </c>
      <c r="C101" s="4" t="s">
        <v>30</v>
      </c>
      <c r="D101" s="4">
        <v>73</v>
      </c>
      <c r="E101" s="5">
        <v>236.409852</v>
      </c>
      <c r="F101" s="5">
        <v>72.447329769999996</v>
      </c>
      <c r="G101" s="5">
        <v>3.2631962109999999</v>
      </c>
      <c r="H101" s="5">
        <v>1.101632E-3</v>
      </c>
      <c r="I101" s="5">
        <v>94.415694889999997</v>
      </c>
      <c r="J101" s="5">
        <v>378.4040091</v>
      </c>
      <c r="K101" s="8">
        <f t="shared" si="17"/>
        <v>163.409852</v>
      </c>
      <c r="L101" s="8">
        <f t="shared" si="18"/>
        <v>163.409852</v>
      </c>
    </row>
    <row r="102" spans="1:12" x14ac:dyDescent="0.2">
      <c r="A102" t="s">
        <v>77</v>
      </c>
      <c r="B102" s="4" t="s">
        <v>29</v>
      </c>
      <c r="C102" s="4" t="s">
        <v>30</v>
      </c>
      <c r="D102" s="4">
        <v>36</v>
      </c>
      <c r="E102" s="5">
        <v>211.52074519999999</v>
      </c>
      <c r="F102" s="5">
        <v>62.273691829999997</v>
      </c>
      <c r="G102" s="5">
        <v>3.3966308879999998</v>
      </c>
      <c r="H102" s="5">
        <v>6.8220900000000003E-4</v>
      </c>
      <c r="I102" s="5">
        <v>89.466551989999999</v>
      </c>
      <c r="J102" s="5">
        <v>333.57493829999999</v>
      </c>
      <c r="K102" s="8">
        <f t="shared" si="17"/>
        <v>175.52074519999999</v>
      </c>
      <c r="L102" s="8">
        <f t="shared" si="18"/>
        <v>175.52074519999999</v>
      </c>
    </row>
    <row r="103" spans="1:12" x14ac:dyDescent="0.2">
      <c r="A103" t="s">
        <v>78</v>
      </c>
      <c r="B103" s="4" t="s">
        <v>29</v>
      </c>
      <c r="C103" s="4" t="s">
        <v>30</v>
      </c>
      <c r="D103" s="4">
        <v>68</v>
      </c>
      <c r="E103" s="5">
        <v>198.16244760000001</v>
      </c>
      <c r="F103" s="5">
        <v>56.82024603</v>
      </c>
      <c r="G103" s="5">
        <v>3.4875323749999998</v>
      </c>
      <c r="H103" s="5">
        <v>4.8749999999999998E-4</v>
      </c>
      <c r="I103" s="5">
        <v>86.796811779999999</v>
      </c>
      <c r="J103" s="5">
        <v>309.52808340000001</v>
      </c>
      <c r="K103" s="8">
        <f t="shared" si="17"/>
        <v>130.16244760000001</v>
      </c>
      <c r="L103" s="8">
        <f t="shared" si="18"/>
        <v>130.16244760000001</v>
      </c>
    </row>
    <row r="104" spans="1:12" x14ac:dyDescent="0.2">
      <c r="A104" t="s">
        <v>79</v>
      </c>
      <c r="B104" s="4" t="s">
        <v>29</v>
      </c>
      <c r="C104" s="4" t="s">
        <v>30</v>
      </c>
      <c r="D104" s="4">
        <v>68</v>
      </c>
      <c r="E104" s="5">
        <v>235.03885199999999</v>
      </c>
      <c r="F104" s="5">
        <v>71.886579440000006</v>
      </c>
      <c r="G104" s="5">
        <v>3.2695790210000002</v>
      </c>
      <c r="H104" s="5">
        <v>1.0770759999999999E-3</v>
      </c>
      <c r="I104" s="5">
        <v>94.143745339999995</v>
      </c>
      <c r="J104" s="5">
        <v>375.93395870000001</v>
      </c>
      <c r="K104" s="8">
        <f t="shared" si="17"/>
        <v>167.03885199999999</v>
      </c>
      <c r="L104" s="8">
        <f t="shared" si="18"/>
        <v>167.03885199999999</v>
      </c>
    </row>
    <row r="105" spans="1:12" x14ac:dyDescent="0.2">
      <c r="A105" t="s">
        <v>80</v>
      </c>
      <c r="B105" s="4" t="s">
        <v>29</v>
      </c>
      <c r="C105" s="4" t="s">
        <v>30</v>
      </c>
      <c r="D105" s="4">
        <v>57</v>
      </c>
      <c r="E105" s="5">
        <v>240.3334107</v>
      </c>
      <c r="F105" s="5">
        <v>74.052285569999995</v>
      </c>
      <c r="G105" s="5">
        <v>3.2454556779999999</v>
      </c>
      <c r="H105" s="5">
        <v>1.172628E-3</v>
      </c>
      <c r="I105" s="5">
        <v>95.193597999999994</v>
      </c>
      <c r="J105" s="5">
        <v>385.47322339999999</v>
      </c>
      <c r="K105" s="8">
        <f t="shared" si="17"/>
        <v>183.3334107</v>
      </c>
      <c r="L105" s="8">
        <f t="shared" si="18"/>
        <v>183.3334107</v>
      </c>
    </row>
    <row r="106" spans="1:12" x14ac:dyDescent="0.2">
      <c r="A106" t="s">
        <v>81</v>
      </c>
      <c r="B106" s="4" t="s">
        <v>29</v>
      </c>
      <c r="C106" s="4" t="s">
        <v>30</v>
      </c>
      <c r="D106" s="4">
        <v>61</v>
      </c>
      <c r="E106" s="5">
        <v>240.77065920000001</v>
      </c>
      <c r="F106" s="5">
        <v>74.231161130000004</v>
      </c>
      <c r="G106" s="5">
        <v>3.243525435</v>
      </c>
      <c r="H106" s="5">
        <v>1.1806029999999999E-3</v>
      </c>
      <c r="I106" s="5">
        <v>95.280256859999994</v>
      </c>
      <c r="J106" s="5">
        <v>386.26106160000001</v>
      </c>
      <c r="K106" s="8">
        <f t="shared" si="17"/>
        <v>179.77065920000001</v>
      </c>
      <c r="L106" s="8">
        <f t="shared" si="18"/>
        <v>179.77065920000001</v>
      </c>
    </row>
    <row r="107" spans="1:12" x14ac:dyDescent="0.2">
      <c r="A107" t="s">
        <v>82</v>
      </c>
      <c r="B107" s="4" t="s">
        <v>31</v>
      </c>
      <c r="C107" s="4" t="s">
        <v>30</v>
      </c>
      <c r="D107" s="4">
        <v>25</v>
      </c>
      <c r="E107" s="5">
        <v>234.06279660000001</v>
      </c>
      <c r="F107" s="5">
        <v>71.48738548</v>
      </c>
      <c r="G107" s="5">
        <v>3.274183201</v>
      </c>
      <c r="H107" s="5">
        <v>1.059679E-3</v>
      </c>
      <c r="I107" s="5">
        <v>93.950095719999993</v>
      </c>
      <c r="J107" s="5">
        <v>374.17549750000001</v>
      </c>
      <c r="K107" s="8">
        <f t="shared" si="17"/>
        <v>209.06279660000001</v>
      </c>
      <c r="L107" s="8">
        <f t="shared" si="18"/>
        <v>209.06279660000001</v>
      </c>
    </row>
    <row r="108" spans="1:12" x14ac:dyDescent="0.2">
      <c r="A108" t="s">
        <v>83</v>
      </c>
      <c r="B108" s="4" t="s">
        <v>29</v>
      </c>
      <c r="C108" s="4" t="s">
        <v>30</v>
      </c>
      <c r="D108" s="4">
        <v>60</v>
      </c>
      <c r="E108" s="5">
        <v>229.74772530000001</v>
      </c>
      <c r="F108" s="5">
        <v>69.722796500000001</v>
      </c>
      <c r="G108" s="5">
        <v>3.2951593579999998</v>
      </c>
      <c r="H108" s="5">
        <v>9.8365900000000001E-4</v>
      </c>
      <c r="I108" s="5">
        <v>93.093555300000006</v>
      </c>
      <c r="J108" s="5">
        <v>366.4018954</v>
      </c>
      <c r="K108" s="8">
        <f t="shared" si="17"/>
        <v>169.74772530000001</v>
      </c>
      <c r="L108" s="8">
        <f t="shared" si="18"/>
        <v>169.74772530000001</v>
      </c>
    </row>
    <row r="109" spans="1:12" x14ac:dyDescent="0.2">
      <c r="A109" t="s">
        <v>84</v>
      </c>
      <c r="B109" s="4" t="s">
        <v>29</v>
      </c>
      <c r="C109" s="4" t="s">
        <v>30</v>
      </c>
      <c r="D109" s="4">
        <v>34</v>
      </c>
      <c r="E109" s="5">
        <v>218.99494619999999</v>
      </c>
      <c r="F109" s="5">
        <v>65.327313860000004</v>
      </c>
      <c r="G109" s="5">
        <v>3.3522723230000002</v>
      </c>
      <c r="H109" s="5">
        <v>8.0151099999999998E-4</v>
      </c>
      <c r="I109" s="5">
        <v>90.955763840000003</v>
      </c>
      <c r="J109" s="5">
        <v>347.03412859999997</v>
      </c>
      <c r="K109" s="8">
        <f t="shared" si="17"/>
        <v>184.99494619999999</v>
      </c>
      <c r="L109" s="8">
        <f t="shared" si="18"/>
        <v>184.99494619999999</v>
      </c>
    </row>
    <row r="110" spans="1:12" x14ac:dyDescent="0.2">
      <c r="A110" t="s">
        <v>85</v>
      </c>
      <c r="B110" s="4" t="s">
        <v>29</v>
      </c>
      <c r="C110" s="4" t="s">
        <v>30</v>
      </c>
      <c r="D110" s="4">
        <v>51</v>
      </c>
      <c r="E110" s="5">
        <v>206.947754</v>
      </c>
      <c r="F110" s="5">
        <v>60.406147990000001</v>
      </c>
      <c r="G110" s="5">
        <v>3.4259385980000001</v>
      </c>
      <c r="H110" s="5">
        <v>6.1267899999999998E-4</v>
      </c>
      <c r="I110" s="5">
        <v>88.553879480000006</v>
      </c>
      <c r="J110" s="5">
        <v>325.34162850000001</v>
      </c>
      <c r="K110" s="8">
        <f t="shared" si="17"/>
        <v>155.947754</v>
      </c>
      <c r="L110" s="8">
        <f t="shared" si="18"/>
        <v>155.947754</v>
      </c>
    </row>
    <row r="111" spans="1:12" x14ac:dyDescent="0.2">
      <c r="A111" t="s">
        <v>86</v>
      </c>
      <c r="B111" s="4" t="s">
        <v>29</v>
      </c>
      <c r="C111" s="4" t="s">
        <v>30</v>
      </c>
      <c r="D111" s="4">
        <v>60</v>
      </c>
      <c r="E111" s="5">
        <v>203.8211388</v>
      </c>
      <c r="F111" s="5">
        <v>59.129655790000001</v>
      </c>
      <c r="G111" s="5">
        <v>3.4470205530000002</v>
      </c>
      <c r="H111" s="5">
        <v>5.6680499999999998E-4</v>
      </c>
      <c r="I111" s="5">
        <v>87.929143049999993</v>
      </c>
      <c r="J111" s="5">
        <v>319.71313459999999</v>
      </c>
      <c r="K111" s="8">
        <f t="shared" si="17"/>
        <v>143.8211388</v>
      </c>
      <c r="L111" s="8">
        <f t="shared" si="18"/>
        <v>143.8211388</v>
      </c>
    </row>
    <row r="112" spans="1:12" x14ac:dyDescent="0.2">
      <c r="A112" t="s">
        <v>87</v>
      </c>
      <c r="B112" s="4" t="s">
        <v>29</v>
      </c>
      <c r="C112" s="4" t="s">
        <v>30</v>
      </c>
      <c r="D112" s="4">
        <v>61</v>
      </c>
      <c r="E112" s="5">
        <v>241.9685776</v>
      </c>
      <c r="F112" s="5">
        <v>74.721238450000001</v>
      </c>
      <c r="G112" s="5">
        <v>3.2382838220000001</v>
      </c>
      <c r="H112" s="5">
        <v>1.2025110000000001E-3</v>
      </c>
      <c r="I112" s="5">
        <v>95.517641380000001</v>
      </c>
      <c r="J112" s="5">
        <v>388.41951390000003</v>
      </c>
      <c r="K112" s="8">
        <f t="shared" si="17"/>
        <v>180.9685776</v>
      </c>
      <c r="L112" s="8">
        <f t="shared" si="18"/>
        <v>180.9685776</v>
      </c>
    </row>
    <row r="113" spans="1:17" x14ac:dyDescent="0.2">
      <c r="A113" t="s">
        <v>88</v>
      </c>
      <c r="B113" s="4" t="s">
        <v>31</v>
      </c>
      <c r="C113" s="4" t="s">
        <v>30</v>
      </c>
      <c r="D113" s="4">
        <v>64</v>
      </c>
      <c r="E113" s="5">
        <v>237.2571604</v>
      </c>
      <c r="F113" s="5">
        <v>72.793903709999995</v>
      </c>
      <c r="G113" s="5">
        <v>3.2592998629999999</v>
      </c>
      <c r="H113" s="5">
        <v>1.1168759999999999E-3</v>
      </c>
      <c r="I113" s="5">
        <v>94.58373082</v>
      </c>
      <c r="J113" s="5">
        <v>379.93059</v>
      </c>
      <c r="K113" s="8">
        <f t="shared" si="17"/>
        <v>173.2571604</v>
      </c>
      <c r="L113" s="8">
        <f t="shared" si="18"/>
        <v>173.2571604</v>
      </c>
    </row>
    <row r="114" spans="1:17" x14ac:dyDescent="0.2">
      <c r="A114" t="s">
        <v>89</v>
      </c>
      <c r="B114" s="4" t="s">
        <v>29</v>
      </c>
      <c r="C114" s="4" t="s">
        <v>30</v>
      </c>
      <c r="D114" s="4">
        <v>66</v>
      </c>
      <c r="E114" s="5">
        <v>219.46948760000001</v>
      </c>
      <c r="F114" s="5">
        <v>65.521237889999995</v>
      </c>
      <c r="G114" s="5">
        <v>3.3495931190000001</v>
      </c>
      <c r="H114" s="5">
        <v>8.0930300000000004E-4</v>
      </c>
      <c r="I114" s="5">
        <v>91.050221109999995</v>
      </c>
      <c r="J114" s="5">
        <v>347.88875410000003</v>
      </c>
      <c r="K114" s="8">
        <f t="shared" si="17"/>
        <v>153.46948760000001</v>
      </c>
      <c r="L114" s="8">
        <f t="shared" si="18"/>
        <v>153.46948760000001</v>
      </c>
    </row>
    <row r="115" spans="1:17" x14ac:dyDescent="0.2">
      <c r="A115" t="s">
        <v>90</v>
      </c>
      <c r="B115" s="4" t="s">
        <v>29</v>
      </c>
      <c r="C115" s="4" t="s">
        <v>30</v>
      </c>
      <c r="D115" s="4">
        <v>54</v>
      </c>
      <c r="E115" s="5">
        <v>218.51220649999999</v>
      </c>
      <c r="F115" s="5">
        <v>65.130043290000003</v>
      </c>
      <c r="G115" s="5">
        <v>3.3550139909999999</v>
      </c>
      <c r="H115" s="5">
        <v>7.9361000000000004E-4</v>
      </c>
      <c r="I115" s="5">
        <v>90.85966732</v>
      </c>
      <c r="J115" s="5">
        <v>346.1647456</v>
      </c>
      <c r="K115" s="8">
        <f t="shared" si="17"/>
        <v>164.51220649999999</v>
      </c>
      <c r="L115" s="8">
        <f t="shared" si="18"/>
        <v>164.51220649999999</v>
      </c>
    </row>
    <row r="116" spans="1:17" x14ac:dyDescent="0.2">
      <c r="A116" t="s">
        <v>91</v>
      </c>
      <c r="B116" s="4" t="s">
        <v>29</v>
      </c>
      <c r="C116" s="4" t="s">
        <v>30</v>
      </c>
      <c r="D116" s="4">
        <v>70</v>
      </c>
      <c r="E116" s="5">
        <v>292.65707889999999</v>
      </c>
      <c r="F116" s="5">
        <v>95.475416659999993</v>
      </c>
      <c r="G116" s="5">
        <v>3.0652610810000001</v>
      </c>
      <c r="H116" s="5">
        <v>2.1748010000000001E-3</v>
      </c>
      <c r="I116" s="5">
        <v>105.5287008</v>
      </c>
      <c r="J116" s="5">
        <v>479.78545700000001</v>
      </c>
      <c r="K116" s="8">
        <f t="shared" si="17"/>
        <v>222.65707889999999</v>
      </c>
      <c r="L116" s="8">
        <f t="shared" si="18"/>
        <v>222.65707889999999</v>
      </c>
    </row>
    <row r="117" spans="1:17" x14ac:dyDescent="0.2">
      <c r="A117" t="s">
        <v>92</v>
      </c>
      <c r="B117" s="4" t="s">
        <v>29</v>
      </c>
      <c r="C117" s="4" t="s">
        <v>30</v>
      </c>
      <c r="D117" s="4">
        <v>39</v>
      </c>
      <c r="E117" s="5">
        <v>200.70563999999999</v>
      </c>
      <c r="F117" s="5">
        <v>57.858026500000001</v>
      </c>
      <c r="G117" s="5">
        <v>3.468933389</v>
      </c>
      <c r="H117" s="5">
        <v>5.2252899999999998E-4</v>
      </c>
      <c r="I117" s="5">
        <v>87.305991809999995</v>
      </c>
      <c r="J117" s="5">
        <v>314.1052881</v>
      </c>
      <c r="K117" s="8">
        <f t="shared" si="17"/>
        <v>161.70563999999999</v>
      </c>
      <c r="L117" s="8">
        <f t="shared" si="18"/>
        <v>161.70563999999999</v>
      </c>
    </row>
    <row r="118" spans="1:17" x14ac:dyDescent="0.2">
      <c r="A118" t="s">
        <v>93</v>
      </c>
      <c r="B118" s="4" t="s">
        <v>31</v>
      </c>
      <c r="C118" s="4" t="s">
        <v>30</v>
      </c>
      <c r="D118" s="4">
        <v>43</v>
      </c>
      <c r="E118" s="5">
        <v>220.9531279</v>
      </c>
      <c r="F118" s="5">
        <v>66.127575289999996</v>
      </c>
      <c r="G118" s="5">
        <v>3.341316038</v>
      </c>
      <c r="H118" s="5">
        <v>8.3382300000000003E-4</v>
      </c>
      <c r="I118" s="5">
        <v>91.345461940000007</v>
      </c>
      <c r="J118" s="5">
        <v>350.5607938</v>
      </c>
      <c r="K118" s="8">
        <f t="shared" si="17"/>
        <v>177.9531279</v>
      </c>
      <c r="L118" s="8">
        <f t="shared" si="18"/>
        <v>177.9531279</v>
      </c>
    </row>
    <row r="119" spans="1:17" x14ac:dyDescent="0.2">
      <c r="A119" t="s">
        <v>94</v>
      </c>
      <c r="B119" s="4" t="s">
        <v>29</v>
      </c>
      <c r="C119" s="4" t="s">
        <v>30</v>
      </c>
      <c r="D119" s="4">
        <v>45</v>
      </c>
      <c r="E119" s="5">
        <v>207.20901599999999</v>
      </c>
      <c r="F119" s="5">
        <v>60.51282621</v>
      </c>
      <c r="G119" s="5">
        <v>3.424216468</v>
      </c>
      <c r="H119" s="5">
        <v>6.1657499999999996E-4</v>
      </c>
      <c r="I119" s="5">
        <v>88.606056080000002</v>
      </c>
      <c r="J119" s="5">
        <v>325.81197600000002</v>
      </c>
      <c r="K119" s="8">
        <f t="shared" si="17"/>
        <v>162.20901599999999</v>
      </c>
      <c r="L119" s="8">
        <f t="shared" si="18"/>
        <v>162.20901599999999</v>
      </c>
    </row>
    <row r="120" spans="1:17" x14ac:dyDescent="0.2">
      <c r="A120" t="s">
        <v>95</v>
      </c>
      <c r="B120" s="4" t="s">
        <v>32</v>
      </c>
      <c r="C120" s="4" t="s">
        <v>30</v>
      </c>
      <c r="D120" s="4">
        <v>62</v>
      </c>
      <c r="E120" s="5">
        <v>264.2839401</v>
      </c>
      <c r="F120" s="5">
        <v>83.854512479999997</v>
      </c>
      <c r="G120" s="5">
        <v>3.1516961019999998</v>
      </c>
      <c r="H120" s="5">
        <v>1.623251E-3</v>
      </c>
      <c r="I120" s="5">
        <v>99.932115730000007</v>
      </c>
      <c r="J120" s="5">
        <v>428.63576449999999</v>
      </c>
      <c r="K120" s="8">
        <f t="shared" si="17"/>
        <v>202.2839401</v>
      </c>
      <c r="L120" s="8">
        <f t="shared" si="18"/>
        <v>202.2839401</v>
      </c>
    </row>
    <row r="121" spans="1:17" x14ac:dyDescent="0.2">
      <c r="A121" t="s">
        <v>96</v>
      </c>
      <c r="B121" s="4" t="s">
        <v>29</v>
      </c>
      <c r="C121" s="4" t="s">
        <v>30</v>
      </c>
      <c r="D121" s="4">
        <v>64</v>
      </c>
      <c r="E121" s="5">
        <v>209.3475033</v>
      </c>
      <c r="F121" s="5">
        <v>61.386092499999997</v>
      </c>
      <c r="G121" s="5">
        <v>3.4103409230000001</v>
      </c>
      <c r="H121" s="5">
        <v>6.4881699999999999E-4</v>
      </c>
      <c r="I121" s="5">
        <v>89.032972889999996</v>
      </c>
      <c r="J121" s="5">
        <v>329.66203380000002</v>
      </c>
      <c r="K121" s="8">
        <f t="shared" si="17"/>
        <v>145.3475033</v>
      </c>
      <c r="L121" s="8">
        <f t="shared" si="18"/>
        <v>145.3475033</v>
      </c>
    </row>
    <row r="122" spans="1:17" x14ac:dyDescent="0.2">
      <c r="A122" t="s">
        <v>97</v>
      </c>
      <c r="B122" s="4" t="s">
        <v>29</v>
      </c>
      <c r="C122" s="4" t="s">
        <v>30</v>
      </c>
      <c r="D122" s="4">
        <v>51</v>
      </c>
      <c r="E122" s="5">
        <v>202.4658713</v>
      </c>
      <c r="F122" s="5">
        <v>58.57644457</v>
      </c>
      <c r="G122" s="5">
        <v>3.4564383830000001</v>
      </c>
      <c r="H122" s="5">
        <v>5.4736400000000005E-4</v>
      </c>
      <c r="I122" s="5">
        <v>87.658149640000005</v>
      </c>
      <c r="J122" s="5">
        <v>317.27359300000001</v>
      </c>
      <c r="K122" s="8">
        <f t="shared" si="17"/>
        <v>151.4658713</v>
      </c>
      <c r="L122" s="8">
        <f t="shared" si="18"/>
        <v>151.4658713</v>
      </c>
      <c r="Q122" s="5"/>
    </row>
    <row r="123" spans="1:17" x14ac:dyDescent="0.2">
      <c r="A123" t="s">
        <v>98</v>
      </c>
      <c r="B123" s="4" t="s">
        <v>29</v>
      </c>
      <c r="C123" s="4" t="s">
        <v>30</v>
      </c>
      <c r="D123" s="4">
        <v>64</v>
      </c>
      <c r="E123" s="5">
        <v>230.7059793</v>
      </c>
      <c r="F123" s="5">
        <v>70.114629339999993</v>
      </c>
      <c r="G123" s="5">
        <v>3.2904114510000002</v>
      </c>
      <c r="H123" s="5">
        <v>1.00041E-3</v>
      </c>
      <c r="I123" s="5">
        <v>93.283830980000005</v>
      </c>
      <c r="J123" s="5">
        <v>368.12812760000003</v>
      </c>
      <c r="K123" s="8">
        <f t="shared" ref="K123:K154" si="19">E123-D123</f>
        <v>166.7059793</v>
      </c>
      <c r="L123" s="8">
        <f t="shared" ref="L123:L154" si="20">ABS(E123-D123)</f>
        <v>166.7059793</v>
      </c>
    </row>
    <row r="124" spans="1:17" x14ac:dyDescent="0.2">
      <c r="A124" t="s">
        <v>99</v>
      </c>
      <c r="B124" s="4" t="s">
        <v>29</v>
      </c>
      <c r="C124" s="4" t="s">
        <v>30</v>
      </c>
      <c r="D124" s="4">
        <v>71</v>
      </c>
      <c r="E124" s="5">
        <v>224.33756639999999</v>
      </c>
      <c r="F124" s="5">
        <v>67.510927530000004</v>
      </c>
      <c r="G124" s="5">
        <v>3.3229815469999999</v>
      </c>
      <c r="H124" s="5">
        <v>8.9060799999999998E-4</v>
      </c>
      <c r="I124" s="5">
        <v>92.018579889999998</v>
      </c>
      <c r="J124" s="5">
        <v>356.65655290000001</v>
      </c>
      <c r="K124" s="8">
        <f t="shared" si="19"/>
        <v>153.33756639999999</v>
      </c>
      <c r="L124" s="8">
        <f t="shared" si="20"/>
        <v>153.33756639999999</v>
      </c>
    </row>
    <row r="125" spans="1:17" x14ac:dyDescent="0.2">
      <c r="A125" t="s">
        <v>100</v>
      </c>
      <c r="B125" s="4" t="s">
        <v>31</v>
      </c>
      <c r="C125" s="4" t="s">
        <v>30</v>
      </c>
      <c r="D125" s="4">
        <v>51</v>
      </c>
      <c r="E125" s="5">
        <v>214.39231359999999</v>
      </c>
      <c r="F125" s="5">
        <v>63.446708569999998</v>
      </c>
      <c r="G125" s="5">
        <v>3.3790927599999998</v>
      </c>
      <c r="H125" s="5">
        <v>7.27255E-4</v>
      </c>
      <c r="I125" s="5">
        <v>90.039049869999999</v>
      </c>
      <c r="J125" s="5">
        <v>338.7455774</v>
      </c>
      <c r="K125" s="8">
        <f t="shared" si="19"/>
        <v>163.39231359999999</v>
      </c>
      <c r="L125" s="8">
        <f t="shared" si="20"/>
        <v>163.39231359999999</v>
      </c>
    </row>
    <row r="126" spans="1:17" x14ac:dyDescent="0.2">
      <c r="A126" t="s">
        <v>101</v>
      </c>
      <c r="B126" s="4" t="s">
        <v>29</v>
      </c>
      <c r="C126" s="4" t="s">
        <v>30</v>
      </c>
      <c r="D126" s="4">
        <v>60</v>
      </c>
      <c r="E126" s="5">
        <v>211.92653720000001</v>
      </c>
      <c r="F126" s="5">
        <v>62.439441289999998</v>
      </c>
      <c r="G126" s="5">
        <v>3.394113285</v>
      </c>
      <c r="H126" s="5">
        <v>6.8851199999999996E-4</v>
      </c>
      <c r="I126" s="5">
        <v>89.547481039999994</v>
      </c>
      <c r="J126" s="5">
        <v>334.3055933</v>
      </c>
      <c r="K126" s="8">
        <f t="shared" si="19"/>
        <v>151.92653720000001</v>
      </c>
      <c r="L126" s="8">
        <f t="shared" si="20"/>
        <v>151.92653720000001</v>
      </c>
    </row>
    <row r="127" spans="1:17" x14ac:dyDescent="0.2">
      <c r="A127" t="s">
        <v>102</v>
      </c>
      <c r="B127" s="4" t="s">
        <v>29</v>
      </c>
      <c r="C127" s="4" t="s">
        <v>30</v>
      </c>
      <c r="D127" s="4">
        <v>73</v>
      </c>
      <c r="E127" s="5">
        <v>233.1217925</v>
      </c>
      <c r="F127" s="5">
        <v>71.102543560000001</v>
      </c>
      <c r="G127" s="5">
        <v>3.2786702249999999</v>
      </c>
      <c r="H127" s="5">
        <v>1.0429739999999999E-3</v>
      </c>
      <c r="I127" s="5">
        <v>93.763367939999995</v>
      </c>
      <c r="J127" s="5">
        <v>372.4802171</v>
      </c>
      <c r="K127" s="8">
        <f t="shared" si="19"/>
        <v>160.1217925</v>
      </c>
      <c r="L127" s="8">
        <f t="shared" si="20"/>
        <v>160.1217925</v>
      </c>
    </row>
    <row r="128" spans="1:17" x14ac:dyDescent="0.2">
      <c r="A128" t="s">
        <v>103</v>
      </c>
      <c r="B128" s="4" t="s">
        <v>31</v>
      </c>
      <c r="C128" s="4" t="s">
        <v>30</v>
      </c>
      <c r="D128" s="4">
        <v>64</v>
      </c>
      <c r="E128" s="5">
        <v>143.04078699999999</v>
      </c>
      <c r="F128" s="5">
        <v>34.424194630000002</v>
      </c>
      <c r="G128" s="5">
        <v>4.1552398989999997</v>
      </c>
      <c r="H128" s="5">
        <v>3.2499999999999997E-5</v>
      </c>
      <c r="I128" s="5">
        <v>75.57060534</v>
      </c>
      <c r="J128" s="5">
        <v>210.51096870000001</v>
      </c>
      <c r="K128" s="8">
        <f t="shared" si="19"/>
        <v>79.040786999999995</v>
      </c>
      <c r="L128" s="8">
        <f t="shared" si="20"/>
        <v>79.040786999999995</v>
      </c>
    </row>
    <row r="129" spans="1:12" x14ac:dyDescent="0.2">
      <c r="A129" t="s">
        <v>104</v>
      </c>
      <c r="B129" s="4" t="s">
        <v>29</v>
      </c>
      <c r="C129" s="4" t="s">
        <v>30</v>
      </c>
      <c r="D129" s="4">
        <v>63</v>
      </c>
      <c r="E129" s="5">
        <v>217.68012110000001</v>
      </c>
      <c r="F129" s="5">
        <v>64.790029000000004</v>
      </c>
      <c r="G129" s="5">
        <v>3.3597781090000001</v>
      </c>
      <c r="H129" s="5">
        <v>7.8005100000000003E-4</v>
      </c>
      <c r="I129" s="5">
        <v>90.693997699999997</v>
      </c>
      <c r="J129" s="5">
        <v>344.6662445</v>
      </c>
      <c r="K129" s="8">
        <f t="shared" si="19"/>
        <v>154.68012110000001</v>
      </c>
      <c r="L129" s="8">
        <f t="shared" si="20"/>
        <v>154.68012110000001</v>
      </c>
    </row>
    <row r="130" spans="1:12" x14ac:dyDescent="0.2">
      <c r="A130" t="s">
        <v>105</v>
      </c>
      <c r="B130" s="4" t="s">
        <v>29</v>
      </c>
      <c r="C130" s="4" t="s">
        <v>33</v>
      </c>
      <c r="D130" s="4">
        <v>44</v>
      </c>
      <c r="E130" s="5">
        <v>203.65714639999999</v>
      </c>
      <c r="F130" s="5">
        <v>59.062712210000001</v>
      </c>
      <c r="G130" s="5">
        <v>3.4481509360000002</v>
      </c>
      <c r="H130" s="5">
        <v>5.6443900000000002E-4</v>
      </c>
      <c r="I130" s="5">
        <v>87.896357629999997</v>
      </c>
      <c r="J130" s="5">
        <v>319.41793510000002</v>
      </c>
      <c r="K130" s="8">
        <f t="shared" si="19"/>
        <v>159.65714639999999</v>
      </c>
      <c r="L130" s="8">
        <f t="shared" si="20"/>
        <v>159.65714639999999</v>
      </c>
    </row>
    <row r="131" spans="1:12" x14ac:dyDescent="0.2">
      <c r="A131" t="s">
        <v>106</v>
      </c>
      <c r="B131" s="4" t="s">
        <v>29</v>
      </c>
      <c r="C131" s="4" t="s">
        <v>33</v>
      </c>
      <c r="D131" s="4">
        <v>59</v>
      </c>
      <c r="E131" s="5">
        <v>218.34217240000001</v>
      </c>
      <c r="F131" s="5">
        <v>65.060561590000006</v>
      </c>
      <c r="G131" s="5">
        <v>3.3559835179999999</v>
      </c>
      <c r="H131" s="5">
        <v>7.9083300000000001E-4</v>
      </c>
      <c r="I131" s="5">
        <v>90.825814859999994</v>
      </c>
      <c r="J131" s="5">
        <v>345.85852990000001</v>
      </c>
      <c r="K131" s="8">
        <f t="shared" si="19"/>
        <v>159.34217240000001</v>
      </c>
      <c r="L131" s="8">
        <f t="shared" si="20"/>
        <v>159.34217240000001</v>
      </c>
    </row>
    <row r="132" spans="1:12" x14ac:dyDescent="0.2">
      <c r="A132" t="s">
        <v>107</v>
      </c>
      <c r="B132" s="4" t="s">
        <v>29</v>
      </c>
      <c r="C132" s="4" t="s">
        <v>33</v>
      </c>
      <c r="D132" s="4">
        <v>58</v>
      </c>
      <c r="E132" s="5">
        <v>167.6850517</v>
      </c>
      <c r="F132" s="5">
        <v>44.407361600000002</v>
      </c>
      <c r="G132" s="5">
        <v>3.776064275</v>
      </c>
      <c r="H132" s="5">
        <v>1.59326E-4</v>
      </c>
      <c r="I132" s="5">
        <v>80.648222320000002</v>
      </c>
      <c r="J132" s="5">
        <v>254.72188109999999</v>
      </c>
      <c r="K132" s="8">
        <f t="shared" si="19"/>
        <v>109.6850517</v>
      </c>
      <c r="L132" s="8">
        <f t="shared" si="20"/>
        <v>109.6850517</v>
      </c>
    </row>
    <row r="133" spans="1:12" x14ac:dyDescent="0.2">
      <c r="A133" t="s">
        <v>108</v>
      </c>
      <c r="B133" s="4" t="s">
        <v>29</v>
      </c>
      <c r="C133" s="4" t="s">
        <v>33</v>
      </c>
      <c r="D133" s="4">
        <v>41</v>
      </c>
      <c r="E133" s="5">
        <v>226.62527349999999</v>
      </c>
      <c r="F133" s="5">
        <v>68.446148050000005</v>
      </c>
      <c r="G133" s="5">
        <v>3.3110011290000001</v>
      </c>
      <c r="H133" s="5">
        <v>9.2962800000000005E-4</v>
      </c>
      <c r="I133" s="5">
        <v>92.473288429999997</v>
      </c>
      <c r="J133" s="5">
        <v>360.77725850000002</v>
      </c>
      <c r="K133" s="8">
        <f t="shared" si="19"/>
        <v>185.62527349999999</v>
      </c>
      <c r="L133" s="8">
        <f t="shared" si="20"/>
        <v>185.62527349999999</v>
      </c>
    </row>
    <row r="134" spans="1:12" x14ac:dyDescent="0.2">
      <c r="A134" t="s">
        <v>109</v>
      </c>
      <c r="B134" s="4" t="s">
        <v>29</v>
      </c>
      <c r="C134" s="4" t="s">
        <v>33</v>
      </c>
      <c r="D134" s="4">
        <v>64</v>
      </c>
      <c r="E134" s="5">
        <v>221.4739926</v>
      </c>
      <c r="F134" s="5">
        <v>66.340455539999994</v>
      </c>
      <c r="G134" s="5">
        <v>3.3384454589999999</v>
      </c>
      <c r="H134" s="5">
        <v>8.4248600000000004E-4</v>
      </c>
      <c r="I134" s="5">
        <v>91.449089000000001</v>
      </c>
      <c r="J134" s="5">
        <v>351.49889619999999</v>
      </c>
      <c r="K134" s="8">
        <f t="shared" si="19"/>
        <v>157.4739926</v>
      </c>
      <c r="L134" s="8">
        <f t="shared" si="20"/>
        <v>157.4739926</v>
      </c>
    </row>
    <row r="135" spans="1:12" x14ac:dyDescent="0.2">
      <c r="A135" t="s">
        <v>110</v>
      </c>
      <c r="B135" s="4" t="s">
        <v>29</v>
      </c>
      <c r="C135" s="4" t="s">
        <v>33</v>
      </c>
      <c r="D135" s="4">
        <v>65</v>
      </c>
      <c r="E135" s="5">
        <v>232.03815420000001</v>
      </c>
      <c r="F135" s="5">
        <v>70.659389899999994</v>
      </c>
      <c r="G135" s="5">
        <v>3.2838969389999999</v>
      </c>
      <c r="H135" s="5">
        <v>1.023824E-3</v>
      </c>
      <c r="I135" s="5">
        <v>93.548294839999997</v>
      </c>
      <c r="J135" s="5">
        <v>370.52801360000001</v>
      </c>
      <c r="K135" s="8">
        <f t="shared" si="19"/>
        <v>167.03815420000001</v>
      </c>
      <c r="L135" s="8">
        <f t="shared" si="20"/>
        <v>167.03815420000001</v>
      </c>
    </row>
    <row r="136" spans="1:12" x14ac:dyDescent="0.2">
      <c r="A136" t="s">
        <v>111</v>
      </c>
      <c r="B136" s="4" t="s">
        <v>29</v>
      </c>
      <c r="C136" s="4" t="s">
        <v>33</v>
      </c>
      <c r="D136" s="4">
        <v>72</v>
      </c>
      <c r="E136" s="5">
        <v>294.35616629999998</v>
      </c>
      <c r="F136" s="5">
        <v>96.171548639999997</v>
      </c>
      <c r="G136" s="5">
        <v>3.0607406290000001</v>
      </c>
      <c r="H136" s="5">
        <v>2.2079030000000002E-3</v>
      </c>
      <c r="I136" s="5">
        <v>105.86339460000001</v>
      </c>
      <c r="J136" s="5">
        <v>482.84893790000001</v>
      </c>
      <c r="K136" s="8">
        <f t="shared" si="19"/>
        <v>222.35616629999998</v>
      </c>
      <c r="L136" s="8">
        <f t="shared" si="20"/>
        <v>222.35616629999998</v>
      </c>
    </row>
    <row r="137" spans="1:12" x14ac:dyDescent="0.2">
      <c r="A137" t="s">
        <v>112</v>
      </c>
      <c r="B137" s="4" t="s">
        <v>29</v>
      </c>
      <c r="C137" s="4" t="s">
        <v>33</v>
      </c>
      <c r="D137" s="4">
        <v>76</v>
      </c>
      <c r="E137" s="5">
        <v>220.90214330000001</v>
      </c>
      <c r="F137" s="5">
        <v>66.106738340000007</v>
      </c>
      <c r="G137" s="5">
        <v>3.34159798</v>
      </c>
      <c r="H137" s="5">
        <v>8.3297600000000003E-4</v>
      </c>
      <c r="I137" s="5">
        <v>91.335317040000007</v>
      </c>
      <c r="J137" s="5">
        <v>350.46896959999998</v>
      </c>
      <c r="K137" s="8">
        <f t="shared" si="19"/>
        <v>144.90214330000001</v>
      </c>
      <c r="L137" s="8">
        <f t="shared" si="20"/>
        <v>144.90214330000001</v>
      </c>
    </row>
    <row r="138" spans="1:12" x14ac:dyDescent="0.2">
      <c r="A138" t="s">
        <v>113</v>
      </c>
      <c r="B138" s="4" t="s">
        <v>29</v>
      </c>
      <c r="C138" s="4" t="s">
        <v>33</v>
      </c>
      <c r="D138" s="4">
        <v>33</v>
      </c>
      <c r="E138" s="5">
        <v>211.9352284</v>
      </c>
      <c r="F138" s="5">
        <v>62.442991499999998</v>
      </c>
      <c r="G138" s="5">
        <v>3.3940594979999998</v>
      </c>
      <c r="H138" s="5">
        <v>6.8864700000000002E-4</v>
      </c>
      <c r="I138" s="5">
        <v>89.549213929999993</v>
      </c>
      <c r="J138" s="5">
        <v>334.32124279999999</v>
      </c>
      <c r="K138" s="8">
        <f t="shared" si="19"/>
        <v>178.9352284</v>
      </c>
      <c r="L138" s="8">
        <f t="shared" si="20"/>
        <v>178.9352284</v>
      </c>
    </row>
    <row r="139" spans="1:12" x14ac:dyDescent="0.2">
      <c r="A139" t="s">
        <v>114</v>
      </c>
      <c r="B139" s="4" t="s">
        <v>29</v>
      </c>
      <c r="C139" s="4" t="s">
        <v>33</v>
      </c>
      <c r="D139" s="4">
        <v>35</v>
      </c>
      <c r="E139" s="5">
        <v>231.74391460000001</v>
      </c>
      <c r="F139" s="5">
        <v>70.539064859999996</v>
      </c>
      <c r="G139" s="5">
        <v>3.285327288</v>
      </c>
      <c r="H139" s="5">
        <v>1.0186399999999999E-3</v>
      </c>
      <c r="I139" s="5">
        <v>93.489887999999993</v>
      </c>
      <c r="J139" s="5">
        <v>369.99794120000001</v>
      </c>
      <c r="K139" s="8">
        <f t="shared" si="19"/>
        <v>196.74391460000001</v>
      </c>
      <c r="L139" s="8">
        <f t="shared" si="20"/>
        <v>196.74391460000001</v>
      </c>
    </row>
    <row r="140" spans="1:12" x14ac:dyDescent="0.2">
      <c r="A140" t="s">
        <v>115</v>
      </c>
      <c r="B140" s="4" t="s">
        <v>29</v>
      </c>
      <c r="C140" s="4" t="s">
        <v>33</v>
      </c>
      <c r="D140" s="4">
        <v>66</v>
      </c>
      <c r="E140" s="5">
        <v>225.28921879999999</v>
      </c>
      <c r="F140" s="5">
        <v>67.899951259999995</v>
      </c>
      <c r="G140" s="5">
        <v>3.3179584759999998</v>
      </c>
      <c r="H140" s="5">
        <v>9.0678000000000004E-4</v>
      </c>
      <c r="I140" s="5">
        <v>92.207759749999994</v>
      </c>
      <c r="J140" s="5">
        <v>358.37067780000001</v>
      </c>
      <c r="K140" s="8">
        <f t="shared" si="19"/>
        <v>159.28921879999999</v>
      </c>
      <c r="L140" s="8">
        <f t="shared" si="20"/>
        <v>159.28921879999999</v>
      </c>
    </row>
    <row r="141" spans="1:12" x14ac:dyDescent="0.2">
      <c r="A141" t="s">
        <v>116</v>
      </c>
      <c r="B141" s="4" t="s">
        <v>29</v>
      </c>
      <c r="C141" s="4" t="s">
        <v>33</v>
      </c>
      <c r="D141" s="4">
        <v>50</v>
      </c>
      <c r="E141" s="5">
        <v>266.37887560000001</v>
      </c>
      <c r="F141" s="5">
        <v>84.712264340000004</v>
      </c>
      <c r="G141" s="5">
        <v>3.1445136979999999</v>
      </c>
      <c r="H141" s="5">
        <v>1.6636310000000001E-3</v>
      </c>
      <c r="I141" s="5">
        <v>100.3458885</v>
      </c>
      <c r="J141" s="5">
        <v>432.41186279999999</v>
      </c>
      <c r="K141" s="8">
        <f t="shared" si="19"/>
        <v>216.37887560000001</v>
      </c>
      <c r="L141" s="8">
        <f t="shared" si="20"/>
        <v>216.37887560000001</v>
      </c>
    </row>
    <row r="142" spans="1:12" x14ac:dyDescent="0.2">
      <c r="A142" t="s">
        <v>117</v>
      </c>
      <c r="B142" s="4" t="s">
        <v>29</v>
      </c>
      <c r="C142" s="4" t="s">
        <v>33</v>
      </c>
      <c r="D142" s="4">
        <v>63</v>
      </c>
      <c r="E142" s="5">
        <v>208.47591650000001</v>
      </c>
      <c r="F142" s="5">
        <v>61.030157099999997</v>
      </c>
      <c r="G142" s="5">
        <v>3.4159492029999998</v>
      </c>
      <c r="H142" s="5">
        <v>6.3560099999999996E-4</v>
      </c>
      <c r="I142" s="5">
        <v>88.859006609999994</v>
      </c>
      <c r="J142" s="5">
        <v>328.09282639999998</v>
      </c>
      <c r="K142" s="8">
        <f t="shared" si="19"/>
        <v>145.47591650000001</v>
      </c>
      <c r="L142" s="8">
        <f t="shared" si="20"/>
        <v>145.47591650000001</v>
      </c>
    </row>
    <row r="143" spans="1:12" x14ac:dyDescent="0.2">
      <c r="A143" t="s">
        <v>118</v>
      </c>
      <c r="B143" s="4" t="s">
        <v>29</v>
      </c>
      <c r="C143" s="4" t="s">
        <v>33</v>
      </c>
      <c r="D143" s="4">
        <v>31</v>
      </c>
      <c r="E143" s="5">
        <v>222.0453795</v>
      </c>
      <c r="F143" s="5">
        <v>66.573992419999996</v>
      </c>
      <c r="G143" s="5">
        <v>3.335317163</v>
      </c>
      <c r="H143" s="5">
        <v>8.5202200000000002E-4</v>
      </c>
      <c r="I143" s="5">
        <v>91.562752079999996</v>
      </c>
      <c r="J143" s="5">
        <v>352.528007</v>
      </c>
      <c r="K143" s="8">
        <f t="shared" si="19"/>
        <v>191.0453795</v>
      </c>
      <c r="L143" s="8">
        <f t="shared" si="20"/>
        <v>191.0453795</v>
      </c>
    </row>
    <row r="144" spans="1:12" x14ac:dyDescent="0.2">
      <c r="A144" t="s">
        <v>119</v>
      </c>
      <c r="B144" s="4" t="s">
        <v>31</v>
      </c>
      <c r="C144" s="4" t="s">
        <v>33</v>
      </c>
      <c r="D144" s="4">
        <v>42</v>
      </c>
      <c r="E144" s="5">
        <v>218.59642210000001</v>
      </c>
      <c r="F144" s="5">
        <v>65.164457830000003</v>
      </c>
      <c r="G144" s="5">
        <v>3.3545345019999999</v>
      </c>
      <c r="H144" s="5">
        <v>7.9498600000000002E-4</v>
      </c>
      <c r="I144" s="5">
        <v>90.876431640000007</v>
      </c>
      <c r="J144" s="5">
        <v>346.31641250000001</v>
      </c>
      <c r="K144" s="8">
        <f t="shared" si="19"/>
        <v>176.59642210000001</v>
      </c>
      <c r="L144" s="8">
        <f t="shared" si="20"/>
        <v>176.59642210000001</v>
      </c>
    </row>
    <row r="145" spans="1:12" x14ac:dyDescent="0.2">
      <c r="A145" t="s">
        <v>120</v>
      </c>
      <c r="B145" s="4" t="s">
        <v>29</v>
      </c>
      <c r="C145" s="4" t="s">
        <v>33</v>
      </c>
      <c r="D145" s="4">
        <v>53</v>
      </c>
      <c r="E145" s="5">
        <v>195.50563500000001</v>
      </c>
      <c r="F145" s="5">
        <v>55.736362739999997</v>
      </c>
      <c r="G145" s="5">
        <v>3.5076855650000001</v>
      </c>
      <c r="H145" s="5">
        <v>4.5202300000000002E-4</v>
      </c>
      <c r="I145" s="5">
        <v>86.264371449999999</v>
      </c>
      <c r="J145" s="5">
        <v>304.74689860000001</v>
      </c>
      <c r="K145" s="8">
        <f t="shared" si="19"/>
        <v>142.50563500000001</v>
      </c>
      <c r="L145" s="8">
        <f t="shared" si="20"/>
        <v>142.50563500000001</v>
      </c>
    </row>
    <row r="146" spans="1:12" x14ac:dyDescent="0.2">
      <c r="A146" t="s">
        <v>121</v>
      </c>
      <c r="B146" s="4" t="s">
        <v>29</v>
      </c>
      <c r="C146" s="4" t="s">
        <v>33</v>
      </c>
      <c r="D146" s="4">
        <v>81</v>
      </c>
      <c r="E146" s="5">
        <v>269.74638859999999</v>
      </c>
      <c r="F146" s="5">
        <v>86.091165430000004</v>
      </c>
      <c r="G146" s="5">
        <v>3.133264456</v>
      </c>
      <c r="H146" s="5">
        <v>1.728736E-3</v>
      </c>
      <c r="I146" s="5">
        <v>101.010805</v>
      </c>
      <c r="J146" s="5">
        <v>438.48197219999997</v>
      </c>
      <c r="K146" s="8">
        <f t="shared" si="19"/>
        <v>188.74638859999999</v>
      </c>
      <c r="L146" s="8">
        <f t="shared" si="20"/>
        <v>188.74638859999999</v>
      </c>
    </row>
    <row r="147" spans="1:12" x14ac:dyDescent="0.2">
      <c r="A147" t="s">
        <v>122</v>
      </c>
      <c r="B147" s="4" t="s">
        <v>29</v>
      </c>
      <c r="C147" s="4" t="s">
        <v>33</v>
      </c>
      <c r="D147" s="4">
        <v>83</v>
      </c>
      <c r="E147" s="5">
        <v>217.7106105</v>
      </c>
      <c r="F147" s="5">
        <v>64.802488859999997</v>
      </c>
      <c r="G147" s="5">
        <v>3.3596026060000002</v>
      </c>
      <c r="H147" s="5">
        <v>7.8054700000000003E-4</v>
      </c>
      <c r="I147" s="5">
        <v>90.700066190000001</v>
      </c>
      <c r="J147" s="5">
        <v>344.7211547</v>
      </c>
      <c r="K147" s="8">
        <f t="shared" si="19"/>
        <v>134.7106105</v>
      </c>
      <c r="L147" s="8">
        <f t="shared" si="20"/>
        <v>134.7106105</v>
      </c>
    </row>
    <row r="148" spans="1:12" x14ac:dyDescent="0.2">
      <c r="A148" t="s">
        <v>123</v>
      </c>
      <c r="B148" s="4" t="s">
        <v>29</v>
      </c>
      <c r="C148" s="4" t="s">
        <v>33</v>
      </c>
      <c r="D148" s="4">
        <v>45</v>
      </c>
      <c r="E148" s="5">
        <v>217.5566493</v>
      </c>
      <c r="F148" s="5">
        <v>64.739576200000002</v>
      </c>
      <c r="G148" s="5">
        <v>3.3604892409999998</v>
      </c>
      <c r="H148" s="5">
        <v>7.7804600000000001E-4</v>
      </c>
      <c r="I148" s="5">
        <v>90.669411580000002</v>
      </c>
      <c r="J148" s="5">
        <v>344.44388700000002</v>
      </c>
      <c r="K148" s="8">
        <f t="shared" si="19"/>
        <v>172.5566493</v>
      </c>
      <c r="L148" s="8">
        <f t="shared" si="20"/>
        <v>172.5566493</v>
      </c>
    </row>
    <row r="149" spans="1:12" x14ac:dyDescent="0.2">
      <c r="A149" t="s">
        <v>124</v>
      </c>
      <c r="B149" s="4" t="s">
        <v>29</v>
      </c>
      <c r="C149" s="4" t="s">
        <v>33</v>
      </c>
      <c r="D149" s="4">
        <v>52</v>
      </c>
      <c r="E149" s="5">
        <v>236.85792860000001</v>
      </c>
      <c r="F149" s="5">
        <v>72.630604309999995</v>
      </c>
      <c r="G149" s="5">
        <v>3.2611311839999999</v>
      </c>
      <c r="H149" s="5">
        <v>1.109687E-3</v>
      </c>
      <c r="I149" s="5">
        <v>94.504560029999993</v>
      </c>
      <c r="J149" s="5">
        <v>379.21129730000001</v>
      </c>
      <c r="K149" s="8">
        <f t="shared" si="19"/>
        <v>184.85792860000001</v>
      </c>
      <c r="L149" s="8">
        <f t="shared" si="20"/>
        <v>184.85792860000001</v>
      </c>
    </row>
    <row r="150" spans="1:12" x14ac:dyDescent="0.2">
      <c r="A150" t="s">
        <v>125</v>
      </c>
      <c r="B150" s="4" t="s">
        <v>29</v>
      </c>
      <c r="C150" s="4" t="s">
        <v>33</v>
      </c>
      <c r="D150" s="4">
        <v>63</v>
      </c>
      <c r="E150" s="5">
        <v>204.6432149</v>
      </c>
      <c r="F150" s="5">
        <v>59.4652514</v>
      </c>
      <c r="G150" s="5">
        <v>3.441391571</v>
      </c>
      <c r="H150" s="5">
        <v>5.7872999999999996E-4</v>
      </c>
      <c r="I150" s="5">
        <v>88.093463830000005</v>
      </c>
      <c r="J150" s="5">
        <v>321.19296600000001</v>
      </c>
      <c r="K150" s="8">
        <f t="shared" si="19"/>
        <v>141.6432149</v>
      </c>
      <c r="L150" s="8">
        <f t="shared" si="20"/>
        <v>141.6432149</v>
      </c>
    </row>
    <row r="151" spans="1:12" x14ac:dyDescent="0.2">
      <c r="A151" t="s">
        <v>126</v>
      </c>
      <c r="B151" s="4" t="s">
        <v>29</v>
      </c>
      <c r="C151" s="4" t="s">
        <v>33</v>
      </c>
      <c r="D151" s="4">
        <v>71</v>
      </c>
      <c r="E151" s="5">
        <v>195.07690819999999</v>
      </c>
      <c r="F151" s="5">
        <v>55.561483109999998</v>
      </c>
      <c r="G151" s="5">
        <v>3.5110097370000002</v>
      </c>
      <c r="H151" s="5">
        <v>4.4640800000000003E-4</v>
      </c>
      <c r="I151" s="5">
        <v>86.178402390000002</v>
      </c>
      <c r="J151" s="5">
        <v>303.975414</v>
      </c>
      <c r="K151" s="8">
        <f t="shared" si="19"/>
        <v>124.07690819999999</v>
      </c>
      <c r="L151" s="8">
        <f t="shared" si="20"/>
        <v>124.07690819999999</v>
      </c>
    </row>
    <row r="152" spans="1:12" x14ac:dyDescent="0.2">
      <c r="A152" t="s">
        <v>127</v>
      </c>
      <c r="B152" s="4" t="s">
        <v>29</v>
      </c>
      <c r="C152" s="4" t="s">
        <v>33</v>
      </c>
      <c r="D152" s="4">
        <v>77</v>
      </c>
      <c r="E152" s="5">
        <v>226.4878976</v>
      </c>
      <c r="F152" s="5">
        <v>68.389984780000006</v>
      </c>
      <c r="G152" s="5">
        <v>3.3117114779999999</v>
      </c>
      <c r="H152" s="5">
        <v>9.2727100000000002E-4</v>
      </c>
      <c r="I152" s="5">
        <v>92.44599049</v>
      </c>
      <c r="J152" s="5">
        <v>360.52980459999998</v>
      </c>
      <c r="K152" s="8">
        <f t="shared" si="19"/>
        <v>149.4878976</v>
      </c>
      <c r="L152" s="8">
        <f t="shared" si="20"/>
        <v>149.4878976</v>
      </c>
    </row>
    <row r="153" spans="1:12" x14ac:dyDescent="0.2">
      <c r="A153" t="s">
        <v>128</v>
      </c>
      <c r="B153" s="4" t="s">
        <v>31</v>
      </c>
      <c r="C153" s="4" t="s">
        <v>33</v>
      </c>
      <c r="D153" s="4">
        <v>50</v>
      </c>
      <c r="E153" s="5">
        <v>211.18176059999999</v>
      </c>
      <c r="F153" s="5">
        <v>62.135233810000003</v>
      </c>
      <c r="G153" s="5">
        <v>3.398744121</v>
      </c>
      <c r="H153" s="5">
        <v>6.7696E-4</v>
      </c>
      <c r="I153" s="5">
        <v>89.398940190000005</v>
      </c>
      <c r="J153" s="5">
        <v>332.96458109999998</v>
      </c>
      <c r="K153" s="8">
        <f t="shared" si="19"/>
        <v>161.18176059999999</v>
      </c>
      <c r="L153" s="8">
        <f t="shared" si="20"/>
        <v>161.18176059999999</v>
      </c>
    </row>
    <row r="154" spans="1:12" x14ac:dyDescent="0.2">
      <c r="A154" t="s">
        <v>129</v>
      </c>
      <c r="B154" s="4" t="s">
        <v>29</v>
      </c>
      <c r="C154" s="4" t="s">
        <v>33</v>
      </c>
      <c r="D154" s="4">
        <v>75</v>
      </c>
      <c r="E154" s="5">
        <v>234.72047259999999</v>
      </c>
      <c r="F154" s="5">
        <v>71.756364050000002</v>
      </c>
      <c r="G154" s="5">
        <v>3.271075336</v>
      </c>
      <c r="H154" s="5">
        <v>1.071394E-3</v>
      </c>
      <c r="I154" s="5">
        <v>94.080583419999996</v>
      </c>
      <c r="J154" s="5">
        <v>375.36036180000002</v>
      </c>
      <c r="K154" s="8">
        <f t="shared" si="19"/>
        <v>159.72047259999999</v>
      </c>
      <c r="L154" s="8">
        <f t="shared" si="20"/>
        <v>159.72047259999999</v>
      </c>
    </row>
    <row r="155" spans="1:12" x14ac:dyDescent="0.2">
      <c r="A155" t="s">
        <v>130</v>
      </c>
      <c r="B155" s="4" t="s">
        <v>29</v>
      </c>
      <c r="C155" s="4" t="s">
        <v>33</v>
      </c>
      <c r="D155" s="4">
        <v>18</v>
      </c>
      <c r="E155" s="5">
        <v>213.8597111</v>
      </c>
      <c r="F155" s="5">
        <v>63.22912685</v>
      </c>
      <c r="G155" s="5">
        <v>3.3822973959999998</v>
      </c>
      <c r="H155" s="5">
        <v>7.1882300000000005E-4</v>
      </c>
      <c r="I155" s="5">
        <v>89.932899699999993</v>
      </c>
      <c r="J155" s="5">
        <v>337.78652249999999</v>
      </c>
      <c r="K155" s="8">
        <f t="shared" ref="K155:K186" si="21">E155-D155</f>
        <v>195.8597111</v>
      </c>
      <c r="L155" s="8">
        <f t="shared" ref="L155:L186" si="22">ABS(E155-D155)</f>
        <v>195.8597111</v>
      </c>
    </row>
    <row r="156" spans="1:12" x14ac:dyDescent="0.2">
      <c r="A156" t="s">
        <v>131</v>
      </c>
      <c r="B156" s="4" t="s">
        <v>29</v>
      </c>
      <c r="C156" s="4" t="s">
        <v>33</v>
      </c>
      <c r="D156" s="4">
        <v>71</v>
      </c>
      <c r="E156" s="5">
        <v>211.74574029999999</v>
      </c>
      <c r="F156" s="5">
        <v>62.365593019999999</v>
      </c>
      <c r="G156" s="5">
        <v>3.3952333339999998</v>
      </c>
      <c r="H156" s="5">
        <v>6.8570100000000004E-4</v>
      </c>
      <c r="I156" s="5">
        <v>89.511424129999995</v>
      </c>
      <c r="J156" s="5">
        <v>333.98005649999999</v>
      </c>
      <c r="K156" s="8">
        <f t="shared" si="21"/>
        <v>140.74574029999999</v>
      </c>
      <c r="L156" s="8">
        <f t="shared" si="22"/>
        <v>140.74574029999999</v>
      </c>
    </row>
    <row r="157" spans="1:12" x14ac:dyDescent="0.2">
      <c r="A157" t="s">
        <v>132</v>
      </c>
      <c r="B157" s="4" t="s">
        <v>29</v>
      </c>
      <c r="C157" s="4" t="s">
        <v>33</v>
      </c>
      <c r="D157" s="4">
        <v>77</v>
      </c>
      <c r="E157" s="5">
        <v>224.6376582</v>
      </c>
      <c r="F157" s="5">
        <v>67.63359835</v>
      </c>
      <c r="G157" s="5">
        <v>3.3213914930000001</v>
      </c>
      <c r="H157" s="5">
        <v>8.95698E-4</v>
      </c>
      <c r="I157" s="5">
        <v>92.078241320000004</v>
      </c>
      <c r="J157" s="5">
        <v>357.19707510000001</v>
      </c>
      <c r="K157" s="8">
        <f t="shared" si="21"/>
        <v>147.6376582</v>
      </c>
      <c r="L157" s="8">
        <f t="shared" si="22"/>
        <v>147.6376582</v>
      </c>
    </row>
    <row r="158" spans="1:12" x14ac:dyDescent="0.2">
      <c r="A158" t="s">
        <v>133</v>
      </c>
      <c r="B158" s="4" t="s">
        <v>29</v>
      </c>
      <c r="C158" s="4" t="s">
        <v>33</v>
      </c>
      <c r="D158" s="4">
        <v>45</v>
      </c>
      <c r="E158" s="5">
        <v>189.5090562</v>
      </c>
      <c r="F158" s="5">
        <v>53.291034209999999</v>
      </c>
      <c r="G158" s="5">
        <v>3.5561151889999998</v>
      </c>
      <c r="H158" s="5">
        <v>3.7637899999999998E-4</v>
      </c>
      <c r="I158" s="5">
        <v>85.060548440000005</v>
      </c>
      <c r="J158" s="5">
        <v>293.95756390000003</v>
      </c>
      <c r="K158" s="8">
        <f t="shared" si="21"/>
        <v>144.5090562</v>
      </c>
      <c r="L158" s="8">
        <f t="shared" si="22"/>
        <v>144.5090562</v>
      </c>
    </row>
    <row r="159" spans="1:12" x14ac:dyDescent="0.2">
      <c r="A159" t="s">
        <v>134</v>
      </c>
      <c r="B159" s="4" t="s">
        <v>29</v>
      </c>
      <c r="C159" s="4" t="s">
        <v>33</v>
      </c>
      <c r="D159" s="4">
        <v>67</v>
      </c>
      <c r="E159" s="5">
        <v>226.61874169999999</v>
      </c>
      <c r="F159" s="5">
        <v>68.443478089999999</v>
      </c>
      <c r="G159" s="5">
        <v>3.3110348580000002</v>
      </c>
      <c r="H159" s="5">
        <v>9.2951600000000002E-4</v>
      </c>
      <c r="I159" s="5">
        <v>92.471989710000003</v>
      </c>
      <c r="J159" s="5">
        <v>360.7654938</v>
      </c>
      <c r="K159" s="8">
        <f t="shared" si="21"/>
        <v>159.61874169999999</v>
      </c>
      <c r="L159" s="8">
        <f t="shared" si="22"/>
        <v>159.61874169999999</v>
      </c>
    </row>
    <row r="160" spans="1:12" x14ac:dyDescent="0.2">
      <c r="A160" t="s">
        <v>135</v>
      </c>
      <c r="B160" s="4" t="s">
        <v>29</v>
      </c>
      <c r="C160" s="4" t="s">
        <v>33</v>
      </c>
      <c r="D160" s="4">
        <v>74</v>
      </c>
      <c r="E160" s="5">
        <v>238.41749870000001</v>
      </c>
      <c r="F160" s="5">
        <v>73.268536089999998</v>
      </c>
      <c r="G160" s="5">
        <v>3.2540229599999999</v>
      </c>
      <c r="H160" s="5">
        <v>1.137831E-3</v>
      </c>
      <c r="I160" s="5">
        <v>94.813806760000006</v>
      </c>
      <c r="J160" s="5">
        <v>382.02119060000001</v>
      </c>
      <c r="K160" s="8">
        <f t="shared" si="21"/>
        <v>164.41749870000001</v>
      </c>
      <c r="L160" s="8">
        <f t="shared" si="22"/>
        <v>164.41749870000001</v>
      </c>
    </row>
    <row r="161" spans="1:12" x14ac:dyDescent="0.2">
      <c r="A161" t="s">
        <v>136</v>
      </c>
      <c r="B161" s="4" t="s">
        <v>29</v>
      </c>
      <c r="C161" s="4" t="s">
        <v>33</v>
      </c>
      <c r="D161" s="4">
        <v>73</v>
      </c>
      <c r="E161" s="5">
        <v>229.60776580000001</v>
      </c>
      <c r="F161" s="5">
        <v>69.665567569999993</v>
      </c>
      <c r="G161" s="5">
        <v>3.2958572469999998</v>
      </c>
      <c r="H161" s="5">
        <v>9.8121899999999997E-4</v>
      </c>
      <c r="I161" s="5">
        <v>93.065762370000002</v>
      </c>
      <c r="J161" s="5">
        <v>366.14976919999998</v>
      </c>
      <c r="K161" s="8">
        <f t="shared" si="21"/>
        <v>156.60776580000001</v>
      </c>
      <c r="L161" s="8">
        <f t="shared" si="22"/>
        <v>156.60776580000001</v>
      </c>
    </row>
    <row r="162" spans="1:12" x14ac:dyDescent="0.2">
      <c r="A162" t="s">
        <v>137</v>
      </c>
      <c r="B162" s="4" t="s">
        <v>31</v>
      </c>
      <c r="C162" s="4" t="s">
        <v>33</v>
      </c>
      <c r="D162" s="4">
        <v>42</v>
      </c>
      <c r="E162" s="5">
        <v>218.8196748</v>
      </c>
      <c r="F162" s="5">
        <v>65.255689790000005</v>
      </c>
      <c r="G162" s="5">
        <v>3.3532658299999998</v>
      </c>
      <c r="H162" s="5">
        <v>7.9863999999999998E-4</v>
      </c>
      <c r="I162" s="5">
        <v>90.920873029999996</v>
      </c>
      <c r="J162" s="5">
        <v>346.71847659999997</v>
      </c>
      <c r="K162" s="8">
        <f t="shared" si="21"/>
        <v>176.8196748</v>
      </c>
      <c r="L162" s="8">
        <f t="shared" si="22"/>
        <v>176.8196748</v>
      </c>
    </row>
    <row r="163" spans="1:12" x14ac:dyDescent="0.2">
      <c r="A163" t="s">
        <v>138</v>
      </c>
      <c r="B163" s="4" t="s">
        <v>29</v>
      </c>
      <c r="C163" s="4" t="s">
        <v>33</v>
      </c>
      <c r="D163" s="4">
        <v>74</v>
      </c>
      <c r="E163" s="5">
        <v>227.7922149</v>
      </c>
      <c r="F163" s="5">
        <v>68.923241320000002</v>
      </c>
      <c r="G163" s="5">
        <v>3.3050130919999998</v>
      </c>
      <c r="H163" s="5">
        <v>9.4972000000000003E-4</v>
      </c>
      <c r="I163" s="5">
        <v>92.705144239999996</v>
      </c>
      <c r="J163" s="5">
        <v>362.8792856</v>
      </c>
      <c r="K163" s="8">
        <f t="shared" si="21"/>
        <v>153.7922149</v>
      </c>
      <c r="L163" s="8">
        <f t="shared" si="22"/>
        <v>153.7922149</v>
      </c>
    </row>
    <row r="164" spans="1:12" x14ac:dyDescent="0.2">
      <c r="A164" t="s">
        <v>139</v>
      </c>
      <c r="B164" s="4" t="s">
        <v>29</v>
      </c>
      <c r="C164" s="4" t="s">
        <v>33</v>
      </c>
      <c r="D164" s="4">
        <v>59</v>
      </c>
      <c r="E164" s="5">
        <v>175.4002668</v>
      </c>
      <c r="F164" s="5">
        <v>47.544578770000001</v>
      </c>
      <c r="G164" s="5">
        <v>3.6891749040000001</v>
      </c>
      <c r="H164" s="5">
        <v>2.24983E-4</v>
      </c>
      <c r="I164" s="5">
        <v>82.214604769999994</v>
      </c>
      <c r="J164" s="5">
        <v>268.5859289</v>
      </c>
      <c r="K164" s="8">
        <f t="shared" si="21"/>
        <v>116.4002668</v>
      </c>
      <c r="L164" s="8">
        <f t="shared" si="22"/>
        <v>116.4002668</v>
      </c>
    </row>
    <row r="165" spans="1:12" x14ac:dyDescent="0.2">
      <c r="A165" t="s">
        <v>140</v>
      </c>
      <c r="B165" s="4" t="s">
        <v>29</v>
      </c>
      <c r="C165" s="4" t="s">
        <v>33</v>
      </c>
      <c r="D165" s="4">
        <v>55</v>
      </c>
      <c r="E165" s="5">
        <v>229.2526464</v>
      </c>
      <c r="F165" s="5">
        <v>69.520364509999993</v>
      </c>
      <c r="G165" s="5">
        <v>3.2976329739999999</v>
      </c>
      <c r="H165" s="5">
        <v>9.7503499999999996E-4</v>
      </c>
      <c r="I165" s="5">
        <v>92.995235739999998</v>
      </c>
      <c r="J165" s="5">
        <v>365.51005700000002</v>
      </c>
      <c r="K165" s="8">
        <f t="shared" si="21"/>
        <v>174.2526464</v>
      </c>
      <c r="L165" s="8">
        <f t="shared" si="22"/>
        <v>174.2526464</v>
      </c>
    </row>
    <row r="166" spans="1:12" x14ac:dyDescent="0.2">
      <c r="A166" t="s">
        <v>141</v>
      </c>
      <c r="B166" s="4" t="s">
        <v>29</v>
      </c>
      <c r="C166" s="4" t="s">
        <v>33</v>
      </c>
      <c r="D166" s="4">
        <v>55</v>
      </c>
      <c r="E166" s="5">
        <v>218.6092227</v>
      </c>
      <c r="F166" s="5">
        <v>65.169688539999996</v>
      </c>
      <c r="G166" s="5">
        <v>3.3544616770000002</v>
      </c>
      <c r="H166" s="5">
        <v>7.9519599999999997E-4</v>
      </c>
      <c r="I166" s="5">
        <v>90.878980279999993</v>
      </c>
      <c r="J166" s="5">
        <v>346.33946509999998</v>
      </c>
      <c r="K166" s="8">
        <f t="shared" si="21"/>
        <v>163.6092227</v>
      </c>
      <c r="L166" s="8">
        <f t="shared" si="22"/>
        <v>163.6092227</v>
      </c>
    </row>
    <row r="167" spans="1:12" x14ac:dyDescent="0.2">
      <c r="A167" t="s">
        <v>142</v>
      </c>
      <c r="B167" s="4" t="s">
        <v>29</v>
      </c>
      <c r="C167" s="4" t="s">
        <v>33</v>
      </c>
      <c r="D167" s="4">
        <v>67</v>
      </c>
      <c r="E167" s="5">
        <v>213.31864730000001</v>
      </c>
      <c r="F167" s="5">
        <v>63.008095830000002</v>
      </c>
      <c r="G167" s="5">
        <v>3.3855752099999998</v>
      </c>
      <c r="H167" s="5">
        <v>7.1029199999999995E-4</v>
      </c>
      <c r="I167" s="5">
        <v>89.825048730000006</v>
      </c>
      <c r="J167" s="5">
        <v>336.81224589999999</v>
      </c>
      <c r="K167" s="8">
        <f t="shared" si="21"/>
        <v>146.31864730000001</v>
      </c>
      <c r="L167" s="8">
        <f t="shared" si="22"/>
        <v>146.31864730000001</v>
      </c>
    </row>
    <row r="168" spans="1:12" x14ac:dyDescent="0.2">
      <c r="A168" t="s">
        <v>143</v>
      </c>
      <c r="B168" s="4" t="s">
        <v>29</v>
      </c>
      <c r="C168" s="4" t="s">
        <v>33</v>
      </c>
      <c r="D168" s="4">
        <v>65</v>
      </c>
      <c r="E168" s="5">
        <v>292.72001949999998</v>
      </c>
      <c r="F168" s="5">
        <v>95.501204360000003</v>
      </c>
      <c r="G168" s="5">
        <v>3.0650924399999999</v>
      </c>
      <c r="H168" s="5">
        <v>2.1760270000000001E-3</v>
      </c>
      <c r="I168" s="5">
        <v>105.5410985</v>
      </c>
      <c r="J168" s="5">
        <v>479.89894049999998</v>
      </c>
      <c r="K168" s="8">
        <f t="shared" si="21"/>
        <v>227.72001949999998</v>
      </c>
      <c r="L168" s="8">
        <f t="shared" si="22"/>
        <v>227.72001949999998</v>
      </c>
    </row>
    <row r="169" spans="1:12" x14ac:dyDescent="0.2">
      <c r="A169" t="s">
        <v>144</v>
      </c>
      <c r="B169" s="4" t="s">
        <v>29</v>
      </c>
      <c r="C169" s="4" t="s">
        <v>33</v>
      </c>
      <c r="D169" s="4">
        <v>61</v>
      </c>
      <c r="E169" s="5">
        <v>214.67528730000001</v>
      </c>
      <c r="F169" s="5">
        <v>63.562314630000003</v>
      </c>
      <c r="G169" s="5">
        <v>3.377398833</v>
      </c>
      <c r="H169" s="5">
        <v>7.3174899999999996E-4</v>
      </c>
      <c r="I169" s="5">
        <v>90.095439799999994</v>
      </c>
      <c r="J169" s="5">
        <v>339.25513469999999</v>
      </c>
      <c r="K169" s="8">
        <f t="shared" si="21"/>
        <v>153.67528730000001</v>
      </c>
      <c r="L169" s="8">
        <f t="shared" si="22"/>
        <v>153.67528730000001</v>
      </c>
    </row>
    <row r="170" spans="1:12" x14ac:dyDescent="0.2">
      <c r="A170" t="s">
        <v>145</v>
      </c>
      <c r="B170" s="4" t="s">
        <v>29</v>
      </c>
      <c r="C170" s="4" t="s">
        <v>33</v>
      </c>
      <c r="D170" s="4">
        <v>63</v>
      </c>
      <c r="E170" s="5">
        <v>237.66337590000001</v>
      </c>
      <c r="F170" s="5">
        <v>72.960061449999998</v>
      </c>
      <c r="G170" s="5">
        <v>3.257444843</v>
      </c>
      <c r="H170" s="5">
        <v>1.124201E-3</v>
      </c>
      <c r="I170" s="5">
        <v>94.664283159999997</v>
      </c>
      <c r="J170" s="5">
        <v>380.66246869999998</v>
      </c>
      <c r="K170" s="8">
        <f t="shared" si="21"/>
        <v>174.66337590000001</v>
      </c>
      <c r="L170" s="8">
        <f t="shared" si="22"/>
        <v>174.66337590000001</v>
      </c>
    </row>
    <row r="171" spans="1:12" x14ac:dyDescent="0.2">
      <c r="A171" t="s">
        <v>146</v>
      </c>
      <c r="B171" s="4" t="s">
        <v>29</v>
      </c>
      <c r="C171" s="4" t="s">
        <v>33</v>
      </c>
      <c r="D171" s="4">
        <v>48</v>
      </c>
      <c r="E171" s="5">
        <v>210.2433924</v>
      </c>
      <c r="F171" s="5">
        <v>61.751977060000002</v>
      </c>
      <c r="G171" s="5">
        <v>3.4046422860000001</v>
      </c>
      <c r="H171" s="5">
        <v>6.6250800000000002E-4</v>
      </c>
      <c r="I171" s="5">
        <v>89.211741349999997</v>
      </c>
      <c r="J171" s="5">
        <v>331.27504340000002</v>
      </c>
      <c r="K171" s="8">
        <f t="shared" si="21"/>
        <v>162.2433924</v>
      </c>
      <c r="L171" s="8">
        <f t="shared" si="22"/>
        <v>162.2433924</v>
      </c>
    </row>
    <row r="172" spans="1:12" x14ac:dyDescent="0.2">
      <c r="A172" t="s">
        <v>147</v>
      </c>
      <c r="B172" s="4" t="s">
        <v>31</v>
      </c>
      <c r="C172" s="4" t="s">
        <v>33</v>
      </c>
      <c r="D172" s="4">
        <v>27</v>
      </c>
      <c r="E172" s="5">
        <v>216.59886900000001</v>
      </c>
      <c r="F172" s="5">
        <v>64.348224930000001</v>
      </c>
      <c r="G172" s="5">
        <v>3.366042642</v>
      </c>
      <c r="H172" s="5">
        <v>7.6254899999999995E-4</v>
      </c>
      <c r="I172" s="5">
        <v>90.47866569</v>
      </c>
      <c r="J172" s="5">
        <v>342.71907229999999</v>
      </c>
      <c r="K172" s="8">
        <f t="shared" si="21"/>
        <v>189.59886900000001</v>
      </c>
      <c r="L172" s="8">
        <f t="shared" si="22"/>
        <v>189.59886900000001</v>
      </c>
    </row>
    <row r="173" spans="1:12" x14ac:dyDescent="0.2">
      <c r="A173" t="s">
        <v>148</v>
      </c>
      <c r="B173" s="4" t="s">
        <v>29</v>
      </c>
      <c r="C173" s="4" t="s">
        <v>33</v>
      </c>
      <c r="D173" s="4">
        <v>61</v>
      </c>
      <c r="E173" s="5">
        <v>188.36089509999999</v>
      </c>
      <c r="F173" s="5">
        <v>52.823009190000001</v>
      </c>
      <c r="G173" s="5">
        <v>3.5658872530000001</v>
      </c>
      <c r="H173" s="5">
        <v>3.6262700000000002E-4</v>
      </c>
      <c r="I173" s="5">
        <v>84.829699570000002</v>
      </c>
      <c r="J173" s="5">
        <v>291.89209069999998</v>
      </c>
      <c r="K173" s="8">
        <f t="shared" si="21"/>
        <v>127.36089509999999</v>
      </c>
      <c r="L173" s="8">
        <f t="shared" si="22"/>
        <v>127.36089509999999</v>
      </c>
    </row>
    <row r="174" spans="1:12" x14ac:dyDescent="0.2">
      <c r="A174" t="s">
        <v>149</v>
      </c>
      <c r="B174" s="4" t="s">
        <v>29</v>
      </c>
      <c r="C174" s="4" t="s">
        <v>33</v>
      </c>
      <c r="D174" s="4">
        <v>63</v>
      </c>
      <c r="E174" s="5">
        <v>225.9212608</v>
      </c>
      <c r="F174" s="5">
        <v>68.158333659999997</v>
      </c>
      <c r="G174" s="5">
        <v>3.314653523</v>
      </c>
      <c r="H174" s="5">
        <v>9.1756800000000001E-4</v>
      </c>
      <c r="I174" s="5">
        <v>92.33338157</v>
      </c>
      <c r="J174" s="5">
        <v>359.50914</v>
      </c>
      <c r="K174" s="8">
        <f t="shared" si="21"/>
        <v>162.9212608</v>
      </c>
      <c r="L174" s="8">
        <f t="shared" si="22"/>
        <v>162.9212608</v>
      </c>
    </row>
    <row r="175" spans="1:12" x14ac:dyDescent="0.2">
      <c r="A175" t="s">
        <v>150</v>
      </c>
      <c r="B175" s="4" t="s">
        <v>32</v>
      </c>
      <c r="C175" s="4" t="s">
        <v>33</v>
      </c>
      <c r="D175" s="4">
        <v>22</v>
      </c>
      <c r="E175" s="5">
        <v>287.69378790000002</v>
      </c>
      <c r="F175" s="5">
        <v>93.442045419999999</v>
      </c>
      <c r="G175" s="5">
        <v>3.0788472859999998</v>
      </c>
      <c r="H175" s="5">
        <v>2.0780320000000001E-3</v>
      </c>
      <c r="I175" s="5">
        <v>104.55074430000001</v>
      </c>
      <c r="J175" s="5">
        <v>470.83683159999998</v>
      </c>
      <c r="K175" s="8">
        <f t="shared" si="21"/>
        <v>265.69378790000002</v>
      </c>
      <c r="L175" s="8">
        <f t="shared" si="22"/>
        <v>265.69378790000002</v>
      </c>
    </row>
    <row r="176" spans="1:12" x14ac:dyDescent="0.2">
      <c r="A176" t="s">
        <v>151</v>
      </c>
      <c r="B176" s="4" t="s">
        <v>29</v>
      </c>
      <c r="C176" s="4" t="s">
        <v>33</v>
      </c>
      <c r="D176" s="4">
        <v>43</v>
      </c>
      <c r="E176" s="5">
        <v>207.32905149999999</v>
      </c>
      <c r="F176" s="5">
        <v>60.561839139999996</v>
      </c>
      <c r="G176" s="5">
        <v>3.4234272670000001</v>
      </c>
      <c r="H176" s="5">
        <v>6.18368E-4</v>
      </c>
      <c r="I176" s="5">
        <v>88.630027909999995</v>
      </c>
      <c r="J176" s="5">
        <v>326.028075</v>
      </c>
      <c r="K176" s="8">
        <f t="shared" si="21"/>
        <v>164.32905149999999</v>
      </c>
      <c r="L176" s="8">
        <f t="shared" si="22"/>
        <v>164.32905149999999</v>
      </c>
    </row>
    <row r="177" spans="1:12" x14ac:dyDescent="0.2">
      <c r="A177" t="s">
        <v>152</v>
      </c>
      <c r="B177" s="4" t="s">
        <v>29</v>
      </c>
      <c r="C177" s="4" t="s">
        <v>33</v>
      </c>
      <c r="D177" s="4">
        <v>23</v>
      </c>
      <c r="E177" s="5">
        <v>249.82130079999999</v>
      </c>
      <c r="F177" s="5">
        <v>77.934414439999998</v>
      </c>
      <c r="G177" s="5">
        <v>3.2055325319999999</v>
      </c>
      <c r="H177" s="5">
        <v>1.3481280000000001E-3</v>
      </c>
      <c r="I177" s="5">
        <v>97.072655400000002</v>
      </c>
      <c r="J177" s="5">
        <v>402.56994630000003</v>
      </c>
      <c r="K177" s="8">
        <f t="shared" si="21"/>
        <v>226.82130079999999</v>
      </c>
      <c r="L177" s="8">
        <f t="shared" si="22"/>
        <v>226.82130079999999</v>
      </c>
    </row>
    <row r="178" spans="1:12" x14ac:dyDescent="0.2">
      <c r="A178" t="s">
        <v>153</v>
      </c>
      <c r="B178" s="4" t="s">
        <v>29</v>
      </c>
      <c r="C178" s="4" t="s">
        <v>33</v>
      </c>
      <c r="D178" s="4">
        <v>24</v>
      </c>
      <c r="E178" s="5">
        <v>214.60274229999999</v>
      </c>
      <c r="F178" s="5">
        <v>63.532677499999998</v>
      </c>
      <c r="G178" s="5">
        <v>3.3778324909999999</v>
      </c>
      <c r="H178" s="5">
        <v>7.3059600000000002E-4</v>
      </c>
      <c r="I178" s="5">
        <v>90.080982590000005</v>
      </c>
      <c r="J178" s="5">
        <v>339.12450209999997</v>
      </c>
      <c r="K178" s="8">
        <f t="shared" si="21"/>
        <v>190.60274229999999</v>
      </c>
      <c r="L178" s="8">
        <f t="shared" si="22"/>
        <v>190.60274229999999</v>
      </c>
    </row>
    <row r="179" spans="1:12" x14ac:dyDescent="0.2">
      <c r="A179" t="s">
        <v>154</v>
      </c>
      <c r="B179" s="4" t="s">
        <v>29</v>
      </c>
      <c r="C179" s="4" t="s">
        <v>33</v>
      </c>
      <c r="D179" s="4">
        <v>35</v>
      </c>
      <c r="E179" s="5">
        <v>206.2729157</v>
      </c>
      <c r="F179" s="5">
        <v>60.13060669</v>
      </c>
      <c r="G179" s="5">
        <v>3.4304146759999998</v>
      </c>
      <c r="H179" s="5">
        <v>6.0265899999999996E-4</v>
      </c>
      <c r="I179" s="5">
        <v>88.419092210000002</v>
      </c>
      <c r="J179" s="5">
        <v>324.12673919999997</v>
      </c>
      <c r="K179" s="8">
        <f t="shared" si="21"/>
        <v>171.2729157</v>
      </c>
      <c r="L179" s="8">
        <f t="shared" si="22"/>
        <v>171.2729157</v>
      </c>
    </row>
    <row r="180" spans="1:12" x14ac:dyDescent="0.2">
      <c r="A180" t="s">
        <v>155</v>
      </c>
      <c r="B180" s="4" t="s">
        <v>29</v>
      </c>
      <c r="C180" s="4" t="s">
        <v>33</v>
      </c>
      <c r="D180" s="4">
        <v>66</v>
      </c>
      <c r="E180" s="5">
        <v>219.6556904</v>
      </c>
      <c r="F180" s="5">
        <v>65.597333390000003</v>
      </c>
      <c r="G180" s="5">
        <v>3.3485460310000001</v>
      </c>
      <c r="H180" s="5">
        <v>8.1236800000000005E-4</v>
      </c>
      <c r="I180" s="5">
        <v>91.087279460000005</v>
      </c>
      <c r="J180" s="5">
        <v>348.22410129999997</v>
      </c>
      <c r="K180" s="8">
        <f t="shared" si="21"/>
        <v>153.6556904</v>
      </c>
      <c r="L180" s="8">
        <f t="shared" si="22"/>
        <v>153.6556904</v>
      </c>
    </row>
    <row r="181" spans="1:12" x14ac:dyDescent="0.2">
      <c r="A181" t="s">
        <v>156</v>
      </c>
      <c r="B181" s="4" t="s">
        <v>29</v>
      </c>
      <c r="C181" s="4" t="s">
        <v>33</v>
      </c>
      <c r="D181" s="4">
        <v>65</v>
      </c>
      <c r="E181" s="5">
        <v>257.1983376</v>
      </c>
      <c r="F181" s="5">
        <v>80.953771570000001</v>
      </c>
      <c r="G181" s="5">
        <v>3.1771013579999998</v>
      </c>
      <c r="H181" s="5">
        <v>1.48755E-3</v>
      </c>
      <c r="I181" s="5">
        <v>98.531860890000004</v>
      </c>
      <c r="J181" s="5">
        <v>415.86481429999998</v>
      </c>
      <c r="K181" s="8">
        <f t="shared" si="21"/>
        <v>192.1983376</v>
      </c>
      <c r="L181" s="8">
        <f t="shared" si="22"/>
        <v>192.1983376</v>
      </c>
    </row>
    <row r="182" spans="1:12" x14ac:dyDescent="0.2">
      <c r="A182" t="s">
        <v>157</v>
      </c>
      <c r="B182" s="4" t="s">
        <v>29</v>
      </c>
      <c r="C182" s="4" t="s">
        <v>33</v>
      </c>
      <c r="D182" s="4">
        <v>33</v>
      </c>
      <c r="E182" s="5">
        <v>218.27149660000001</v>
      </c>
      <c r="F182" s="5">
        <v>65.031680679999994</v>
      </c>
      <c r="G182" s="5">
        <v>3.3563871380000001</v>
      </c>
      <c r="H182" s="5">
        <v>7.8967900000000005E-4</v>
      </c>
      <c r="I182" s="5">
        <v>90.811744590000004</v>
      </c>
      <c r="J182" s="5">
        <v>345.73124849999999</v>
      </c>
      <c r="K182" s="8">
        <f t="shared" si="21"/>
        <v>185.27149660000001</v>
      </c>
      <c r="L182" s="8">
        <f t="shared" si="22"/>
        <v>185.27149660000001</v>
      </c>
    </row>
    <row r="183" spans="1:12" x14ac:dyDescent="0.2">
      <c r="A183" t="s">
        <v>158</v>
      </c>
      <c r="B183" s="4" t="s">
        <v>29</v>
      </c>
      <c r="C183" s="4" t="s">
        <v>33</v>
      </c>
      <c r="D183" s="4">
        <v>46</v>
      </c>
      <c r="E183" s="5">
        <v>288.8054143</v>
      </c>
      <c r="F183" s="5">
        <v>93.897440900000007</v>
      </c>
      <c r="G183" s="5">
        <v>3.0757538389999999</v>
      </c>
      <c r="H183" s="5">
        <v>2.0997110000000002E-3</v>
      </c>
      <c r="I183" s="5">
        <v>104.76981189999999</v>
      </c>
      <c r="J183" s="5">
        <v>472.84101670000001</v>
      </c>
      <c r="K183" s="8">
        <f t="shared" si="21"/>
        <v>242.8054143</v>
      </c>
      <c r="L183" s="8">
        <f t="shared" si="22"/>
        <v>242.8054143</v>
      </c>
    </row>
    <row r="184" spans="1:12" x14ac:dyDescent="0.2">
      <c r="A184" t="s">
        <v>159</v>
      </c>
      <c r="B184" s="4" t="s">
        <v>29</v>
      </c>
      <c r="C184" s="4" t="s">
        <v>33</v>
      </c>
      <c r="D184" s="4">
        <v>23</v>
      </c>
      <c r="E184" s="5">
        <v>246.91797149999999</v>
      </c>
      <c r="F184" s="5">
        <v>76.746319740000004</v>
      </c>
      <c r="G184" s="5">
        <v>3.2173265419999999</v>
      </c>
      <c r="H184" s="5">
        <v>1.2939119999999999E-3</v>
      </c>
      <c r="I184" s="5">
        <v>96.497948879999996</v>
      </c>
      <c r="J184" s="5">
        <v>397.33799420000003</v>
      </c>
      <c r="K184" s="8">
        <f t="shared" si="21"/>
        <v>223.91797149999999</v>
      </c>
      <c r="L184" s="8">
        <f t="shared" si="22"/>
        <v>223.91797149999999</v>
      </c>
    </row>
    <row r="185" spans="1:12" x14ac:dyDescent="0.2">
      <c r="A185" t="s">
        <v>160</v>
      </c>
      <c r="B185" s="4" t="s">
        <v>29</v>
      </c>
      <c r="C185" s="4" t="s">
        <v>33</v>
      </c>
      <c r="D185" s="4">
        <v>77</v>
      </c>
      <c r="E185" s="5">
        <v>217.93435959999999</v>
      </c>
      <c r="F185" s="5">
        <v>64.893916340000004</v>
      </c>
      <c r="G185" s="5">
        <v>3.3583172650000002</v>
      </c>
      <c r="H185" s="5">
        <v>7.8418599999999998E-4</v>
      </c>
      <c r="I185" s="5">
        <v>90.744620800000007</v>
      </c>
      <c r="J185" s="5">
        <v>345.1240985</v>
      </c>
      <c r="K185" s="8">
        <f t="shared" si="21"/>
        <v>140.93435959999999</v>
      </c>
      <c r="L185" s="8">
        <f t="shared" si="22"/>
        <v>140.93435959999999</v>
      </c>
    </row>
    <row r="186" spans="1:12" x14ac:dyDescent="0.2">
      <c r="A186" t="s">
        <v>161</v>
      </c>
      <c r="B186" s="4" t="s">
        <v>31</v>
      </c>
      <c r="C186" s="4" t="s">
        <v>33</v>
      </c>
      <c r="D186" s="4">
        <v>51</v>
      </c>
      <c r="E186" s="5">
        <v>206.8214246</v>
      </c>
      <c r="F186" s="5">
        <v>60.354565860000001</v>
      </c>
      <c r="G186" s="5">
        <v>3.426773463</v>
      </c>
      <c r="H186" s="5">
        <v>6.1079799999999996E-4</v>
      </c>
      <c r="I186" s="5">
        <v>88.528649250000001</v>
      </c>
      <c r="J186" s="5">
        <v>325.11419999999998</v>
      </c>
      <c r="K186" s="8">
        <f t="shared" si="21"/>
        <v>155.8214246</v>
      </c>
      <c r="L186" s="8">
        <f t="shared" si="22"/>
        <v>155.8214246</v>
      </c>
    </row>
    <row r="187" spans="1:12" x14ac:dyDescent="0.2">
      <c r="A187" t="s">
        <v>162</v>
      </c>
      <c r="B187" s="4" t="s">
        <v>29</v>
      </c>
      <c r="C187" s="4" t="s">
        <v>33</v>
      </c>
      <c r="D187" s="4">
        <v>62</v>
      </c>
      <c r="E187" s="5">
        <v>210.5343632</v>
      </c>
      <c r="F187" s="5">
        <v>61.870816570000002</v>
      </c>
      <c r="G187" s="5">
        <v>3.4028056329999998</v>
      </c>
      <c r="H187" s="5">
        <v>6.6697700000000002E-4</v>
      </c>
      <c r="I187" s="5">
        <v>89.269790990000004</v>
      </c>
      <c r="J187" s="5">
        <v>331.79893529999998</v>
      </c>
      <c r="K187" s="8">
        <f t="shared" ref="K187:K215" si="23">E187-D187</f>
        <v>148.5343632</v>
      </c>
      <c r="L187" s="8">
        <f t="shared" ref="L187:L215" si="24">ABS(E187-D187)</f>
        <v>148.5343632</v>
      </c>
    </row>
    <row r="188" spans="1:12" x14ac:dyDescent="0.2">
      <c r="A188" t="s">
        <v>163</v>
      </c>
      <c r="B188" s="4" t="s">
        <v>29</v>
      </c>
      <c r="C188" s="4" t="s">
        <v>33</v>
      </c>
      <c r="D188" s="4">
        <v>26</v>
      </c>
      <c r="E188" s="5">
        <v>218.8340551</v>
      </c>
      <c r="F188" s="5">
        <v>65.261564550000003</v>
      </c>
      <c r="G188" s="5">
        <v>3.3531843220000002</v>
      </c>
      <c r="H188" s="5">
        <v>7.98875E-4</v>
      </c>
      <c r="I188" s="5">
        <v>90.923738999999998</v>
      </c>
      <c r="J188" s="5">
        <v>346.74437119999999</v>
      </c>
      <c r="K188" s="8">
        <f t="shared" si="23"/>
        <v>192.8340551</v>
      </c>
      <c r="L188" s="8">
        <f t="shared" si="24"/>
        <v>192.8340551</v>
      </c>
    </row>
    <row r="189" spans="1:12" x14ac:dyDescent="0.2">
      <c r="A189" t="s">
        <v>164</v>
      </c>
      <c r="B189" s="4" t="s">
        <v>31</v>
      </c>
      <c r="C189" s="4" t="s">
        <v>33</v>
      </c>
      <c r="D189" s="4">
        <v>70</v>
      </c>
      <c r="E189" s="5">
        <v>225.15818759999999</v>
      </c>
      <c r="F189" s="5">
        <v>67.846386109999997</v>
      </c>
      <c r="G189" s="5">
        <v>3.3186467319999999</v>
      </c>
      <c r="H189" s="5">
        <v>9.0454800000000003E-4</v>
      </c>
      <c r="I189" s="5">
        <v>92.181714290000002</v>
      </c>
      <c r="J189" s="5">
        <v>358.13466080000001</v>
      </c>
      <c r="K189" s="8">
        <f t="shared" si="23"/>
        <v>155.15818759999999</v>
      </c>
      <c r="L189" s="8">
        <f t="shared" si="24"/>
        <v>155.15818759999999</v>
      </c>
    </row>
    <row r="190" spans="1:12" x14ac:dyDescent="0.2">
      <c r="A190" t="s">
        <v>165</v>
      </c>
      <c r="B190" s="4" t="s">
        <v>29</v>
      </c>
      <c r="C190" s="4" t="s">
        <v>33</v>
      </c>
      <c r="D190" s="4">
        <v>67</v>
      </c>
      <c r="E190" s="5">
        <v>230.27656250000001</v>
      </c>
      <c r="F190" s="5">
        <v>69.939037999999996</v>
      </c>
      <c r="G190" s="5">
        <v>3.2925325980000002</v>
      </c>
      <c r="H190" s="5">
        <v>9.9289400000000002E-4</v>
      </c>
      <c r="I190" s="5">
        <v>93.198566880000001</v>
      </c>
      <c r="J190" s="5">
        <v>367.35455810000002</v>
      </c>
      <c r="K190" s="8">
        <f t="shared" si="23"/>
        <v>163.27656250000001</v>
      </c>
      <c r="L190" s="8">
        <f t="shared" si="24"/>
        <v>163.27656250000001</v>
      </c>
    </row>
    <row r="191" spans="1:12" x14ac:dyDescent="0.2">
      <c r="A191" t="s">
        <v>166</v>
      </c>
      <c r="B191" s="4" t="s">
        <v>29</v>
      </c>
      <c r="C191" s="4" t="s">
        <v>33</v>
      </c>
      <c r="D191" s="4">
        <v>57</v>
      </c>
      <c r="E191" s="5">
        <v>209.5675445</v>
      </c>
      <c r="F191" s="5">
        <v>61.475956500000002</v>
      </c>
      <c r="G191" s="5">
        <v>3.4089350770000002</v>
      </c>
      <c r="H191" s="5">
        <v>6.5216999999999998E-4</v>
      </c>
      <c r="I191" s="5">
        <v>89.07688383</v>
      </c>
      <c r="J191" s="5">
        <v>330.05820519999997</v>
      </c>
      <c r="K191" s="8">
        <f t="shared" si="23"/>
        <v>152.5675445</v>
      </c>
      <c r="L191" s="8">
        <f t="shared" si="24"/>
        <v>152.5675445</v>
      </c>
    </row>
    <row r="192" spans="1:12" x14ac:dyDescent="0.2">
      <c r="A192" t="s">
        <v>167</v>
      </c>
      <c r="B192" s="4" t="s">
        <v>29</v>
      </c>
      <c r="C192" s="4" t="s">
        <v>33</v>
      </c>
      <c r="D192" s="4">
        <v>65</v>
      </c>
      <c r="E192" s="5">
        <v>232.79901469999999</v>
      </c>
      <c r="F192" s="5">
        <v>70.970542390000006</v>
      </c>
      <c r="G192" s="5">
        <v>3.280220312</v>
      </c>
      <c r="H192" s="5">
        <v>1.037261E-3</v>
      </c>
      <c r="I192" s="5">
        <v>93.699307660000002</v>
      </c>
      <c r="J192" s="5">
        <v>371.89872179999998</v>
      </c>
      <c r="K192" s="8">
        <f t="shared" si="23"/>
        <v>167.79901469999999</v>
      </c>
      <c r="L192" s="8">
        <f t="shared" si="24"/>
        <v>167.79901469999999</v>
      </c>
    </row>
    <row r="193" spans="1:12" x14ac:dyDescent="0.2">
      <c r="A193" t="s">
        <v>168</v>
      </c>
      <c r="B193" s="4" t="s">
        <v>29</v>
      </c>
      <c r="C193" s="4" t="s">
        <v>33</v>
      </c>
      <c r="D193" s="4">
        <v>75</v>
      </c>
      <c r="E193" s="5">
        <v>250.31055929999999</v>
      </c>
      <c r="F193" s="5">
        <v>78.134640559999994</v>
      </c>
      <c r="G193" s="5">
        <v>3.2035798400000002</v>
      </c>
      <c r="H193" s="5">
        <v>1.3573039999999999E-3</v>
      </c>
      <c r="I193" s="5">
        <v>97.169477900000004</v>
      </c>
      <c r="J193" s="5">
        <v>403.45164080000001</v>
      </c>
      <c r="K193" s="8">
        <f t="shared" si="23"/>
        <v>175.31055929999999</v>
      </c>
      <c r="L193" s="8">
        <f t="shared" si="24"/>
        <v>175.31055929999999</v>
      </c>
    </row>
    <row r="194" spans="1:12" x14ac:dyDescent="0.2">
      <c r="A194" t="s">
        <v>169</v>
      </c>
      <c r="B194" s="4" t="s">
        <v>29</v>
      </c>
      <c r="C194" s="4" t="s">
        <v>33</v>
      </c>
      <c r="D194" s="4">
        <v>49</v>
      </c>
      <c r="E194" s="5">
        <v>225.10528260000001</v>
      </c>
      <c r="F194" s="5">
        <v>67.824758369999998</v>
      </c>
      <c r="G194" s="5">
        <v>3.3189249470000002</v>
      </c>
      <c r="H194" s="5">
        <v>9.0364700000000004E-4</v>
      </c>
      <c r="I194" s="5">
        <v>92.171198919999995</v>
      </c>
      <c r="J194" s="5">
        <v>358.03936629999998</v>
      </c>
      <c r="K194" s="8">
        <f t="shared" si="23"/>
        <v>176.10528260000001</v>
      </c>
      <c r="L194" s="8">
        <f t="shared" si="24"/>
        <v>176.10528260000001</v>
      </c>
    </row>
    <row r="195" spans="1:12" x14ac:dyDescent="0.2">
      <c r="A195" t="s">
        <v>170</v>
      </c>
      <c r="B195" s="4" t="s">
        <v>29</v>
      </c>
      <c r="C195" s="4" t="s">
        <v>33</v>
      </c>
      <c r="D195" s="4">
        <v>60</v>
      </c>
      <c r="E195" s="5">
        <v>220.71076629999999</v>
      </c>
      <c r="F195" s="5">
        <v>66.028521679999997</v>
      </c>
      <c r="G195" s="5">
        <v>3.3426580010000002</v>
      </c>
      <c r="H195" s="5">
        <v>8.2980100000000002E-4</v>
      </c>
      <c r="I195" s="5">
        <v>91.297241869999993</v>
      </c>
      <c r="J195" s="5">
        <v>350.12429079999998</v>
      </c>
      <c r="K195" s="8">
        <f t="shared" si="23"/>
        <v>160.71076629999999</v>
      </c>
      <c r="L195" s="8">
        <f t="shared" si="24"/>
        <v>160.71076629999999</v>
      </c>
    </row>
    <row r="196" spans="1:12" x14ac:dyDescent="0.2">
      <c r="A196" t="s">
        <v>171</v>
      </c>
      <c r="B196" s="4" t="s">
        <v>29</v>
      </c>
      <c r="C196" s="4" t="s">
        <v>33</v>
      </c>
      <c r="D196" s="4">
        <v>76</v>
      </c>
      <c r="E196" s="5">
        <v>231.9752288</v>
      </c>
      <c r="F196" s="5">
        <v>70.633658010000005</v>
      </c>
      <c r="G196" s="5">
        <v>3.2842023949999999</v>
      </c>
      <c r="H196" s="5">
        <v>1.0227140000000001E-3</v>
      </c>
      <c r="I196" s="5">
        <v>93.535802989999993</v>
      </c>
      <c r="J196" s="5">
        <v>370.41465460000001</v>
      </c>
      <c r="K196" s="8">
        <f t="shared" si="23"/>
        <v>155.9752288</v>
      </c>
      <c r="L196" s="8">
        <f t="shared" si="24"/>
        <v>155.9752288</v>
      </c>
    </row>
    <row r="197" spans="1:12" x14ac:dyDescent="0.2">
      <c r="A197" t="s">
        <v>172</v>
      </c>
      <c r="B197" s="4" t="s">
        <v>31</v>
      </c>
      <c r="C197" s="4" t="s">
        <v>33</v>
      </c>
      <c r="D197" s="4">
        <v>40</v>
      </c>
      <c r="E197" s="5">
        <v>212.50533809999999</v>
      </c>
      <c r="F197" s="5">
        <v>62.675865379999998</v>
      </c>
      <c r="G197" s="5">
        <v>3.390544937</v>
      </c>
      <c r="H197" s="5">
        <v>6.9753800000000004E-4</v>
      </c>
      <c r="I197" s="5">
        <v>89.662899210000006</v>
      </c>
      <c r="J197" s="5">
        <v>335.34777689999999</v>
      </c>
      <c r="K197" s="8">
        <f t="shared" si="23"/>
        <v>172.50533809999999</v>
      </c>
      <c r="L197" s="8">
        <f t="shared" si="24"/>
        <v>172.50533809999999</v>
      </c>
    </row>
    <row r="198" spans="1:12" x14ac:dyDescent="0.2">
      <c r="A198" t="s">
        <v>173</v>
      </c>
      <c r="B198" s="4" t="s">
        <v>29</v>
      </c>
      <c r="C198" s="4" t="s">
        <v>33</v>
      </c>
      <c r="D198" s="4">
        <v>77</v>
      </c>
      <c r="E198" s="5">
        <v>207.57398309999999</v>
      </c>
      <c r="F198" s="5">
        <v>60.661852719999999</v>
      </c>
      <c r="G198" s="5">
        <v>3.4218206969999998</v>
      </c>
      <c r="H198" s="5">
        <v>6.2203300000000003E-4</v>
      </c>
      <c r="I198" s="5">
        <v>88.678936579999998</v>
      </c>
      <c r="J198" s="5">
        <v>326.46902970000002</v>
      </c>
      <c r="K198" s="8">
        <f t="shared" si="23"/>
        <v>130.57398309999999</v>
      </c>
      <c r="L198" s="8">
        <f t="shared" si="24"/>
        <v>130.57398309999999</v>
      </c>
    </row>
    <row r="199" spans="1:12" x14ac:dyDescent="0.2">
      <c r="A199" t="s">
        <v>174</v>
      </c>
      <c r="B199" s="4" t="s">
        <v>29</v>
      </c>
      <c r="C199" s="4" t="s">
        <v>33</v>
      </c>
      <c r="D199" s="4">
        <v>78</v>
      </c>
      <c r="E199" s="5">
        <v>220.99767420000001</v>
      </c>
      <c r="F199" s="5">
        <v>66.145781990000003</v>
      </c>
      <c r="G199" s="5">
        <v>3.3410697950000001</v>
      </c>
      <c r="H199" s="5">
        <v>8.3456199999999996E-4</v>
      </c>
      <c r="I199" s="5">
        <v>91.354323809999997</v>
      </c>
      <c r="J199" s="5">
        <v>350.64102459999998</v>
      </c>
      <c r="K199" s="8">
        <f t="shared" si="23"/>
        <v>142.99767420000001</v>
      </c>
      <c r="L199" s="8">
        <f t="shared" si="24"/>
        <v>142.99767420000001</v>
      </c>
    </row>
    <row r="200" spans="1:12" x14ac:dyDescent="0.2">
      <c r="A200" t="s">
        <v>175</v>
      </c>
      <c r="B200" s="4" t="s">
        <v>29</v>
      </c>
      <c r="C200" s="4" t="s">
        <v>33</v>
      </c>
      <c r="D200" s="4">
        <v>39</v>
      </c>
      <c r="E200" s="5">
        <v>209.12030050000001</v>
      </c>
      <c r="F200" s="5">
        <v>61.293306440000002</v>
      </c>
      <c r="G200" s="5">
        <v>3.4117966970000002</v>
      </c>
      <c r="H200" s="5">
        <v>6.4536200000000002E-4</v>
      </c>
      <c r="I200" s="5">
        <v>88.987627349999997</v>
      </c>
      <c r="J200" s="5">
        <v>329.25297360000002</v>
      </c>
      <c r="K200" s="8">
        <f t="shared" si="23"/>
        <v>170.12030050000001</v>
      </c>
      <c r="L200" s="8">
        <f t="shared" si="24"/>
        <v>170.12030050000001</v>
      </c>
    </row>
    <row r="201" spans="1:12" x14ac:dyDescent="0.2">
      <c r="A201" t="s">
        <v>176</v>
      </c>
      <c r="B201" s="4" t="s">
        <v>29</v>
      </c>
      <c r="C201" s="4" t="s">
        <v>33</v>
      </c>
      <c r="D201" s="4">
        <v>64</v>
      </c>
      <c r="E201" s="5">
        <v>217.55517889999999</v>
      </c>
      <c r="F201" s="5">
        <v>64.73897522</v>
      </c>
      <c r="G201" s="5">
        <v>3.3604977250000001</v>
      </c>
      <c r="H201" s="5">
        <v>7.7802199999999996E-4</v>
      </c>
      <c r="I201" s="5">
        <v>90.669119129999999</v>
      </c>
      <c r="J201" s="5">
        <v>344.44123880000001</v>
      </c>
      <c r="K201" s="8">
        <f t="shared" si="23"/>
        <v>153.55517889999999</v>
      </c>
      <c r="L201" s="8">
        <f t="shared" si="24"/>
        <v>153.55517889999999</v>
      </c>
    </row>
    <row r="202" spans="1:12" x14ac:dyDescent="0.2">
      <c r="A202" t="s">
        <v>177</v>
      </c>
      <c r="B202" s="4" t="s">
        <v>29</v>
      </c>
      <c r="C202" s="4" t="s">
        <v>33</v>
      </c>
      <c r="D202" s="4">
        <v>76</v>
      </c>
      <c r="E202" s="5">
        <v>208.92366939999999</v>
      </c>
      <c r="F202" s="5">
        <v>61.213007179999998</v>
      </c>
      <c r="G202" s="5">
        <v>3.413060051</v>
      </c>
      <c r="H202" s="5">
        <v>6.4237799999999998E-4</v>
      </c>
      <c r="I202" s="5">
        <v>88.948379939999995</v>
      </c>
      <c r="J202" s="5">
        <v>328.89895890000003</v>
      </c>
      <c r="K202" s="8">
        <f t="shared" si="23"/>
        <v>132.92366939999999</v>
      </c>
      <c r="L202" s="8">
        <f t="shared" si="24"/>
        <v>132.92366939999999</v>
      </c>
    </row>
    <row r="203" spans="1:12" x14ac:dyDescent="0.2">
      <c r="A203" t="s">
        <v>178</v>
      </c>
      <c r="B203" s="4" t="s">
        <v>29</v>
      </c>
      <c r="C203" s="4" t="s">
        <v>33</v>
      </c>
      <c r="D203" s="4">
        <v>76</v>
      </c>
      <c r="E203" s="5">
        <v>201.93014429999999</v>
      </c>
      <c r="F203" s="5">
        <v>58.357783730000001</v>
      </c>
      <c r="G203" s="5">
        <v>3.4602092710000001</v>
      </c>
      <c r="H203" s="5">
        <v>5.3975599999999996E-4</v>
      </c>
      <c r="I203" s="5">
        <v>87.550989950000002</v>
      </c>
      <c r="J203" s="5">
        <v>316.30929859999998</v>
      </c>
      <c r="K203" s="8">
        <f t="shared" si="23"/>
        <v>125.93014429999999</v>
      </c>
      <c r="L203" s="8">
        <f t="shared" si="24"/>
        <v>125.93014429999999</v>
      </c>
    </row>
    <row r="204" spans="1:12" x14ac:dyDescent="0.2">
      <c r="A204" t="s">
        <v>179</v>
      </c>
      <c r="B204" s="4" t="s">
        <v>29</v>
      </c>
      <c r="C204" s="4" t="s">
        <v>33</v>
      </c>
      <c r="D204" s="4">
        <v>59</v>
      </c>
      <c r="E204" s="5">
        <v>239.64459289999999</v>
      </c>
      <c r="F204" s="5">
        <v>73.770500960000007</v>
      </c>
      <c r="G204" s="5">
        <v>3.2485151889999999</v>
      </c>
      <c r="H204" s="5">
        <v>1.1600899999999999E-3</v>
      </c>
      <c r="I204" s="5">
        <v>95.057067889999999</v>
      </c>
      <c r="J204" s="5">
        <v>384.23211789999999</v>
      </c>
      <c r="K204" s="8">
        <f t="shared" si="23"/>
        <v>180.64459289999999</v>
      </c>
      <c r="L204" s="8">
        <f t="shared" si="24"/>
        <v>180.64459289999999</v>
      </c>
    </row>
    <row r="205" spans="1:12" x14ac:dyDescent="0.2">
      <c r="A205" t="s">
        <v>180</v>
      </c>
      <c r="B205" s="4" t="s">
        <v>29</v>
      </c>
      <c r="C205" s="4" t="s">
        <v>33</v>
      </c>
      <c r="D205" s="4">
        <v>62</v>
      </c>
      <c r="E205" s="5">
        <v>266.08006019999999</v>
      </c>
      <c r="F205" s="5">
        <v>84.589915160000004</v>
      </c>
      <c r="G205" s="5">
        <v>3.1455293420000001</v>
      </c>
      <c r="H205" s="5">
        <v>1.657866E-3</v>
      </c>
      <c r="I205" s="5">
        <v>100.286873</v>
      </c>
      <c r="J205" s="5">
        <v>431.8732473</v>
      </c>
      <c r="K205" s="8">
        <f t="shared" si="23"/>
        <v>204.08006019999999</v>
      </c>
      <c r="L205" s="8">
        <f t="shared" si="24"/>
        <v>204.08006019999999</v>
      </c>
    </row>
    <row r="206" spans="1:12" x14ac:dyDescent="0.2">
      <c r="A206" t="s">
        <v>181</v>
      </c>
      <c r="B206" s="4" t="s">
        <v>29</v>
      </c>
      <c r="C206" s="4" t="s">
        <v>33</v>
      </c>
      <c r="D206" s="4">
        <v>51</v>
      </c>
      <c r="E206" s="5">
        <v>226.0369317</v>
      </c>
      <c r="F206" s="5">
        <v>68.205621559999997</v>
      </c>
      <c r="G206" s="5">
        <v>3.314051343</v>
      </c>
      <c r="H206" s="5">
        <v>9.1954600000000004E-4</v>
      </c>
      <c r="I206" s="5">
        <v>92.356369950000001</v>
      </c>
      <c r="J206" s="5">
        <v>359.71749349999999</v>
      </c>
      <c r="K206" s="8">
        <f t="shared" si="23"/>
        <v>175.0369317</v>
      </c>
      <c r="L206" s="8">
        <f t="shared" si="24"/>
        <v>175.0369317</v>
      </c>
    </row>
    <row r="207" spans="1:12" x14ac:dyDescent="0.2">
      <c r="A207" t="s">
        <v>182</v>
      </c>
      <c r="B207" s="4" t="s">
        <v>29</v>
      </c>
      <c r="C207" s="4" t="s">
        <v>33</v>
      </c>
      <c r="D207" s="4">
        <v>58</v>
      </c>
      <c r="E207" s="5">
        <v>212.48009999999999</v>
      </c>
      <c r="F207" s="5">
        <v>62.6655576</v>
      </c>
      <c r="G207" s="5">
        <v>3.3906999010000001</v>
      </c>
      <c r="H207" s="5">
        <v>6.9714400000000002E-4</v>
      </c>
      <c r="I207" s="5">
        <v>89.657864000000004</v>
      </c>
      <c r="J207" s="5">
        <v>335.3023359</v>
      </c>
      <c r="K207" s="8">
        <f t="shared" si="23"/>
        <v>154.48009999999999</v>
      </c>
      <c r="L207" s="8">
        <f t="shared" si="24"/>
        <v>154.48009999999999</v>
      </c>
    </row>
    <row r="208" spans="1:12" x14ac:dyDescent="0.2">
      <c r="A208" t="s">
        <v>183</v>
      </c>
      <c r="B208" s="4" t="s">
        <v>29</v>
      </c>
      <c r="C208" s="4" t="s">
        <v>33</v>
      </c>
      <c r="D208" s="4">
        <v>78</v>
      </c>
      <c r="E208" s="5">
        <v>217.65025019999999</v>
      </c>
      <c r="F208" s="5">
        <v>64.777823859999998</v>
      </c>
      <c r="G208" s="5">
        <v>3.3599500149999999</v>
      </c>
      <c r="H208" s="5">
        <v>7.7956599999999998E-4</v>
      </c>
      <c r="I208" s="5">
        <v>90.688048480000006</v>
      </c>
      <c r="J208" s="5">
        <v>344.61245200000002</v>
      </c>
      <c r="K208" s="8">
        <f t="shared" si="23"/>
        <v>139.65025019999999</v>
      </c>
      <c r="L208" s="8">
        <f t="shared" si="24"/>
        <v>139.65025019999999</v>
      </c>
    </row>
    <row r="209" spans="1:12" x14ac:dyDescent="0.2">
      <c r="A209" t="s">
        <v>184</v>
      </c>
      <c r="B209" s="4" t="s">
        <v>29</v>
      </c>
      <c r="C209" s="4" t="s">
        <v>33</v>
      </c>
      <c r="D209" s="4">
        <v>81</v>
      </c>
      <c r="E209" s="5">
        <v>235.106787</v>
      </c>
      <c r="F209" s="5">
        <v>71.914364239999998</v>
      </c>
      <c r="G209" s="5">
        <v>3.2692604529999998</v>
      </c>
      <c r="H209" s="5">
        <v>1.07829E-3</v>
      </c>
      <c r="I209" s="5">
        <v>94.157223149999993</v>
      </c>
      <c r="J209" s="5">
        <v>376.05635089999998</v>
      </c>
      <c r="K209" s="8">
        <f t="shared" si="23"/>
        <v>154.106787</v>
      </c>
      <c r="L209" s="8">
        <f t="shared" si="24"/>
        <v>154.106787</v>
      </c>
    </row>
    <row r="210" spans="1:12" x14ac:dyDescent="0.2">
      <c r="A210" t="s">
        <v>185</v>
      </c>
      <c r="B210" s="4" t="s">
        <v>32</v>
      </c>
      <c r="C210" s="4" t="s">
        <v>33</v>
      </c>
      <c r="D210" s="4">
        <v>22</v>
      </c>
      <c r="E210" s="5">
        <v>246.2661209</v>
      </c>
      <c r="F210" s="5">
        <v>76.479588489999998</v>
      </c>
      <c r="G210" s="5">
        <v>3.2200241360000001</v>
      </c>
      <c r="H210" s="5">
        <v>1.281798E-3</v>
      </c>
      <c r="I210" s="5">
        <v>96.368881860000002</v>
      </c>
      <c r="J210" s="5">
        <v>396.16335989999999</v>
      </c>
      <c r="K210" s="8">
        <f t="shared" si="23"/>
        <v>224.2661209</v>
      </c>
      <c r="L210" s="8">
        <f t="shared" si="24"/>
        <v>224.2661209</v>
      </c>
    </row>
    <row r="211" spans="1:12" x14ac:dyDescent="0.2">
      <c r="A211" t="s">
        <v>186</v>
      </c>
      <c r="B211" s="4" t="s">
        <v>29</v>
      </c>
      <c r="C211" s="4" t="s">
        <v>33</v>
      </c>
      <c r="D211" s="4">
        <v>48</v>
      </c>
      <c r="E211" s="5">
        <v>227.18734689999999</v>
      </c>
      <c r="F211" s="5">
        <v>68.675943869999998</v>
      </c>
      <c r="G211" s="5">
        <v>3.308106655</v>
      </c>
      <c r="H211" s="5">
        <v>9.3928999999999996E-4</v>
      </c>
      <c r="I211" s="5">
        <v>92.58497036</v>
      </c>
      <c r="J211" s="5">
        <v>361.78972349999998</v>
      </c>
      <c r="K211" s="8">
        <f t="shared" si="23"/>
        <v>179.18734689999999</v>
      </c>
      <c r="L211" s="8">
        <f t="shared" si="24"/>
        <v>179.18734689999999</v>
      </c>
    </row>
    <row r="212" spans="1:12" x14ac:dyDescent="0.2">
      <c r="A212" t="s">
        <v>187</v>
      </c>
      <c r="B212" s="4" t="s">
        <v>29</v>
      </c>
      <c r="C212" s="4" t="s">
        <v>33</v>
      </c>
      <c r="D212" s="4">
        <v>54</v>
      </c>
      <c r="E212" s="5">
        <v>213.37241969999999</v>
      </c>
      <c r="F212" s="5">
        <v>63.030064080000002</v>
      </c>
      <c r="G212" s="5">
        <v>3.3852483389999999</v>
      </c>
      <c r="H212" s="5">
        <v>7.1113899999999996E-4</v>
      </c>
      <c r="I212" s="5">
        <v>89.835764179999998</v>
      </c>
      <c r="J212" s="5">
        <v>336.90907529999998</v>
      </c>
      <c r="K212" s="8">
        <f t="shared" si="23"/>
        <v>159.37241969999999</v>
      </c>
      <c r="L212" s="8">
        <f t="shared" si="24"/>
        <v>159.37241969999999</v>
      </c>
    </row>
    <row r="213" spans="1:12" x14ac:dyDescent="0.2">
      <c r="A213" t="s">
        <v>188</v>
      </c>
      <c r="B213" s="4" t="s">
        <v>29</v>
      </c>
      <c r="C213" s="4" t="s">
        <v>33</v>
      </c>
      <c r="D213" s="4">
        <v>57</v>
      </c>
      <c r="E213" s="5">
        <v>212.66474450000001</v>
      </c>
      <c r="F213" s="5">
        <v>62.740980409999999</v>
      </c>
      <c r="G213" s="5">
        <v>3.3895668040000002</v>
      </c>
      <c r="H213" s="5">
        <v>7.0003100000000005E-4</v>
      </c>
      <c r="I213" s="5">
        <v>89.694682490000005</v>
      </c>
      <c r="J213" s="5">
        <v>335.6348064</v>
      </c>
      <c r="K213" s="8">
        <f t="shared" si="23"/>
        <v>155.66474450000001</v>
      </c>
      <c r="L213" s="8">
        <f t="shared" si="24"/>
        <v>155.66474450000001</v>
      </c>
    </row>
    <row r="214" spans="1:12" x14ac:dyDescent="0.2">
      <c r="A214" t="s">
        <v>189</v>
      </c>
      <c r="B214" s="4" t="s">
        <v>29</v>
      </c>
      <c r="C214" s="4" t="s">
        <v>33</v>
      </c>
      <c r="D214" s="4">
        <v>69</v>
      </c>
      <c r="E214" s="5">
        <v>213.70070870000001</v>
      </c>
      <c r="F214" s="5">
        <v>63.164171830000001</v>
      </c>
      <c r="G214" s="5">
        <v>3.3832583010000001</v>
      </c>
      <c r="H214" s="5">
        <v>7.1631199999999998E-4</v>
      </c>
      <c r="I214" s="5">
        <v>89.901206790000003</v>
      </c>
      <c r="J214" s="5">
        <v>337.5002106</v>
      </c>
      <c r="K214" s="8">
        <f t="shared" si="23"/>
        <v>144.70070870000001</v>
      </c>
      <c r="L214" s="8">
        <f t="shared" si="24"/>
        <v>144.70070870000001</v>
      </c>
    </row>
    <row r="215" spans="1:12" x14ac:dyDescent="0.2">
      <c r="A215" t="s">
        <v>190</v>
      </c>
      <c r="B215" s="4" t="s">
        <v>29</v>
      </c>
      <c r="C215" s="4" t="s">
        <v>33</v>
      </c>
      <c r="D215" s="4">
        <v>65</v>
      </c>
      <c r="E215" s="5">
        <v>219.96066529999999</v>
      </c>
      <c r="F215" s="5">
        <v>65.7219683</v>
      </c>
      <c r="G215" s="5">
        <v>3.34683624</v>
      </c>
      <c r="H215" s="5">
        <v>8.1739499999999995E-4</v>
      </c>
      <c r="I215" s="5">
        <v>91.147974419999997</v>
      </c>
      <c r="J215" s="5">
        <v>348.7733561</v>
      </c>
      <c r="K215" s="8">
        <f t="shared" si="23"/>
        <v>154.96066529999999</v>
      </c>
      <c r="L215" s="8">
        <f t="shared" si="24"/>
        <v>154.96066529999999</v>
      </c>
    </row>
    <row r="216" spans="1:12" ht="15.75" x14ac:dyDescent="0.25">
      <c r="D216" s="9" t="s">
        <v>14</v>
      </c>
      <c r="E216" s="10">
        <f t="shared" ref="E216:L216" si="25">AVERAGE(E59:E215)</f>
        <v>223.83380660382161</v>
      </c>
      <c r="F216" s="10">
        <f t="shared" si="25"/>
        <v>67.310388212802579</v>
      </c>
      <c r="G216" s="10">
        <f t="shared" si="25"/>
        <v>3.3407772087579648</v>
      </c>
      <c r="H216" s="10">
        <f t="shared" si="25"/>
        <v>9.0328579617834437E-4</v>
      </c>
      <c r="I216" s="10">
        <f t="shared" si="25"/>
        <v>91.907869923312049</v>
      </c>
      <c r="J216" s="10">
        <f t="shared" si="25"/>
        <v>355.7597432872609</v>
      </c>
      <c r="K216" s="10">
        <f t="shared" si="25"/>
        <v>167.49622698598725</v>
      </c>
      <c r="L216" s="10">
        <f t="shared" si="25"/>
        <v>167.49622698598725</v>
      </c>
    </row>
    <row r="217" spans="1:12" ht="15.75" x14ac:dyDescent="0.25">
      <c r="D217" s="9" t="s">
        <v>15</v>
      </c>
      <c r="E217" s="11">
        <f t="shared" ref="E217:L217" si="26">SQRT(SUMSQ(E59:E215)/COUNTA(E59:E215))</f>
        <v>224.87774170098109</v>
      </c>
      <c r="F217" s="11">
        <f t="shared" si="26"/>
        <v>67.889218417882631</v>
      </c>
      <c r="G217" s="11">
        <f t="shared" si="26"/>
        <v>3.3430584021579262</v>
      </c>
      <c r="H217" s="11">
        <f t="shared" si="26"/>
        <v>9.7429550799583043E-4</v>
      </c>
      <c r="I217" s="11">
        <f t="shared" si="26"/>
        <v>92.008627443309749</v>
      </c>
      <c r="J217" s="11">
        <f t="shared" si="26"/>
        <v>357.88903623871613</v>
      </c>
      <c r="K217" s="11">
        <f t="shared" si="26"/>
        <v>169.42888165144484</v>
      </c>
      <c r="L217" s="11">
        <f t="shared" si="26"/>
        <v>169.42888165144484</v>
      </c>
    </row>
    <row r="218" spans="1:12" ht="15.75" thickBot="1" x14ac:dyDescent="0.25"/>
    <row r="219" spans="1:12" ht="15.75" x14ac:dyDescent="0.25">
      <c r="C219" s="13" t="s">
        <v>14</v>
      </c>
      <c r="D219" s="14">
        <f>AVERAGE(D122:D215)</f>
        <v>57.234042553191486</v>
      </c>
      <c r="E219" s="15">
        <f>AVERAGE(E122:E215)</f>
        <v>222.82796286170216</v>
      </c>
    </row>
    <row r="220" spans="1:12" ht="15.75" x14ac:dyDescent="0.25">
      <c r="C220" s="16" t="s">
        <v>27</v>
      </c>
      <c r="D220" s="17">
        <f>MIN(D122:D215)</f>
        <v>18</v>
      </c>
      <c r="E220" s="18">
        <f>MIN(E122:E215)</f>
        <v>143.04078699999999</v>
      </c>
    </row>
    <row r="221" spans="1:12" ht="16.5" thickBot="1" x14ac:dyDescent="0.3">
      <c r="C221" s="19" t="s">
        <v>28</v>
      </c>
      <c r="D221" s="20">
        <f>MAX(D122:D215)</f>
        <v>83</v>
      </c>
      <c r="E221" s="21">
        <f>MAX(E122:E215)</f>
        <v>294.35616629999998</v>
      </c>
    </row>
  </sheetData>
  <sortState xmlns:xlrd2="http://schemas.microsoft.com/office/spreadsheetml/2017/richdata2" ref="A59:L217">
    <sortCondition ref="C58:C2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Craig</dc:creator>
  <cp:lastModifiedBy>Jack Craig</cp:lastModifiedBy>
  <dcterms:created xsi:type="dcterms:W3CDTF">2022-08-23T16:13:36Z</dcterms:created>
  <dcterms:modified xsi:type="dcterms:W3CDTF">2025-02-24T16:11:24Z</dcterms:modified>
</cp:coreProperties>
</file>