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o47278\Dropbox\Jack C Exchange\Manuscripts\2024-PhyloAge_Bulk\MBE\Data and figures package\Data\Extra figures by reviewer request\"/>
    </mc:Choice>
  </mc:AlternateContent>
  <xr:revisionPtr revIDLastSave="0" documentId="13_ncr:1_{CE50F236-DEEA-4F68-86E2-301FA955CFE6}" xr6:coauthVersionLast="47" xr6:coauthVersionMax="47" xr10:uidLastSave="{00000000-0000-0000-0000-000000000000}"/>
  <bookViews>
    <workbookView xWindow="-120" yWindow="-120" windowWidth="38640" windowHeight="23640" activeTab="1" xr2:uid="{C8D411CF-5B2A-40BF-AEEA-DCEFFF2BB0DE}"/>
  </bookViews>
  <sheets>
    <sheet name="results" sheetId="1" r:id="rId1"/>
    <sheet name="Fi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2" l="1"/>
  <c r="Y5" i="2"/>
  <c r="Y4" i="2"/>
  <c r="Y3" i="2"/>
  <c r="Y2" i="2"/>
  <c r="Y1048576" i="2"/>
  <c r="T48" i="2"/>
  <c r="X6" i="2"/>
  <c r="X5" i="2"/>
  <c r="X4" i="2"/>
  <c r="X3" i="2"/>
  <c r="X2" i="2"/>
  <c r="W6" i="2"/>
  <c r="W5" i="2"/>
  <c r="W4" i="2"/>
  <c r="W3" i="2"/>
  <c r="W2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J170" i="1"/>
  <c r="I170" i="1"/>
  <c r="H170" i="1"/>
  <c r="G170" i="1"/>
  <c r="F170" i="1"/>
  <c r="E170" i="1"/>
  <c r="D170" i="1"/>
  <c r="C170" i="1"/>
  <c r="B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170" i="1" s="1"/>
  <c r="Q41" i="1"/>
  <c r="Q40" i="1"/>
  <c r="Q39" i="1"/>
  <c r="Q38" i="1"/>
  <c r="Q37" i="1"/>
  <c r="V6" i="2" l="1"/>
  <c r="U6" i="2"/>
  <c r="T6" i="2"/>
  <c r="V5" i="2"/>
  <c r="U5" i="2"/>
  <c r="T5" i="2"/>
  <c r="V4" i="2"/>
  <c r="U4" i="2"/>
  <c r="T4" i="2"/>
  <c r="V3" i="2"/>
  <c r="U3" i="2"/>
  <c r="T3" i="2"/>
  <c r="V2" i="2"/>
  <c r="U2" i="2"/>
  <c r="T2" i="2"/>
  <c r="J135" i="2"/>
  <c r="I135" i="2"/>
  <c r="H135" i="2"/>
  <c r="G135" i="2"/>
  <c r="F135" i="2"/>
  <c r="E135" i="2"/>
  <c r="D135" i="2"/>
  <c r="C135" i="2"/>
  <c r="B135" i="2"/>
  <c r="Q135" i="2"/>
  <c r="AE27" i="1"/>
  <c r="U50" i="1"/>
  <c r="T50" i="1"/>
  <c r="U45" i="1"/>
  <c r="U46" i="1" s="1"/>
  <c r="U40" i="1"/>
  <c r="U41" i="1" s="1"/>
  <c r="T45" i="1"/>
  <c r="T46" i="1" s="1"/>
  <c r="T40" i="1"/>
  <c r="T41" i="1" s="1"/>
  <c r="U48" i="1"/>
  <c r="U44" i="1"/>
  <c r="U39" i="1"/>
  <c r="T48" i="1"/>
  <c r="T44" i="1"/>
  <c r="T39" i="1"/>
  <c r="C29" i="1" l="1"/>
  <c r="C28" i="1"/>
  <c r="C11" i="1"/>
  <c r="C10" i="1"/>
  <c r="E28" i="1"/>
  <c r="F28" i="1"/>
  <c r="E29" i="1"/>
  <c r="F29" i="1"/>
  <c r="G22" i="1"/>
  <c r="G23" i="1"/>
  <c r="G24" i="1"/>
  <c r="G25" i="1"/>
  <c r="G26" i="1"/>
  <c r="G27" i="1"/>
  <c r="G21" i="1"/>
  <c r="H22" i="1"/>
  <c r="I22" i="1"/>
  <c r="H23" i="1"/>
  <c r="I23" i="1"/>
  <c r="H24" i="1"/>
  <c r="I24" i="1"/>
  <c r="H25" i="1"/>
  <c r="I25" i="1"/>
  <c r="H26" i="1"/>
  <c r="I26" i="1"/>
  <c r="H27" i="1"/>
  <c r="I27" i="1"/>
  <c r="I21" i="1"/>
  <c r="H21" i="1"/>
  <c r="I4" i="1"/>
  <c r="J4" i="1"/>
  <c r="I5" i="1"/>
  <c r="J5" i="1"/>
  <c r="I6" i="1"/>
  <c r="J6" i="1"/>
  <c r="I7" i="1"/>
  <c r="J7" i="1"/>
  <c r="I8" i="1"/>
  <c r="J8" i="1"/>
  <c r="I9" i="1"/>
  <c r="J9" i="1"/>
  <c r="J3" i="1"/>
  <c r="I3" i="1"/>
  <c r="E10" i="1"/>
  <c r="F10" i="1"/>
  <c r="G10" i="1"/>
  <c r="H10" i="1"/>
  <c r="E11" i="1"/>
  <c r="F11" i="1"/>
  <c r="G11" i="1"/>
  <c r="H11" i="1"/>
  <c r="D11" i="1"/>
  <c r="D29" i="1"/>
  <c r="D28" i="1"/>
  <c r="D10" i="1"/>
  <c r="G28" i="1" l="1"/>
  <c r="G29" i="1"/>
  <c r="K7" i="1"/>
  <c r="H29" i="1"/>
  <c r="I29" i="1"/>
  <c r="K3" i="1"/>
  <c r="I28" i="1"/>
  <c r="H28" i="1"/>
  <c r="I10" i="1"/>
  <c r="J10" i="1"/>
  <c r="J11" i="1"/>
  <c r="I11" i="1"/>
</calcChain>
</file>

<file path=xl/sharedStrings.xml><?xml version="1.0" encoding="utf-8"?>
<sst xmlns="http://schemas.openxmlformats.org/spreadsheetml/2006/main" count="684" uniqueCount="136">
  <si>
    <t>SE</t>
  </si>
  <si>
    <t>z_val</t>
  </si>
  <si>
    <t>p_val</t>
  </si>
  <si>
    <t>low_CI</t>
  </si>
  <si>
    <t>high_CI</t>
  </si>
  <si>
    <t>Individual</t>
  </si>
  <si>
    <t>KX001</t>
  </si>
  <si>
    <t>KX002</t>
  </si>
  <si>
    <t>SX001</t>
  </si>
  <si>
    <t>AX001</t>
  </si>
  <si>
    <t>KX008</t>
  </si>
  <si>
    <t>KX004</t>
  </si>
  <si>
    <t>KX003</t>
  </si>
  <si>
    <t>Residual</t>
  </si>
  <si>
    <t>avg</t>
  </si>
  <si>
    <t>RMSE</t>
  </si>
  <si>
    <t>LOO validation</t>
  </si>
  <si>
    <t>Abs. Residual</t>
  </si>
  <si>
    <t>PhyloAge</t>
  </si>
  <si>
    <t>Chronological Age</t>
  </si>
  <si>
    <t>CI_length</t>
  </si>
  <si>
    <t>DZ1</t>
  </si>
  <si>
    <t>DZ10</t>
  </si>
  <si>
    <t>DZ101</t>
  </si>
  <si>
    <t>DZ102</t>
  </si>
  <si>
    <t>DZ104</t>
  </si>
  <si>
    <t>DZ105</t>
  </si>
  <si>
    <t>DZ106</t>
  </si>
  <si>
    <t>DZ108</t>
  </si>
  <si>
    <t>DZ111</t>
  </si>
  <si>
    <t>DZ114</t>
  </si>
  <si>
    <t>DZ115</t>
  </si>
  <si>
    <t>DZ117</t>
  </si>
  <si>
    <t>DZ120</t>
  </si>
  <si>
    <t>DZ124</t>
  </si>
  <si>
    <t>DZ131</t>
  </si>
  <si>
    <t>DZ136</t>
  </si>
  <si>
    <t>DZ137</t>
  </si>
  <si>
    <t>DZ14</t>
  </si>
  <si>
    <t>DZ144</t>
  </si>
  <si>
    <t>DZ148</t>
  </si>
  <si>
    <t>DZ149</t>
  </si>
  <si>
    <t>DZ150</t>
  </si>
  <si>
    <t>DZ153</t>
  </si>
  <si>
    <t>DZ155</t>
  </si>
  <si>
    <t>DZ156</t>
  </si>
  <si>
    <t>DZ158</t>
  </si>
  <si>
    <t>DZ162</t>
  </si>
  <si>
    <t>DZ164</t>
  </si>
  <si>
    <t>DZ166</t>
  </si>
  <si>
    <t>DZ173</t>
  </si>
  <si>
    <t>DZ174</t>
  </si>
  <si>
    <t>DZ176</t>
  </si>
  <si>
    <t>DZ178</t>
  </si>
  <si>
    <t>DZ179</t>
  </si>
  <si>
    <t>DZ180</t>
  </si>
  <si>
    <t>DZ183</t>
  </si>
  <si>
    <t>DZ188</t>
  </si>
  <si>
    <t>DZ189</t>
  </si>
  <si>
    <t>DZ190</t>
  </si>
  <si>
    <t>DZ193</t>
  </si>
  <si>
    <t>DZ194</t>
  </si>
  <si>
    <t>DZ195</t>
  </si>
  <si>
    <t>DZ197</t>
  </si>
  <si>
    <t>DZ25</t>
  </si>
  <si>
    <t>DZ27</t>
  </si>
  <si>
    <t>DZ33</t>
  </si>
  <si>
    <t>DZ39</t>
  </si>
  <si>
    <t>DZ4</t>
  </si>
  <si>
    <t>DZ40</t>
  </si>
  <si>
    <t>DZ42</t>
  </si>
  <si>
    <t>DZ43</t>
  </si>
  <si>
    <t>DZ47</t>
  </si>
  <si>
    <t>DZ77</t>
  </si>
  <si>
    <t>DZ84</t>
  </si>
  <si>
    <t>DZ90</t>
  </si>
  <si>
    <t>Driver 1</t>
  </si>
  <si>
    <t>Driver 2</t>
  </si>
  <si>
    <t>Driver 3</t>
  </si>
  <si>
    <t>Driver 4</t>
  </si>
  <si>
    <t>Driver 5</t>
  </si>
  <si>
    <t>Driver 6</t>
  </si>
  <si>
    <t>DNMT3A</t>
  </si>
  <si>
    <t>TET2</t>
  </si>
  <si>
    <t>TP53</t>
  </si>
  <si>
    <t>ASXL1</t>
  </si>
  <si>
    <t>RAD21</t>
  </si>
  <si>
    <t>PPM1D</t>
  </si>
  <si>
    <t>CBL</t>
  </si>
  <si>
    <t>SF3B1</t>
  </si>
  <si>
    <t>SETDB1</t>
  </si>
  <si>
    <t>STAG2</t>
  </si>
  <si>
    <t>JAK2</t>
  </si>
  <si>
    <t>SETD2</t>
  </si>
  <si>
    <t>NRAS</t>
  </si>
  <si>
    <t>STAT3</t>
  </si>
  <si>
    <t>GNAS</t>
  </si>
  <si>
    <t>SH2B3</t>
  </si>
  <si>
    <t>CREBBP</t>
  </si>
  <si>
    <t>CUX1</t>
  </si>
  <si>
    <t>NF1</t>
  </si>
  <si>
    <t>BCOR</t>
  </si>
  <si>
    <t>SRSF2</t>
  </si>
  <si>
    <t>IDH2</t>
  </si>
  <si>
    <t>U2AF1</t>
  </si>
  <si>
    <t>RUNX1</t>
  </si>
  <si>
    <t>GATA2</t>
  </si>
  <si>
    <t>SMC3</t>
  </si>
  <si>
    <t>ZRSR2</t>
  </si>
  <si>
    <t>GNB1</t>
  </si>
  <si>
    <t>Driver count</t>
  </si>
  <si>
    <t>PhyloAge - Wang (both cohorts)</t>
  </si>
  <si>
    <t>PhyloAge - Mitchell</t>
  </si>
  <si>
    <t>Age bin</t>
  </si>
  <si>
    <t>60-69</t>
  </si>
  <si>
    <t>70-79</t>
  </si>
  <si>
    <t>80-89</t>
  </si>
  <si>
    <t>90-99</t>
  </si>
  <si>
    <t>100-110</t>
  </si>
  <si>
    <t>Avg. ChronoAge</t>
  </si>
  <si>
    <t>Avg. PhyloAge</t>
  </si>
  <si>
    <t>SD PhyloAge</t>
  </si>
  <si>
    <t>Avg. ResidualAge</t>
  </si>
  <si>
    <t>SE PhyloAge</t>
  </si>
  <si>
    <t>Avg PhyloAge</t>
  </si>
  <si>
    <t>Avg. residual</t>
  </si>
  <si>
    <t>Avg chrono</t>
  </si>
  <si>
    <t>65-89</t>
  </si>
  <si>
    <t>90+</t>
  </si>
  <si>
    <t>SE chrono</t>
  </si>
  <si>
    <t>t.test</t>
  </si>
  <si>
    <t>SD chrono</t>
  </si>
  <si>
    <t>x</t>
  </si>
  <si>
    <t>y</t>
  </si>
  <si>
    <t>SD</t>
  </si>
  <si>
    <t>ttest with youngest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</si>
</sst>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"/>
    <numFmt numFmtId="169" formatCode="0.0000000"/>
  </numFmts>
  <fonts count="7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8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0" fontId="1" fillId="0" borderId="0" xfId="0" applyFont="1"/>
    <xf numFmtId="0" fontId="6" fillId="0" borderId="0" xfId="0" applyFon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1" fontId="0" fillId="0" borderId="0" xfId="0" applyNumberFormat="1"/>
    <xf numFmtId="169" fontId="0" fillId="0" borderId="0" xfId="0" applyNumberFormat="1"/>
    <xf numFmtId="169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75757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43626269120524"/>
          <c:y val="3.2579800104152748E-2"/>
          <c:w val="0.79378130943770253"/>
          <c:h val="0.84219995974750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results!$B$20</c:f>
              <c:strCache>
                <c:ptCount val="1"/>
                <c:pt idx="0">
                  <c:v>Chronological Age</c:v>
                </c:pt>
              </c:strCache>
            </c:strRef>
          </c:tx>
          <c:spPr>
            <a:solidFill>
              <a:schemeClr val="tx1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numRef>
              <c:f>results!$B$21:$B$27</c:f>
              <c:numCache>
                <c:formatCode>General</c:formatCode>
                <c:ptCount val="7"/>
                <c:pt idx="0">
                  <c:v>29</c:v>
                </c:pt>
                <c:pt idx="1">
                  <c:v>38</c:v>
                </c:pt>
                <c:pt idx="2">
                  <c:v>48</c:v>
                </c:pt>
                <c:pt idx="3">
                  <c:v>63</c:v>
                </c:pt>
                <c:pt idx="4">
                  <c:v>76</c:v>
                </c:pt>
                <c:pt idx="5">
                  <c:v>77</c:v>
                </c:pt>
                <c:pt idx="6">
                  <c:v>81</c:v>
                </c:pt>
              </c:numCache>
            </c:numRef>
          </c:cat>
          <c:val>
            <c:numRef>
              <c:f>results!$B$21:$B$27</c:f>
              <c:numCache>
                <c:formatCode>General</c:formatCode>
                <c:ptCount val="7"/>
                <c:pt idx="0">
                  <c:v>29</c:v>
                </c:pt>
                <c:pt idx="1">
                  <c:v>38</c:v>
                </c:pt>
                <c:pt idx="2">
                  <c:v>48</c:v>
                </c:pt>
                <c:pt idx="3">
                  <c:v>63</c:v>
                </c:pt>
                <c:pt idx="4">
                  <c:v>76</c:v>
                </c:pt>
                <c:pt idx="5">
                  <c:v>77</c:v>
                </c:pt>
                <c:pt idx="6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E-4055-A160-4FE8FCCC9A1C}"/>
            </c:ext>
          </c:extLst>
        </c:ser>
        <c:ser>
          <c:idx val="1"/>
          <c:order val="1"/>
          <c:tx>
            <c:strRef>
              <c:f>results!$C$20</c:f>
              <c:strCache>
                <c:ptCount val="1"/>
                <c:pt idx="0">
                  <c:v>PhyloAge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results!$G$21:$G$27</c:f>
                <c:numCache>
                  <c:formatCode>General</c:formatCode>
                  <c:ptCount val="7"/>
                  <c:pt idx="0">
                    <c:v>21.868328640901897</c:v>
                  </c:pt>
                  <c:pt idx="1">
                    <c:v>12.5376592807119</c:v>
                  </c:pt>
                  <c:pt idx="2">
                    <c:v>11.994053325822797</c:v>
                  </c:pt>
                  <c:pt idx="3">
                    <c:v>10.906321212349503</c:v>
                  </c:pt>
                  <c:pt idx="4">
                    <c:v>9.2412726034884045</c:v>
                  </c:pt>
                  <c:pt idx="5">
                    <c:v>21.214855205556404</c:v>
                  </c:pt>
                  <c:pt idx="6">
                    <c:v>12.633822608135809</c:v>
                  </c:pt>
                </c:numCache>
              </c:numRef>
            </c:plus>
            <c:minus>
              <c:numRef>
                <c:f>results!$G$21:$G$27</c:f>
                <c:numCache>
                  <c:formatCode>General</c:formatCode>
                  <c:ptCount val="7"/>
                  <c:pt idx="0">
                    <c:v>21.868328640901897</c:v>
                  </c:pt>
                  <c:pt idx="1">
                    <c:v>12.5376592807119</c:v>
                  </c:pt>
                  <c:pt idx="2">
                    <c:v>11.994053325822797</c:v>
                  </c:pt>
                  <c:pt idx="3">
                    <c:v>10.906321212349503</c:v>
                  </c:pt>
                  <c:pt idx="4">
                    <c:v>9.2412726034884045</c:v>
                  </c:pt>
                  <c:pt idx="5">
                    <c:v>21.214855205556404</c:v>
                  </c:pt>
                  <c:pt idx="6">
                    <c:v>12.633822608135809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results!$B$21:$B$27</c:f>
              <c:numCache>
                <c:formatCode>General</c:formatCode>
                <c:ptCount val="7"/>
                <c:pt idx="0">
                  <c:v>29</c:v>
                </c:pt>
                <c:pt idx="1">
                  <c:v>38</c:v>
                </c:pt>
                <c:pt idx="2">
                  <c:v>48</c:v>
                </c:pt>
                <c:pt idx="3">
                  <c:v>63</c:v>
                </c:pt>
                <c:pt idx="4">
                  <c:v>76</c:v>
                </c:pt>
                <c:pt idx="5">
                  <c:v>77</c:v>
                </c:pt>
                <c:pt idx="6">
                  <c:v>81</c:v>
                </c:pt>
              </c:numCache>
            </c:numRef>
          </c:cat>
          <c:val>
            <c:numRef>
              <c:f>results!$C$21:$C$27</c:f>
              <c:numCache>
                <c:formatCode>0.00</c:formatCode>
                <c:ptCount val="7"/>
                <c:pt idx="0">
                  <c:v>41.609592541020398</c:v>
                </c:pt>
                <c:pt idx="1">
                  <c:v>50.856066926889099</c:v>
                </c:pt>
                <c:pt idx="2">
                  <c:v>52.995416599917299</c:v>
                </c:pt>
                <c:pt idx="3">
                  <c:v>51.855543381261</c:v>
                </c:pt>
                <c:pt idx="4">
                  <c:v>58.984594659134103</c:v>
                </c:pt>
                <c:pt idx="5">
                  <c:v>118.648909793109</c:v>
                </c:pt>
                <c:pt idx="6">
                  <c:v>67.180485841450107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E-4055-A160-4FE8FCCC9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751463104"/>
        <c:axId val="749019552"/>
      </c:barChart>
      <c:catAx>
        <c:axId val="75146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Chronological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9019552"/>
        <c:crosses val="autoZero"/>
        <c:auto val="1"/>
        <c:lblAlgn val="ctr"/>
        <c:lblOffset val="100"/>
        <c:noMultiLvlLbl val="0"/>
      </c:catAx>
      <c:valAx>
        <c:axId val="74901955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PhyloAge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1463104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926203802015283"/>
          <c:y val="7.3057344879222677E-2"/>
          <c:w val="0.35786715128229685"/>
          <c:h val="0.15864380343629436"/>
        </c:manualLayout>
      </c:layout>
      <c:overlay val="0"/>
      <c:spPr>
        <a:solidFill>
          <a:srgbClr val="FFFFFF">
            <a:alpha val="8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2962539199649"/>
          <c:y val="3.6871889444356945E-2"/>
          <c:w val="0.73717709222251371"/>
          <c:h val="0.80575473722199553"/>
        </c:manualLayout>
      </c:layout>
      <c:scatterChart>
        <c:scatterStyle val="lineMarker"/>
        <c:varyColors val="0"/>
        <c:ser>
          <c:idx val="3"/>
          <c:order val="0"/>
          <c:tx>
            <c:v>Mitchell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results!$B$3:$B$9</c:f>
              <c:numCache>
                <c:formatCode>General</c:formatCode>
                <c:ptCount val="7"/>
                <c:pt idx="0">
                  <c:v>29</c:v>
                </c:pt>
                <c:pt idx="1">
                  <c:v>38</c:v>
                </c:pt>
                <c:pt idx="2">
                  <c:v>48</c:v>
                </c:pt>
                <c:pt idx="3">
                  <c:v>63</c:v>
                </c:pt>
                <c:pt idx="4">
                  <c:v>76</c:v>
                </c:pt>
                <c:pt idx="5">
                  <c:v>77</c:v>
                </c:pt>
                <c:pt idx="6">
                  <c:v>81</c:v>
                </c:pt>
              </c:numCache>
            </c:numRef>
          </c:xVal>
          <c:yVal>
            <c:numRef>
              <c:f>results!$C$3:$C$9</c:f>
              <c:numCache>
                <c:formatCode>0.00</c:formatCode>
                <c:ptCount val="7"/>
                <c:pt idx="0">
                  <c:v>36.247702598526402</c:v>
                </c:pt>
                <c:pt idx="1">
                  <c:v>48.215329632465497</c:v>
                </c:pt>
                <c:pt idx="2">
                  <c:v>52.157970695694601</c:v>
                </c:pt>
                <c:pt idx="3">
                  <c:v>53.6166731266187</c:v>
                </c:pt>
                <c:pt idx="4">
                  <c:v>61.480049518904501</c:v>
                </c:pt>
                <c:pt idx="5">
                  <c:v>90.158546516815804</c:v>
                </c:pt>
                <c:pt idx="6">
                  <c:v>70.123727912980002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FC-428F-8A6B-C7C512BD0C45}"/>
            </c:ext>
          </c:extLst>
        </c:ser>
        <c:ser>
          <c:idx val="0"/>
          <c:order val="1"/>
          <c:tx>
            <c:v>Wang et al., &lt;90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marker>
          <c:xVal>
            <c:numRef>
              <c:f>results!$B$37:$B$91</c:f>
              <c:numCache>
                <c:formatCode>General</c:formatCode>
                <c:ptCount val="55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10">
                  <c:v>66</c:v>
                </c:pt>
                <c:pt idx="11">
                  <c:v>66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69</c:v>
                </c:pt>
                <c:pt idx="16">
                  <c:v>69</c:v>
                </c:pt>
                <c:pt idx="17">
                  <c:v>70</c:v>
                </c:pt>
                <c:pt idx="19">
                  <c:v>70</c:v>
                </c:pt>
                <c:pt idx="20">
                  <c:v>71</c:v>
                </c:pt>
                <c:pt idx="21">
                  <c:v>71</c:v>
                </c:pt>
                <c:pt idx="22">
                  <c:v>72</c:v>
                </c:pt>
                <c:pt idx="23">
                  <c:v>74</c:v>
                </c:pt>
                <c:pt idx="24">
                  <c:v>75</c:v>
                </c:pt>
                <c:pt idx="25">
                  <c:v>75</c:v>
                </c:pt>
                <c:pt idx="26">
                  <c:v>76</c:v>
                </c:pt>
                <c:pt idx="27">
                  <c:v>78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80</c:v>
                </c:pt>
                <c:pt idx="33">
                  <c:v>80</c:v>
                </c:pt>
                <c:pt idx="34">
                  <c:v>80</c:v>
                </c:pt>
                <c:pt idx="38">
                  <c:v>82</c:v>
                </c:pt>
                <c:pt idx="39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84</c:v>
                </c:pt>
                <c:pt idx="45">
                  <c:v>84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86</c:v>
                </c:pt>
                <c:pt idx="50">
                  <c:v>86</c:v>
                </c:pt>
                <c:pt idx="51">
                  <c:v>87</c:v>
                </c:pt>
                <c:pt idx="52">
                  <c:v>87</c:v>
                </c:pt>
                <c:pt idx="53">
                  <c:v>89</c:v>
                </c:pt>
                <c:pt idx="54">
                  <c:v>89</c:v>
                </c:pt>
              </c:numCache>
            </c:numRef>
          </c:xVal>
          <c:yVal>
            <c:numRef>
              <c:f>results!$C$37:$C$91</c:f>
              <c:numCache>
                <c:formatCode>General</c:formatCode>
                <c:ptCount val="55"/>
                <c:pt idx="0">
                  <c:v>58.712749240000001</c:v>
                </c:pt>
                <c:pt idx="1">
                  <c:v>58.079872309999999</c:v>
                </c:pt>
                <c:pt idx="2">
                  <c:v>59.89278092</c:v>
                </c:pt>
                <c:pt idx="3">
                  <c:v>65.338874759999996</c:v>
                </c:pt>
                <c:pt idx="5">
                  <c:v>95.715383860000003</c:v>
                </c:pt>
                <c:pt idx="6">
                  <c:v>60.444838869999998</c:v>
                </c:pt>
                <c:pt idx="7">
                  <c:v>61.972650209999998</c:v>
                </c:pt>
                <c:pt idx="8">
                  <c:v>84.641323360000001</c:v>
                </c:pt>
                <c:pt idx="10">
                  <c:v>72.112404179999999</c:v>
                </c:pt>
                <c:pt idx="11">
                  <c:v>58.079872309999999</c:v>
                </c:pt>
                <c:pt idx="12">
                  <c:v>67.391262240000003</c:v>
                </c:pt>
                <c:pt idx="13">
                  <c:v>57.414526270000003</c:v>
                </c:pt>
                <c:pt idx="14">
                  <c:v>67.07096439</c:v>
                </c:pt>
                <c:pt idx="15">
                  <c:v>81.851026759999996</c:v>
                </c:pt>
                <c:pt idx="16">
                  <c:v>71.201756380000006</c:v>
                </c:pt>
                <c:pt idx="17">
                  <c:v>80.074387329999993</c:v>
                </c:pt>
                <c:pt idx="19">
                  <c:v>70.963742289999999</c:v>
                </c:pt>
                <c:pt idx="20">
                  <c:v>69.965449539999994</c:v>
                </c:pt>
                <c:pt idx="21">
                  <c:v>65.338874759999996</c:v>
                </c:pt>
                <c:pt idx="22">
                  <c:v>57.414526270000003</c:v>
                </c:pt>
                <c:pt idx="23">
                  <c:v>67.391262240000003</c:v>
                </c:pt>
                <c:pt idx="24">
                  <c:v>64.17647925</c:v>
                </c:pt>
                <c:pt idx="25">
                  <c:v>63.339324019999999</c:v>
                </c:pt>
                <c:pt idx="26">
                  <c:v>93.207085410000005</c:v>
                </c:pt>
                <c:pt idx="27">
                  <c:v>67.07096439</c:v>
                </c:pt>
                <c:pt idx="28">
                  <c:v>66.05969374</c:v>
                </c:pt>
                <c:pt idx="29">
                  <c:v>55.97177362</c:v>
                </c:pt>
                <c:pt idx="30">
                  <c:v>59.316179150000004</c:v>
                </c:pt>
                <c:pt idx="31">
                  <c:v>82.056926390000001</c:v>
                </c:pt>
                <c:pt idx="33">
                  <c:v>61.483105170000002</c:v>
                </c:pt>
                <c:pt idx="34">
                  <c:v>55.97177362</c:v>
                </c:pt>
                <c:pt idx="38">
                  <c:v>58.712749240000001</c:v>
                </c:pt>
                <c:pt idx="39">
                  <c:v>65.338874759999996</c:v>
                </c:pt>
                <c:pt idx="41">
                  <c:v>68.307271240000006</c:v>
                </c:pt>
                <c:pt idx="42">
                  <c:v>89.872849540000004</c:v>
                </c:pt>
                <c:pt idx="43">
                  <c:v>67.07096439</c:v>
                </c:pt>
                <c:pt idx="44">
                  <c:v>83.040078899999997</c:v>
                </c:pt>
                <c:pt idx="45">
                  <c:v>66.742556879999995</c:v>
                </c:pt>
                <c:pt idx="46">
                  <c:v>62.8995733</c:v>
                </c:pt>
                <c:pt idx="47">
                  <c:v>79.339960779999998</c:v>
                </c:pt>
                <c:pt idx="48">
                  <c:v>67.07096439</c:v>
                </c:pt>
                <c:pt idx="49">
                  <c:v>56.713198499999997</c:v>
                </c:pt>
                <c:pt idx="50">
                  <c:v>61.972650209999998</c:v>
                </c:pt>
                <c:pt idx="51">
                  <c:v>90.685520519999997</c:v>
                </c:pt>
                <c:pt idx="52">
                  <c:v>58.079872309999999</c:v>
                </c:pt>
                <c:pt idx="53">
                  <c:v>61.483105170000002</c:v>
                </c:pt>
                <c:pt idx="54">
                  <c:v>65.704290580000006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2-4DF4-87C3-4C0A53277E2A}"/>
            </c:ext>
          </c:extLst>
        </c:ser>
        <c:ser>
          <c:idx val="2"/>
          <c:order val="2"/>
          <c:tx>
            <c:v>Wang et al., 90+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results!$B$92:$B$169</c:f>
              <c:numCache>
                <c:formatCode>General</c:formatCode>
                <c:ptCount val="78"/>
                <c:pt idx="0">
                  <c:v>90</c:v>
                </c:pt>
                <c:pt idx="1">
                  <c:v>92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22">
                  <c:v>96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99</c:v>
                </c:pt>
                <c:pt idx="39">
                  <c:v>99</c:v>
                </c:pt>
                <c:pt idx="40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101</c:v>
                </c:pt>
                <c:pt idx="54">
                  <c:v>101</c:v>
                </c:pt>
                <c:pt idx="56">
                  <c:v>102</c:v>
                </c:pt>
                <c:pt idx="58">
                  <c:v>102</c:v>
                </c:pt>
                <c:pt idx="59">
                  <c:v>102</c:v>
                </c:pt>
                <c:pt idx="60">
                  <c:v>103</c:v>
                </c:pt>
                <c:pt idx="61">
                  <c:v>103</c:v>
                </c:pt>
                <c:pt idx="62">
                  <c:v>103</c:v>
                </c:pt>
                <c:pt idx="63">
                  <c:v>104</c:v>
                </c:pt>
                <c:pt idx="64">
                  <c:v>104</c:v>
                </c:pt>
                <c:pt idx="65">
                  <c:v>104</c:v>
                </c:pt>
                <c:pt idx="66">
                  <c:v>104</c:v>
                </c:pt>
                <c:pt idx="67">
                  <c:v>104</c:v>
                </c:pt>
                <c:pt idx="68">
                  <c:v>105</c:v>
                </c:pt>
                <c:pt idx="69">
                  <c:v>105</c:v>
                </c:pt>
                <c:pt idx="70">
                  <c:v>106</c:v>
                </c:pt>
                <c:pt idx="72">
                  <c:v>107</c:v>
                </c:pt>
                <c:pt idx="74">
                  <c:v>108</c:v>
                </c:pt>
                <c:pt idx="75">
                  <c:v>108</c:v>
                </c:pt>
                <c:pt idx="77">
                  <c:v>110</c:v>
                </c:pt>
              </c:numCache>
            </c:numRef>
          </c:xVal>
          <c:yVal>
            <c:numRef>
              <c:f>results!$C$92:$C$169</c:f>
              <c:numCache>
                <c:formatCode>General</c:formatCode>
                <c:ptCount val="78"/>
                <c:pt idx="0">
                  <c:v>55.97177362</c:v>
                </c:pt>
                <c:pt idx="1">
                  <c:v>76.539585389999999</c:v>
                </c:pt>
                <c:pt idx="2">
                  <c:v>75.733648959999996</c:v>
                </c:pt>
                <c:pt idx="3">
                  <c:v>62.8995733</c:v>
                </c:pt>
                <c:pt idx="4">
                  <c:v>69.965449539999994</c:v>
                </c:pt>
                <c:pt idx="6">
                  <c:v>54.348231939999998</c:v>
                </c:pt>
                <c:pt idx="7">
                  <c:v>67.07096439</c:v>
                </c:pt>
                <c:pt idx="8">
                  <c:v>82.752877409999996</c:v>
                </c:pt>
                <c:pt idx="9">
                  <c:v>77.589867810000001</c:v>
                </c:pt>
                <c:pt idx="10">
                  <c:v>78.153930759999994</c:v>
                </c:pt>
                <c:pt idx="11">
                  <c:v>58.712749240000001</c:v>
                </c:pt>
                <c:pt idx="12">
                  <c:v>76.694933399999996</c:v>
                </c:pt>
                <c:pt idx="13">
                  <c:v>59.89278092</c:v>
                </c:pt>
                <c:pt idx="14">
                  <c:v>73.368682399999997</c:v>
                </c:pt>
                <c:pt idx="15">
                  <c:v>57.414526270000003</c:v>
                </c:pt>
                <c:pt idx="16">
                  <c:v>79.085611380000003</c:v>
                </c:pt>
                <c:pt idx="17">
                  <c:v>82.056926390000001</c:v>
                </c:pt>
                <c:pt idx="18">
                  <c:v>62.8995733</c:v>
                </c:pt>
                <c:pt idx="22">
                  <c:v>92.767334689999998</c:v>
                </c:pt>
                <c:pt idx="23">
                  <c:v>78.826174649999999</c:v>
                </c:pt>
                <c:pt idx="24">
                  <c:v>82.056926390000001</c:v>
                </c:pt>
                <c:pt idx="25">
                  <c:v>58.079872309999999</c:v>
                </c:pt>
                <c:pt idx="27">
                  <c:v>62.444389610000002</c:v>
                </c:pt>
                <c:pt idx="28">
                  <c:v>58.712749240000001</c:v>
                </c:pt>
                <c:pt idx="29">
                  <c:v>60.974357449999999</c:v>
                </c:pt>
                <c:pt idx="30">
                  <c:v>62.8995733</c:v>
                </c:pt>
                <c:pt idx="31">
                  <c:v>58.079872309999999</c:v>
                </c:pt>
                <c:pt idx="32">
                  <c:v>58.079872309999999</c:v>
                </c:pt>
                <c:pt idx="33">
                  <c:v>60.444838869999998</c:v>
                </c:pt>
                <c:pt idx="34">
                  <c:v>58.079872309999999</c:v>
                </c:pt>
                <c:pt idx="35">
                  <c:v>57.414526270000003</c:v>
                </c:pt>
                <c:pt idx="36">
                  <c:v>72.963293030000003</c:v>
                </c:pt>
                <c:pt idx="37">
                  <c:v>83.865393499999996</c:v>
                </c:pt>
                <c:pt idx="39">
                  <c:v>58.079872309999999</c:v>
                </c:pt>
                <c:pt idx="40">
                  <c:v>94.205378159999995</c:v>
                </c:pt>
                <c:pt idx="42">
                  <c:v>72.330416099999994</c:v>
                </c:pt>
                <c:pt idx="43">
                  <c:v>88.012329120000004</c:v>
                </c:pt>
                <c:pt idx="44">
                  <c:v>94.364538490000001</c:v>
                </c:pt>
                <c:pt idx="45">
                  <c:v>59.89278092</c:v>
                </c:pt>
                <c:pt idx="46">
                  <c:v>96.239199470000003</c:v>
                </c:pt>
                <c:pt idx="47">
                  <c:v>74.695382660000007</c:v>
                </c:pt>
                <c:pt idx="48">
                  <c:v>57.414526270000003</c:v>
                </c:pt>
                <c:pt idx="49">
                  <c:v>83.413382470000002</c:v>
                </c:pt>
                <c:pt idx="50">
                  <c:v>66.742556879999995</c:v>
                </c:pt>
                <c:pt idx="51">
                  <c:v>71.201756380000006</c:v>
                </c:pt>
                <c:pt idx="52">
                  <c:v>97.81635344</c:v>
                </c:pt>
                <c:pt idx="53">
                  <c:v>76.223194000000007</c:v>
                </c:pt>
                <c:pt idx="54">
                  <c:v>85.839535010000006</c:v>
                </c:pt>
                <c:pt idx="56">
                  <c:v>75.733648959999996</c:v>
                </c:pt>
                <c:pt idx="58">
                  <c:v>55.97177362</c:v>
                </c:pt>
                <c:pt idx="59">
                  <c:v>88.456381410000006</c:v>
                </c:pt>
                <c:pt idx="60">
                  <c:v>102.8721683</c:v>
                </c:pt>
                <c:pt idx="61">
                  <c:v>62.444389610000002</c:v>
                </c:pt>
                <c:pt idx="62">
                  <c:v>89.532967990000003</c:v>
                </c:pt>
                <c:pt idx="63">
                  <c:v>71.665070060000005</c:v>
                </c:pt>
                <c:pt idx="64">
                  <c:v>60.444838869999998</c:v>
                </c:pt>
                <c:pt idx="65">
                  <c:v>79.712371160000004</c:v>
                </c:pt>
                <c:pt idx="66">
                  <c:v>74.695382660000007</c:v>
                </c:pt>
                <c:pt idx="67">
                  <c:v>81.10349626</c:v>
                </c:pt>
                <c:pt idx="68">
                  <c:v>69.435930959999993</c:v>
                </c:pt>
                <c:pt idx="69">
                  <c:v>82.55781503</c:v>
                </c:pt>
                <c:pt idx="70">
                  <c:v>67.391262240000003</c:v>
                </c:pt>
                <c:pt idx="72">
                  <c:v>76.382354329999998</c:v>
                </c:pt>
                <c:pt idx="74">
                  <c:v>75.566273679999995</c:v>
                </c:pt>
                <c:pt idx="75">
                  <c:v>67.07096439</c:v>
                </c:pt>
                <c:pt idx="77">
                  <c:v>79.712371160000004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C-428F-8A6B-C7C512BD0C45}"/>
            </c:ext>
          </c:extLst>
        </c:ser>
        <c:ser>
          <c:idx val="1"/>
          <c:order val="3"/>
          <c:tx>
            <c:v>Line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chemeClr val="tx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F7-436C-B1C3-0C0E449C5F25}"/>
              </c:ext>
            </c:extLst>
          </c:dPt>
          <c:xVal>
            <c:numRef>
              <c:f>results!$S$30:$S$31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results!$T$30:$T$31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7-436C-B1C3-0C0E449C5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634208"/>
        <c:axId val="801161216"/>
      </c:scatterChart>
      <c:valAx>
        <c:axId val="91263420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Chronological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1161216"/>
        <c:crosses val="autoZero"/>
        <c:crossBetween val="midCat"/>
        <c:majorUnit val="20"/>
      </c:valAx>
      <c:valAx>
        <c:axId val="801161216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PhyloAge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263420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9320040894521226"/>
          <c:y val="5.1638244131236861E-2"/>
          <c:w val="0.32516797806303988"/>
          <c:h val="0.15406266589971815"/>
        </c:manualLayout>
      </c:layout>
      <c:overlay val="0"/>
      <c:spPr>
        <a:solidFill>
          <a:srgbClr val="FFFFFF">
            <a:alpha val="74902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217112240831463E-2"/>
          <c:y val="3.9487195907723802E-2"/>
          <c:w val="0.67388373488740549"/>
          <c:h val="0.76333916435504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Fig!$S$2:$S$6</c:f>
              <c:strCache>
                <c:ptCount val="5"/>
                <c:pt idx="0">
                  <c:v>60-69</c:v>
                </c:pt>
                <c:pt idx="1">
                  <c:v>70-79</c:v>
                </c:pt>
                <c:pt idx="2">
                  <c:v>80-89</c:v>
                </c:pt>
                <c:pt idx="3">
                  <c:v>90-99</c:v>
                </c:pt>
                <c:pt idx="4">
                  <c:v>100-110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Fig!$X$2:$X$6</c:f>
                <c:numCache>
                  <c:formatCode>General</c:formatCode>
                  <c:ptCount val="5"/>
                  <c:pt idx="0">
                    <c:v>2.6764511085017837</c:v>
                  </c:pt>
                  <c:pt idx="1">
                    <c:v>2.7599883304085813</c:v>
                  </c:pt>
                  <c:pt idx="2">
                    <c:v>2.3666719419188769</c:v>
                  </c:pt>
                  <c:pt idx="3">
                    <c:v>1.9068156060392389</c:v>
                  </c:pt>
                  <c:pt idx="4">
                    <c:v>2.2921110466102967</c:v>
                  </c:pt>
                </c:numCache>
              </c:numRef>
            </c:plus>
            <c:minus>
              <c:numRef>
                <c:f>Fig!$X$2:$X$6</c:f>
                <c:numCache>
                  <c:formatCode>General</c:formatCode>
                  <c:ptCount val="5"/>
                  <c:pt idx="0">
                    <c:v>2.6764511085017837</c:v>
                  </c:pt>
                  <c:pt idx="1">
                    <c:v>2.7599883304085813</c:v>
                  </c:pt>
                  <c:pt idx="2">
                    <c:v>2.3666719419188769</c:v>
                  </c:pt>
                  <c:pt idx="3">
                    <c:v>1.9068156060392389</c:v>
                  </c:pt>
                  <c:pt idx="4">
                    <c:v>2.2921110466102967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Fig!$S$2:$S$6</c:f>
              <c:strCache>
                <c:ptCount val="5"/>
                <c:pt idx="0">
                  <c:v>60-69</c:v>
                </c:pt>
                <c:pt idx="1">
                  <c:v>70-79</c:v>
                </c:pt>
                <c:pt idx="2">
                  <c:v>80-89</c:v>
                </c:pt>
                <c:pt idx="3">
                  <c:v>90-99</c:v>
                </c:pt>
                <c:pt idx="4">
                  <c:v>100-110</c:v>
                </c:pt>
              </c:strCache>
            </c:strRef>
          </c:cat>
          <c:val>
            <c:numRef>
              <c:f>Fig!$V$2:$V$6</c:f>
              <c:numCache>
                <c:formatCode>0.0</c:formatCode>
                <c:ptCount val="5"/>
                <c:pt idx="0">
                  <c:v>2.5217733970133809</c:v>
                </c:pt>
                <c:pt idx="1">
                  <c:v>2.2475958623236321</c:v>
                </c:pt>
                <c:pt idx="2">
                  <c:v>-12.461560982914197</c:v>
                </c:pt>
                <c:pt idx="3">
                  <c:v>-21.499916748369007</c:v>
                </c:pt>
                <c:pt idx="4">
                  <c:v>-25.897664009895315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C-490E-9932-52C90B0E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axId val="339725967"/>
        <c:axId val="190468527"/>
      </c:barChart>
      <c:catAx>
        <c:axId val="339725967"/>
        <c:scaling>
          <c:orientation val="minMax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Chronological Age</a:t>
                </a:r>
              </a:p>
            </c:rich>
          </c:tx>
          <c:layout>
            <c:manualLayout>
              <c:xMode val="edge"/>
              <c:yMode val="edge"/>
              <c:x val="0.90425925934352036"/>
              <c:y val="0.23940529196116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0468527"/>
        <c:crosses val="autoZero"/>
        <c:auto val="1"/>
        <c:lblAlgn val="ctr"/>
        <c:lblOffset val="100"/>
        <c:noMultiLvlLbl val="0"/>
      </c:catAx>
      <c:valAx>
        <c:axId val="190468527"/>
        <c:scaling>
          <c:orientation val="minMax"/>
          <c:max val="1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Difference between</a:t>
                </a:r>
                <a:endParaRPr lang="en-US" b="1" baseline="0"/>
              </a:p>
              <a:p>
                <a:pPr>
                  <a:defRPr b="1"/>
                </a:pPr>
                <a:r>
                  <a:rPr lang="en-US" b="1" baseline="0"/>
                  <a:t>Chronological age and PhyloAge*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39725967"/>
        <c:crosses val="autoZero"/>
        <c:crossBetween val="between"/>
        <c:majorUnit val="1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218951</xdr:colOff>
      <xdr:row>1</xdr:row>
      <xdr:rowOff>114449</xdr:rowOff>
    </xdr:from>
    <xdr:to>
      <xdr:col>17</xdr:col>
      <xdr:colOff>450274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0B16E9-905B-7B07-2671-4A1F68D41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556657</xdr:colOff>
      <xdr:row>2</xdr:row>
      <xdr:rowOff>60615</xdr:rowOff>
    </xdr:from>
    <xdr:to>
      <xdr:col>24</xdr:col>
      <xdr:colOff>380999</xdr:colOff>
      <xdr:row>24</xdr:row>
      <xdr:rowOff>155865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26A92-69F0-4812-85CE-D106097E6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904876</xdr:colOff>
      <xdr:row>9</xdr:row>
      <xdr:rowOff>141196</xdr:rowOff>
    </xdr:from>
    <xdr:to>
      <xdr:col>22</xdr:col>
      <xdr:colOff>291353</xdr:colOff>
      <xdr:row>27</xdr:row>
      <xdr:rowOff>126787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35E60-822E-48D2-8797-E1DD35E81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5A099-F862-4F51-AAA2-31DF3C3E2EFF}">
  <dimension ref="A1:AE171"/>
  <sheetViews>
    <sheetView zoomScale="70" zoomScaleNormal="70" workbookViewId="0">
      <selection activeCell="A3" sqref="A3:C9"/>
    </sheetView>
  </sheetViews>
  <sheetFormatPr defaultRowHeight="15" x14ac:dyDescent="0.2"/>
  <cols>
    <col min="1" max="1" width="17.33203125" style="2" customWidth="1"/>
    <col min="2" max="2" width="21.33203125" style="2" bestFit="1" customWidth="1"/>
    <col min="3" max="3" width="11.6640625" style="2" bestFit="1" customWidth="1"/>
    <col min="4" max="4" width="6.77734375" style="2" bestFit="1" customWidth="1"/>
    <col min="5" max="5" width="8.5546875" style="2" bestFit="1" customWidth="1"/>
    <col min="6" max="6" width="9.44140625" style="2" bestFit="1" customWidth="1"/>
    <col min="7" max="7" width="11.44140625" style="2" bestFit="1" customWidth="1"/>
    <col min="8" max="8" width="10.6640625" style="2" bestFit="1" customWidth="1"/>
    <col min="9" max="10" width="16.109375" style="2" bestFit="1" customWidth="1"/>
    <col min="11" max="11" width="9.5546875" style="2" bestFit="1" customWidth="1"/>
    <col min="12" max="12" width="9.77734375" style="2" bestFit="1" customWidth="1"/>
    <col min="13" max="13" width="9.77734375" style="2" customWidth="1"/>
    <col min="14" max="16" width="9.77734375" style="2" bestFit="1" customWidth="1"/>
    <col min="17" max="17" width="14.6640625" style="2" bestFit="1" customWidth="1"/>
    <col min="18" max="18" width="8.88671875" style="2"/>
    <col min="19" max="19" width="12.44140625" style="2" bestFit="1" customWidth="1"/>
    <col min="20" max="20" width="8.88671875" style="2"/>
    <col min="21" max="21" width="16.6640625" style="2" bestFit="1" customWidth="1"/>
    <col min="22" max="22" width="5.44140625" style="2" bestFit="1" customWidth="1"/>
    <col min="23" max="23" width="6" style="2" bestFit="1" customWidth="1"/>
    <col min="24" max="16384" width="8.88671875" style="2"/>
  </cols>
  <sheetData>
    <row r="1" spans="1:12" ht="15.75" x14ac:dyDescent="0.25">
      <c r="A1" s="11" t="s">
        <v>112</v>
      </c>
    </row>
    <row r="2" spans="1:12" ht="15.75" x14ac:dyDescent="0.25">
      <c r="A2" s="1" t="s">
        <v>5</v>
      </c>
      <c r="B2" s="5" t="s">
        <v>19</v>
      </c>
      <c r="C2" s="5" t="s">
        <v>18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13</v>
      </c>
      <c r="J2" s="1" t="s">
        <v>17</v>
      </c>
    </row>
    <row r="3" spans="1:12" x14ac:dyDescent="0.2">
      <c r="A3" s="2" t="s">
        <v>6</v>
      </c>
      <c r="B3" s="2">
        <v>29</v>
      </c>
      <c r="C3" s="3">
        <v>36.247702598526402</v>
      </c>
      <c r="D3" s="3">
        <v>8.0632207043658504</v>
      </c>
      <c r="E3" s="3">
        <v>4.4954372362522603</v>
      </c>
      <c r="F3" s="3">
        <v>6.9427135372405098E-6</v>
      </c>
      <c r="G3" s="3">
        <v>20.444080418571701</v>
      </c>
      <c r="H3" s="3">
        <v>52.051324778481202</v>
      </c>
      <c r="I3" s="6">
        <f t="shared" ref="I3:I9" si="0">C3-B3</f>
        <v>7.2477025985264021</v>
      </c>
      <c r="J3" s="6">
        <f t="shared" ref="J3:J9" si="1">ABS(C3-B3)</f>
        <v>7.2477025985264021</v>
      </c>
      <c r="K3" s="3">
        <f>AVERAGE(J3:J7)</f>
        <v>9.1048560562326593</v>
      </c>
    </row>
    <row r="4" spans="1:12" x14ac:dyDescent="0.2">
      <c r="A4" s="2" t="s">
        <v>7</v>
      </c>
      <c r="B4" s="2">
        <v>38</v>
      </c>
      <c r="C4" s="3">
        <v>48.215329632465497</v>
      </c>
      <c r="D4" s="3">
        <v>5.6041981796610099</v>
      </c>
      <c r="E4" s="3">
        <v>8.6034305152609694</v>
      </c>
      <c r="F4" s="3">
        <v>7.7368099706364401E-18</v>
      </c>
      <c r="G4" s="3">
        <v>37.231303038104997</v>
      </c>
      <c r="H4" s="3">
        <v>59.199356226825998</v>
      </c>
      <c r="I4" s="6">
        <f t="shared" si="0"/>
        <v>10.215329632465497</v>
      </c>
      <c r="J4" s="6">
        <f t="shared" si="1"/>
        <v>10.215329632465497</v>
      </c>
    </row>
    <row r="5" spans="1:12" x14ac:dyDescent="0.2">
      <c r="A5" s="2" t="s">
        <v>8</v>
      </c>
      <c r="B5" s="2">
        <v>48</v>
      </c>
      <c r="C5" s="3">
        <v>52.157970695694601</v>
      </c>
      <c r="D5" s="3">
        <v>5.06288543389861</v>
      </c>
      <c r="E5" s="3">
        <v>10.302024680722599</v>
      </c>
      <c r="F5" s="3">
        <v>6.8993643272091696E-25</v>
      </c>
      <c r="G5" s="3">
        <v>42.234897587400901</v>
      </c>
      <c r="H5" s="3">
        <v>62.081043803988301</v>
      </c>
      <c r="I5" s="6">
        <f t="shared" si="0"/>
        <v>4.1579706956946012</v>
      </c>
      <c r="J5" s="6">
        <f t="shared" si="1"/>
        <v>4.1579706956946012</v>
      </c>
    </row>
    <row r="6" spans="1:12" x14ac:dyDescent="0.2">
      <c r="A6" s="2" t="s">
        <v>9</v>
      </c>
      <c r="B6" s="2">
        <v>63</v>
      </c>
      <c r="C6" s="3">
        <v>53.6166731266187</v>
      </c>
      <c r="D6" s="3">
        <v>4.9154737558621404</v>
      </c>
      <c r="E6" s="3">
        <v>10.907732558367501</v>
      </c>
      <c r="F6" s="3">
        <v>1.0586391359151401E-27</v>
      </c>
      <c r="G6" s="3">
        <v>43.982521598177101</v>
      </c>
      <c r="H6" s="3">
        <v>63.250824655060299</v>
      </c>
      <c r="I6" s="6">
        <f t="shared" si="0"/>
        <v>-9.3833268733813</v>
      </c>
      <c r="J6" s="6">
        <f t="shared" si="1"/>
        <v>9.3833268733813</v>
      </c>
    </row>
    <row r="7" spans="1:12" ht="15" customHeight="1" x14ac:dyDescent="0.2">
      <c r="A7" s="2" t="s">
        <v>10</v>
      </c>
      <c r="B7" s="2">
        <v>76</v>
      </c>
      <c r="C7" s="3">
        <v>61.480049518904501</v>
      </c>
      <c r="D7" s="3">
        <v>4.7353484001373802</v>
      </c>
      <c r="E7" s="3">
        <v>12.983215663101101</v>
      </c>
      <c r="F7" s="3">
        <v>1.5234741149151499E-38</v>
      </c>
      <c r="G7" s="3">
        <v>52.198937200385899</v>
      </c>
      <c r="H7" s="3">
        <v>70.761161837423103</v>
      </c>
      <c r="I7" s="6">
        <f t="shared" si="0"/>
        <v>-14.519950481095499</v>
      </c>
      <c r="J7" s="6">
        <f t="shared" si="1"/>
        <v>14.519950481095499</v>
      </c>
      <c r="K7" s="3">
        <f>AVERAGE(J7:J9)</f>
        <v>12.8515896949771</v>
      </c>
    </row>
    <row r="8" spans="1:12" x14ac:dyDescent="0.2">
      <c r="A8" s="2" t="s">
        <v>11</v>
      </c>
      <c r="B8" s="2">
        <v>77</v>
      </c>
      <c r="C8" s="3">
        <v>90.158546516815804</v>
      </c>
      <c r="D8" s="3">
        <v>10.2269782267095</v>
      </c>
      <c r="E8" s="3">
        <v>8.8157561811710305</v>
      </c>
      <c r="F8" s="3">
        <v>1.18879940726249E-18</v>
      </c>
      <c r="G8" s="3">
        <v>70.114037521789896</v>
      </c>
      <c r="H8" s="3">
        <v>110.203055511842</v>
      </c>
      <c r="I8" s="6">
        <f t="shared" si="0"/>
        <v>13.158546516815804</v>
      </c>
      <c r="J8" s="6">
        <f t="shared" si="1"/>
        <v>13.158546516815804</v>
      </c>
    </row>
    <row r="9" spans="1:12" x14ac:dyDescent="0.2">
      <c r="A9" s="2" t="s">
        <v>12</v>
      </c>
      <c r="B9" s="2">
        <v>81</v>
      </c>
      <c r="C9" s="3">
        <v>70.123727912980002</v>
      </c>
      <c r="D9" s="3">
        <v>5.7064047273395397</v>
      </c>
      <c r="E9" s="3">
        <v>12.2886004872762</v>
      </c>
      <c r="F9" s="3">
        <v>1.0429600954424401E-34</v>
      </c>
      <c r="G9" s="3">
        <v>58.939380166185401</v>
      </c>
      <c r="H9" s="3">
        <v>81.308075659774602</v>
      </c>
      <c r="I9" s="6">
        <f t="shared" si="0"/>
        <v>-10.876272087019998</v>
      </c>
      <c r="J9" s="6">
        <f t="shared" si="1"/>
        <v>10.876272087019998</v>
      </c>
    </row>
    <row r="10" spans="1:12" ht="15.75" x14ac:dyDescent="0.25">
      <c r="B10" s="7" t="s">
        <v>14</v>
      </c>
      <c r="C10" s="8">
        <f t="shared" ref="C10:H10" si="2">AVERAGE(C3:C9)</f>
        <v>58.857142857429366</v>
      </c>
      <c r="D10" s="8">
        <f t="shared" si="2"/>
        <v>6.3306442039962905</v>
      </c>
      <c r="E10" s="8">
        <f t="shared" si="2"/>
        <v>9.7708853317359523</v>
      </c>
      <c r="F10" s="8">
        <f t="shared" si="2"/>
        <v>9.9181621960706221E-7</v>
      </c>
      <c r="G10" s="8">
        <f t="shared" si="2"/>
        <v>46.449308218659418</v>
      </c>
      <c r="H10" s="8">
        <f t="shared" si="2"/>
        <v>71.264977496199364</v>
      </c>
      <c r="I10" s="8">
        <f t="shared" ref="I10:J10" si="3">AVERAGE(I3:I9)</f>
        <v>2.8650098166898326E-10</v>
      </c>
      <c r="J10" s="8">
        <f t="shared" si="3"/>
        <v>9.9370141264284424</v>
      </c>
    </row>
    <row r="11" spans="1:12" ht="15.75" x14ac:dyDescent="0.25">
      <c r="B11" s="7" t="s">
        <v>15</v>
      </c>
      <c r="C11" s="9">
        <f t="shared" ref="C11:H11" si="4">SQRT(SUMSQ(C3:C9)/COUNTA(C3:C9))</f>
        <v>61.014650131614843</v>
      </c>
      <c r="D11" s="9">
        <f t="shared" si="4"/>
        <v>6.6094620437895042</v>
      </c>
      <c r="E11" s="9">
        <f t="shared" si="4"/>
        <v>10.118084676172863</v>
      </c>
      <c r="F11" s="9">
        <f t="shared" si="4"/>
        <v>2.6240990633571371E-6</v>
      </c>
      <c r="G11" s="9">
        <f t="shared" si="4"/>
        <v>48.751464398898555</v>
      </c>
      <c r="H11" s="9">
        <f t="shared" si="4"/>
        <v>73.515290580966138</v>
      </c>
      <c r="I11" s="9">
        <f t="shared" ref="I11:J11" si="5">SQRT(SUMSQ(I3:I9)/COUNTA(I3:I9))</f>
        <v>10.450477083403213</v>
      </c>
      <c r="J11" s="9">
        <f t="shared" si="5"/>
        <v>10.450477083403213</v>
      </c>
    </row>
    <row r="12" spans="1:12" x14ac:dyDescent="0.2">
      <c r="I12" s="4"/>
      <c r="K12" s="4"/>
      <c r="L12" s="4"/>
    </row>
    <row r="13" spans="1:12" x14ac:dyDescent="0.2">
      <c r="I13" s="4"/>
      <c r="K13" s="4"/>
      <c r="L13" s="4"/>
    </row>
    <row r="15" spans="1:12" s="1" customFormat="1" ht="15.75" x14ac:dyDescent="0.25"/>
    <row r="19" spans="1:31" ht="15.75" x14ac:dyDescent="0.25">
      <c r="A19" s="11" t="s">
        <v>16</v>
      </c>
    </row>
    <row r="20" spans="1:31" ht="15.75" x14ac:dyDescent="0.25">
      <c r="A20" s="1" t="s">
        <v>5</v>
      </c>
      <c r="B20" s="5" t="s">
        <v>19</v>
      </c>
      <c r="C20" s="5" t="s">
        <v>18</v>
      </c>
      <c r="D20" s="1" t="s">
        <v>0</v>
      </c>
      <c r="E20" s="1" t="s">
        <v>3</v>
      </c>
      <c r="F20" s="1" t="s">
        <v>4</v>
      </c>
      <c r="G20" s="1" t="s">
        <v>20</v>
      </c>
      <c r="H20" s="5" t="s">
        <v>13</v>
      </c>
      <c r="I20" s="5" t="s">
        <v>17</v>
      </c>
    </row>
    <row r="21" spans="1:31" x14ac:dyDescent="0.2">
      <c r="A21" s="10" t="s">
        <v>6</v>
      </c>
      <c r="B21" s="2">
        <v>29</v>
      </c>
      <c r="C21" s="3">
        <v>41.609592541020398</v>
      </c>
      <c r="D21" s="3">
        <v>11.157515553039</v>
      </c>
      <c r="E21" s="3">
        <v>19.741263900118501</v>
      </c>
      <c r="F21" s="3">
        <v>63.477921181922298</v>
      </c>
      <c r="G21" s="3">
        <f>C21-E21</f>
        <v>21.868328640901897</v>
      </c>
      <c r="H21" s="3">
        <f t="shared" ref="H21:H27" si="6">C21-B21</f>
        <v>12.609592541020398</v>
      </c>
      <c r="I21" s="6">
        <f t="shared" ref="I21:I27" si="7">ABS(C21-B21)</f>
        <v>12.609592541020398</v>
      </c>
    </row>
    <row r="22" spans="1:31" x14ac:dyDescent="0.2">
      <c r="A22" s="10" t="s">
        <v>7</v>
      </c>
      <c r="B22" s="2">
        <v>38</v>
      </c>
      <c r="C22" s="3">
        <v>50.856066926889099</v>
      </c>
      <c r="D22" s="3">
        <v>6.3968824833554701</v>
      </c>
      <c r="E22" s="3">
        <v>38.318407646177199</v>
      </c>
      <c r="F22" s="3">
        <v>63.393726207600999</v>
      </c>
      <c r="G22" s="3">
        <f t="shared" ref="G22:G27" si="8">C22-E22</f>
        <v>12.5376592807119</v>
      </c>
      <c r="H22" s="3">
        <f t="shared" si="6"/>
        <v>12.856066926889099</v>
      </c>
      <c r="I22" s="6">
        <f t="shared" si="7"/>
        <v>12.856066926889099</v>
      </c>
    </row>
    <row r="23" spans="1:31" x14ac:dyDescent="0.2">
      <c r="A23" s="10" t="s">
        <v>8</v>
      </c>
      <c r="B23" s="2">
        <v>48</v>
      </c>
      <c r="C23" s="3">
        <v>52.995416599917299</v>
      </c>
      <c r="D23" s="3">
        <v>6.1195274099066701</v>
      </c>
      <c r="E23" s="3">
        <v>41.001363274094501</v>
      </c>
      <c r="F23" s="3">
        <v>64.989469925739996</v>
      </c>
      <c r="G23" s="3">
        <f t="shared" si="8"/>
        <v>11.994053325822797</v>
      </c>
      <c r="H23" s="3">
        <f t="shared" si="6"/>
        <v>4.9954165999172986</v>
      </c>
      <c r="I23" s="6">
        <f t="shared" si="7"/>
        <v>4.9954165999172986</v>
      </c>
    </row>
    <row r="24" spans="1:31" x14ac:dyDescent="0.2">
      <c r="A24" s="10" t="s">
        <v>9</v>
      </c>
      <c r="B24" s="2">
        <v>63</v>
      </c>
      <c r="C24" s="3">
        <v>51.855543381261</v>
      </c>
      <c r="D24" s="3">
        <v>5.5645518480835197</v>
      </c>
      <c r="E24" s="3">
        <v>40.949222168911497</v>
      </c>
      <c r="F24" s="3">
        <v>62.761864593610497</v>
      </c>
      <c r="G24" s="3">
        <f t="shared" si="8"/>
        <v>10.906321212349503</v>
      </c>
      <c r="H24" s="3">
        <f t="shared" si="6"/>
        <v>-11.144456618739</v>
      </c>
      <c r="I24" s="6">
        <f t="shared" si="7"/>
        <v>11.144456618739</v>
      </c>
      <c r="K24" s="3"/>
    </row>
    <row r="25" spans="1:31" x14ac:dyDescent="0.2">
      <c r="A25" s="10" t="s">
        <v>10</v>
      </c>
      <c r="B25" s="2">
        <v>76</v>
      </c>
      <c r="C25" s="3">
        <v>58.984594659134103</v>
      </c>
      <c r="D25" s="3">
        <v>4.7150216414089297</v>
      </c>
      <c r="E25" s="3">
        <v>49.743322055645699</v>
      </c>
      <c r="F25" s="3">
        <v>68.225867262622501</v>
      </c>
      <c r="G25" s="3">
        <f t="shared" si="8"/>
        <v>9.2412726034884045</v>
      </c>
      <c r="H25" s="3">
        <f t="shared" si="6"/>
        <v>-17.015405340865897</v>
      </c>
      <c r="I25" s="6">
        <f t="shared" si="7"/>
        <v>17.015405340865897</v>
      </c>
    </row>
    <row r="26" spans="1:31" x14ac:dyDescent="0.2">
      <c r="A26" s="10" t="s">
        <v>11</v>
      </c>
      <c r="B26" s="2">
        <v>77</v>
      </c>
      <c r="C26" s="3">
        <v>118.648909793109</v>
      </c>
      <c r="D26" s="3">
        <v>10.8241046125829</v>
      </c>
      <c r="E26" s="3">
        <v>97.434054587552595</v>
      </c>
      <c r="F26" s="3">
        <v>139.863764998665</v>
      </c>
      <c r="G26" s="3">
        <f t="shared" si="8"/>
        <v>21.214855205556404</v>
      </c>
      <c r="H26" s="3">
        <f t="shared" si="6"/>
        <v>41.648909793108999</v>
      </c>
      <c r="I26" s="6">
        <f t="shared" si="7"/>
        <v>41.648909793108999</v>
      </c>
    </row>
    <row r="27" spans="1:31" x14ac:dyDescent="0.2">
      <c r="A27" s="10" t="s">
        <v>12</v>
      </c>
      <c r="B27" s="2">
        <v>81</v>
      </c>
      <c r="C27" s="3">
        <v>67.180485841450107</v>
      </c>
      <c r="D27" s="3">
        <v>6.4459463070697902</v>
      </c>
      <c r="E27" s="3">
        <v>54.546663233314298</v>
      </c>
      <c r="F27" s="3">
        <v>79.814308449585795</v>
      </c>
      <c r="G27" s="3">
        <f t="shared" si="8"/>
        <v>12.633822608135809</v>
      </c>
      <c r="H27" s="3">
        <f t="shared" si="6"/>
        <v>-13.819514158549893</v>
      </c>
      <c r="I27" s="6">
        <f t="shared" si="7"/>
        <v>13.819514158549893</v>
      </c>
      <c r="AE27" s="2">
        <f>2/17</f>
        <v>0.11764705882352941</v>
      </c>
    </row>
    <row r="28" spans="1:31" ht="15.75" x14ac:dyDescent="0.25">
      <c r="B28" s="7" t="s">
        <v>14</v>
      </c>
      <c r="C28" s="8">
        <f>AVERAGE(C21:C27)</f>
        <v>63.161515677540137</v>
      </c>
      <c r="D28" s="8">
        <f>AVERAGE(D21:D27)</f>
        <v>7.3176499793494685</v>
      </c>
      <c r="E28" s="8">
        <f t="shared" ref="E28:I28" si="9">AVERAGE(E21:E27)</f>
        <v>48.819185266544899</v>
      </c>
      <c r="F28" s="8">
        <f t="shared" si="9"/>
        <v>77.503846088535298</v>
      </c>
      <c r="G28" s="8">
        <f t="shared" si="9"/>
        <v>14.342330410995244</v>
      </c>
      <c r="H28" s="8">
        <f t="shared" si="9"/>
        <v>4.304372820397286</v>
      </c>
      <c r="I28" s="8">
        <f t="shared" si="9"/>
        <v>16.298480282727226</v>
      </c>
      <c r="K28" s="4"/>
    </row>
    <row r="29" spans="1:31" ht="15.75" x14ac:dyDescent="0.25">
      <c r="B29" s="7" t="s">
        <v>15</v>
      </c>
      <c r="C29" s="9">
        <f>SQRT(SUMSQ(C21:C27)/COUNTA(C21:C27))</f>
        <v>67.490923384191376</v>
      </c>
      <c r="D29" s="9">
        <f>SQRT(SUMSQ(D21:D27)/COUNTA(D21:D27))</f>
        <v>7.6975506804761844</v>
      </c>
      <c r="E29" s="9">
        <f t="shared" ref="E29:I29" si="10">SQRT(SUMSQ(E21:E27)/COUNTA(E21:E27))</f>
        <v>53.664433558225426</v>
      </c>
      <c r="F29" s="9">
        <f t="shared" si="10"/>
        <v>81.764347282019102</v>
      </c>
      <c r="G29" s="9">
        <f t="shared" si="10"/>
        <v>15.08692210290512</v>
      </c>
      <c r="H29" s="9">
        <f t="shared" si="10"/>
        <v>19.597988448744108</v>
      </c>
      <c r="I29" s="9">
        <f t="shared" si="10"/>
        <v>19.597988448744108</v>
      </c>
      <c r="K29" s="4"/>
      <c r="S29" s="2" t="s">
        <v>132</v>
      </c>
      <c r="T29" s="2" t="s">
        <v>133</v>
      </c>
    </row>
    <row r="30" spans="1:31" x14ac:dyDescent="0.2">
      <c r="I30" s="4"/>
      <c r="K30" s="4"/>
      <c r="S30" s="2">
        <v>0</v>
      </c>
      <c r="T30" s="2">
        <v>0</v>
      </c>
    </row>
    <row r="31" spans="1:31" x14ac:dyDescent="0.2">
      <c r="I31" s="4"/>
      <c r="K31" s="4"/>
      <c r="S31" s="2">
        <v>120</v>
      </c>
      <c r="T31" s="2">
        <v>120</v>
      </c>
    </row>
    <row r="32" spans="1:31" x14ac:dyDescent="0.2">
      <c r="I32" s="4"/>
      <c r="K32" s="4"/>
    </row>
    <row r="33" spans="1:21" x14ac:dyDescent="0.2">
      <c r="I33" s="4"/>
      <c r="K33" s="4"/>
    </row>
    <row r="34" spans="1:21" x14ac:dyDescent="0.2">
      <c r="I34" s="4"/>
      <c r="K34" s="4"/>
    </row>
    <row r="35" spans="1:21" ht="15.75" x14ac:dyDescent="0.25">
      <c r="A35" s="11" t="s">
        <v>111</v>
      </c>
      <c r="I35" s="4"/>
      <c r="K35" s="4"/>
    </row>
    <row r="36" spans="1:21" ht="15.75" x14ac:dyDescent="0.25">
      <c r="A36" s="1" t="s">
        <v>5</v>
      </c>
      <c r="B36" s="5" t="s">
        <v>19</v>
      </c>
      <c r="C36" s="5" t="s">
        <v>18</v>
      </c>
      <c r="D36" s="1" t="s">
        <v>0</v>
      </c>
      <c r="E36" s="1" t="s">
        <v>1</v>
      </c>
      <c r="F36" s="1" t="s">
        <v>2</v>
      </c>
      <c r="G36" s="1" t="s">
        <v>3</v>
      </c>
      <c r="H36" s="1" t="s">
        <v>4</v>
      </c>
      <c r="I36" s="1" t="s">
        <v>13</v>
      </c>
      <c r="J36" s="1" t="s">
        <v>17</v>
      </c>
      <c r="K36" s="1" t="s">
        <v>76</v>
      </c>
      <c r="L36" s="1" t="s">
        <v>77</v>
      </c>
      <c r="M36" s="1" t="s">
        <v>78</v>
      </c>
      <c r="N36" s="1" t="s">
        <v>79</v>
      </c>
      <c r="O36" s="1" t="s">
        <v>80</v>
      </c>
      <c r="P36" s="1" t="s">
        <v>81</v>
      </c>
      <c r="Q36" s="1" t="s">
        <v>110</v>
      </c>
    </row>
    <row r="37" spans="1:21" x14ac:dyDescent="0.2">
      <c r="A37" s="2" t="s">
        <v>25</v>
      </c>
      <c r="B37" s="2">
        <v>65</v>
      </c>
      <c r="C37">
        <v>58.712749240000001</v>
      </c>
      <c r="D37">
        <v>4.673783813</v>
      </c>
      <c r="E37">
        <v>12.562144849999999</v>
      </c>
      <c r="F37" s="18">
        <v>3.41E-36</v>
      </c>
      <c r="G37">
        <v>49.552301290000003</v>
      </c>
      <c r="H37">
        <v>67.873197180000005</v>
      </c>
      <c r="I37" s="6">
        <v>-6.2872507618454989</v>
      </c>
      <c r="J37" s="6">
        <v>6.2872507618454989</v>
      </c>
      <c r="K37" s="2" t="s">
        <v>83</v>
      </c>
      <c r="Q37" s="2">
        <f>COUNTA(K37:P37)</f>
        <v>1</v>
      </c>
    </row>
    <row r="38" spans="1:21" ht="15.75" x14ac:dyDescent="0.25">
      <c r="A38" s="2" t="s">
        <v>31</v>
      </c>
      <c r="B38" s="2">
        <v>65</v>
      </c>
      <c r="C38">
        <v>58.079872309999999</v>
      </c>
      <c r="D38">
        <v>4.6790510359999997</v>
      </c>
      <c r="E38">
        <v>12.41274606</v>
      </c>
      <c r="F38" s="18">
        <v>2.2300000000000001E-35</v>
      </c>
      <c r="G38">
        <v>48.909100799999997</v>
      </c>
      <c r="H38">
        <v>67.250643819999993</v>
      </c>
      <c r="I38" s="6">
        <v>-6.9201276905038966</v>
      </c>
      <c r="J38" s="6">
        <v>6.9201276905038966</v>
      </c>
      <c r="K38" s="2" t="s">
        <v>82</v>
      </c>
      <c r="Q38" s="2">
        <f t="shared" ref="Q38:Q101" si="11">COUNTA(K38:P38)</f>
        <v>1</v>
      </c>
      <c r="T38" s="1" t="s">
        <v>127</v>
      </c>
      <c r="U38" s="1" t="s">
        <v>128</v>
      </c>
    </row>
    <row r="39" spans="1:21" ht="15.75" x14ac:dyDescent="0.25">
      <c r="A39" s="2" t="s">
        <v>33</v>
      </c>
      <c r="B39" s="2">
        <v>65</v>
      </c>
      <c r="C39">
        <v>59.89278092</v>
      </c>
      <c r="D39">
        <v>4.6832763880000003</v>
      </c>
      <c r="E39">
        <v>12.78864965</v>
      </c>
      <c r="F39" s="18">
        <v>1.9000000000000002E-37</v>
      </c>
      <c r="G39">
        <v>50.71372787</v>
      </c>
      <c r="H39">
        <v>69.07183397</v>
      </c>
      <c r="I39" s="6">
        <v>-5.1072190778874997</v>
      </c>
      <c r="J39" s="6">
        <v>5.1072190778874997</v>
      </c>
      <c r="K39" s="2" t="s">
        <v>82</v>
      </c>
      <c r="Q39" s="2">
        <f t="shared" si="11"/>
        <v>1</v>
      </c>
      <c r="S39" s="1" t="s">
        <v>126</v>
      </c>
      <c r="T39" s="12">
        <f>AVERAGE(B37:B91)</f>
        <v>75.829787234042556</v>
      </c>
      <c r="U39" s="12">
        <f>AVERAGE(B92:B169)</f>
        <v>99.227272727272734</v>
      </c>
    </row>
    <row r="40" spans="1:21" ht="15.75" x14ac:dyDescent="0.25">
      <c r="A40" s="2" t="s">
        <v>42</v>
      </c>
      <c r="B40" s="2">
        <v>65</v>
      </c>
      <c r="C40">
        <v>65.338874759999996</v>
      </c>
      <c r="D40">
        <v>5.0389236659999996</v>
      </c>
      <c r="E40">
        <v>12.96683163</v>
      </c>
      <c r="F40" s="18">
        <v>1.89E-38</v>
      </c>
      <c r="G40">
        <v>55.462765849999997</v>
      </c>
      <c r="H40">
        <v>75.214983660000001</v>
      </c>
      <c r="I40" s="6">
        <v>0.3388747565353043</v>
      </c>
      <c r="J40" s="6">
        <v>0.3388747565353043</v>
      </c>
      <c r="K40" s="2" t="s">
        <v>82</v>
      </c>
      <c r="Q40" s="2">
        <f t="shared" si="11"/>
        <v>1</v>
      </c>
      <c r="S40" s="1" t="s">
        <v>131</v>
      </c>
      <c r="T40" s="12">
        <f>_xlfn.STDEV.P(B37:B91)</f>
        <v>8.0749656449731475</v>
      </c>
      <c r="U40" s="12">
        <f>_xlfn.STDEV.P(B92:B169)</f>
        <v>4.0105748645052941</v>
      </c>
    </row>
    <row r="41" spans="1:21" ht="15.75" x14ac:dyDescent="0.25">
      <c r="A41" s="2" t="s">
        <v>44</v>
      </c>
      <c r="C41"/>
      <c r="D41"/>
      <c r="E41"/>
      <c r="F41"/>
      <c r="G41"/>
      <c r="H41"/>
      <c r="I41" s="6"/>
      <c r="J41" s="6"/>
      <c r="K41" s="2" t="s">
        <v>82</v>
      </c>
      <c r="L41" s="2" t="s">
        <v>82</v>
      </c>
      <c r="Q41" s="2">
        <f t="shared" si="11"/>
        <v>2</v>
      </c>
      <c r="S41" s="1" t="s">
        <v>129</v>
      </c>
      <c r="T41" s="12">
        <f>T40/(SQRT(COUNT(B37:B91)))</f>
        <v>1.1778547951497988</v>
      </c>
      <c r="U41" s="12">
        <f>U40/SQRT(COUNT(B92:B169))</f>
        <v>0.49366763975619199</v>
      </c>
    </row>
    <row r="42" spans="1:21" x14ac:dyDescent="0.2">
      <c r="A42" s="2" t="s">
        <v>46</v>
      </c>
      <c r="B42" s="2">
        <v>65</v>
      </c>
      <c r="C42">
        <v>95.715383860000003</v>
      </c>
      <c r="D42">
        <v>11.686707889999999</v>
      </c>
      <c r="E42">
        <v>8.1901066349999994</v>
      </c>
      <c r="F42" s="18">
        <v>2.61E-16</v>
      </c>
      <c r="G42">
        <v>72.809857289999997</v>
      </c>
      <c r="H42">
        <v>118.6209104</v>
      </c>
      <c r="I42" s="6">
        <v>30.715383861163502</v>
      </c>
      <c r="J42" s="6">
        <v>30.715383861163502</v>
      </c>
      <c r="K42" s="2" t="s">
        <v>107</v>
      </c>
      <c r="Q42" s="2">
        <f t="shared" si="11"/>
        <v>1</v>
      </c>
      <c r="T42" s="12"/>
      <c r="U42" s="12"/>
    </row>
    <row r="43" spans="1:21" x14ac:dyDescent="0.2">
      <c r="A43" s="2" t="s">
        <v>57</v>
      </c>
      <c r="B43" s="2">
        <v>65</v>
      </c>
      <c r="C43">
        <v>60.444838869999998</v>
      </c>
      <c r="D43">
        <v>4.6963166860000003</v>
      </c>
      <c r="E43">
        <v>12.870690570000001</v>
      </c>
      <c r="F43" s="18">
        <v>6.5800000000000001E-38</v>
      </c>
      <c r="G43">
        <v>51.240227310000002</v>
      </c>
      <c r="H43">
        <v>69.649450439999995</v>
      </c>
      <c r="I43" s="6">
        <v>-4.555161126930102</v>
      </c>
      <c r="J43" s="6">
        <v>4.555161126930102</v>
      </c>
      <c r="K43" s="2" t="s">
        <v>82</v>
      </c>
      <c r="Q43" s="2">
        <f t="shared" si="11"/>
        <v>1</v>
      </c>
      <c r="T43" s="12"/>
      <c r="U43" s="12"/>
    </row>
    <row r="44" spans="1:21" ht="15.75" x14ac:dyDescent="0.25">
      <c r="A44" s="2" t="s">
        <v>59</v>
      </c>
      <c r="B44" s="2">
        <v>65</v>
      </c>
      <c r="C44">
        <v>61.972650209999998</v>
      </c>
      <c r="D44">
        <v>4.7604896209999996</v>
      </c>
      <c r="E44">
        <v>13.01812526</v>
      </c>
      <c r="F44" s="18">
        <v>9.6500000000000003E-39</v>
      </c>
      <c r="G44">
        <v>52.642262000000002</v>
      </c>
      <c r="H44">
        <v>71.303038409999999</v>
      </c>
      <c r="I44" s="6">
        <v>-3.0273497919359968</v>
      </c>
      <c r="J44" s="6">
        <v>3.0273497919359968</v>
      </c>
      <c r="K44" s="2" t="s">
        <v>82</v>
      </c>
      <c r="Q44" s="2">
        <f t="shared" si="11"/>
        <v>1</v>
      </c>
      <c r="S44" s="1" t="s">
        <v>124</v>
      </c>
      <c r="T44" s="12">
        <f>AVERAGE(C37:C91)</f>
        <v>68.14375136085107</v>
      </c>
      <c r="U44" s="12">
        <f>AVERAGE(C92:C169)</f>
        <v>72.637293864090907</v>
      </c>
    </row>
    <row r="45" spans="1:21" ht="15.75" x14ac:dyDescent="0.25">
      <c r="A45" s="2" t="s">
        <v>63</v>
      </c>
      <c r="B45" s="2">
        <v>65</v>
      </c>
      <c r="C45">
        <v>84.641323360000001</v>
      </c>
      <c r="D45">
        <v>8.8312617860000007</v>
      </c>
      <c r="E45">
        <v>9.5842842630000007</v>
      </c>
      <c r="F45" s="18">
        <v>9.3100000000000005E-22</v>
      </c>
      <c r="G45">
        <v>67.332368329999994</v>
      </c>
      <c r="H45">
        <v>101.9502784</v>
      </c>
      <c r="I45" s="6">
        <v>19.641323364355102</v>
      </c>
      <c r="J45" s="6">
        <v>19.641323364355102</v>
      </c>
      <c r="K45" s="2" t="s">
        <v>88</v>
      </c>
      <c r="Q45" s="2">
        <f t="shared" si="11"/>
        <v>1</v>
      </c>
      <c r="S45" s="1" t="s">
        <v>121</v>
      </c>
      <c r="T45" s="12">
        <f>_xlfn.STDEV.P(C37:C91)</f>
        <v>10.483328341882979</v>
      </c>
      <c r="U45" s="12">
        <f>_xlfn.STDEV.P(C92:C169)</f>
        <v>12.212908169132877</v>
      </c>
    </row>
    <row r="46" spans="1:21" ht="15.75" x14ac:dyDescent="0.25">
      <c r="A46" s="2" t="s">
        <v>64</v>
      </c>
      <c r="C46"/>
      <c r="D46"/>
      <c r="E46"/>
      <c r="F46"/>
      <c r="G46"/>
      <c r="H46"/>
      <c r="I46" s="6"/>
      <c r="J46" s="6"/>
      <c r="K46" s="2" t="s">
        <v>83</v>
      </c>
      <c r="Q46" s="2">
        <f t="shared" si="11"/>
        <v>1</v>
      </c>
      <c r="S46" s="1" t="s">
        <v>123</v>
      </c>
      <c r="T46" s="12">
        <f>T45/(SQRT(COUNT(C37:C91)))</f>
        <v>1.5291505994583978</v>
      </c>
      <c r="U46" s="12">
        <f>U45/SQRT(COUNT(C92:C169))</f>
        <v>1.5033050757322386</v>
      </c>
    </row>
    <row r="47" spans="1:21" x14ac:dyDescent="0.2">
      <c r="A47" s="2" t="s">
        <v>29</v>
      </c>
      <c r="B47" s="2">
        <v>66</v>
      </c>
      <c r="C47">
        <v>72.112404179999999</v>
      </c>
      <c r="D47">
        <v>6.0565387900000003</v>
      </c>
      <c r="E47">
        <v>11.906537159999999</v>
      </c>
      <c r="F47" s="18">
        <v>1.09E-32</v>
      </c>
      <c r="G47">
        <v>60.241806279999999</v>
      </c>
      <c r="H47">
        <v>83.983002080000006</v>
      </c>
      <c r="I47" s="6">
        <v>6.1124041788597054</v>
      </c>
      <c r="J47" s="6">
        <v>6.1124041788597054</v>
      </c>
      <c r="K47" s="2" t="s">
        <v>82</v>
      </c>
      <c r="Q47" s="2">
        <f t="shared" si="11"/>
        <v>1</v>
      </c>
      <c r="T47" s="12"/>
      <c r="U47" s="12"/>
    </row>
    <row r="48" spans="1:21" ht="15.75" x14ac:dyDescent="0.25">
      <c r="A48" s="2" t="s">
        <v>49</v>
      </c>
      <c r="B48" s="2">
        <v>66</v>
      </c>
      <c r="C48">
        <v>58.079872309999999</v>
      </c>
      <c r="D48">
        <v>4.6790510359999997</v>
      </c>
      <c r="E48">
        <v>12.41274606</v>
      </c>
      <c r="F48" s="18">
        <v>2.2300000000000001E-35</v>
      </c>
      <c r="G48">
        <v>48.909100799999997</v>
      </c>
      <c r="H48">
        <v>67.250643819999993</v>
      </c>
      <c r="I48" s="6">
        <v>-7.9201276905038966</v>
      </c>
      <c r="J48" s="6">
        <v>7.9201276905038966</v>
      </c>
      <c r="K48" s="2" t="s">
        <v>82</v>
      </c>
      <c r="Q48" s="2">
        <f t="shared" si="11"/>
        <v>1</v>
      </c>
      <c r="S48" s="1" t="s">
        <v>125</v>
      </c>
      <c r="T48" s="12">
        <f>AVERAGE(I37:I91)</f>
        <v>-3.924116347982971</v>
      </c>
      <c r="U48" s="12">
        <f>AVERAGE(I92:I169)</f>
        <v>-23.165730105007761</v>
      </c>
    </row>
    <row r="49" spans="1:21" x14ac:dyDescent="0.2">
      <c r="A49" s="2" t="s">
        <v>24</v>
      </c>
      <c r="B49" s="2">
        <v>68</v>
      </c>
      <c r="C49">
        <v>67.391262240000003</v>
      </c>
      <c r="D49">
        <v>5.2908940009999998</v>
      </c>
      <c r="E49">
        <v>12.737216480000001</v>
      </c>
      <c r="F49" s="18">
        <v>3.6699999999999998E-37</v>
      </c>
      <c r="G49">
        <v>57.02130056</v>
      </c>
      <c r="H49">
        <v>77.76122393</v>
      </c>
      <c r="I49" s="6">
        <v>-0.60873775584120438</v>
      </c>
      <c r="J49" s="6">
        <v>0.60873775584120438</v>
      </c>
      <c r="K49" s="2" t="s">
        <v>85</v>
      </c>
      <c r="Q49" s="2">
        <f t="shared" si="11"/>
        <v>1</v>
      </c>
    </row>
    <row r="50" spans="1:21" x14ac:dyDescent="0.2">
      <c r="A50" s="2" t="s">
        <v>43</v>
      </c>
      <c r="B50" s="2">
        <v>68</v>
      </c>
      <c r="C50">
        <v>57.414526270000003</v>
      </c>
      <c r="D50">
        <v>4.6923618950000003</v>
      </c>
      <c r="E50">
        <v>12.23574131</v>
      </c>
      <c r="F50" s="18">
        <v>1.9999999999999999E-34</v>
      </c>
      <c r="G50">
        <v>48.217665949999997</v>
      </c>
      <c r="H50">
        <v>66.611386580000001</v>
      </c>
      <c r="I50" s="6">
        <v>-10.5854737323831</v>
      </c>
      <c r="J50" s="6">
        <v>10.5854737323831</v>
      </c>
      <c r="K50" s="2" t="s">
        <v>106</v>
      </c>
      <c r="Q50" s="2">
        <f t="shared" si="11"/>
        <v>1</v>
      </c>
      <c r="S50" s="2" t="s">
        <v>130</v>
      </c>
      <c r="T50" s="2">
        <f>_xlfn.T.TEST(B37:B91,C37:C91,2,2)</f>
        <v>1.5886227201474456E-4</v>
      </c>
      <c r="U50" s="2">
        <f>_xlfn.T.TEST(B92:B169,C92:C169,2,2)</f>
        <v>4.2745175513143847E-34</v>
      </c>
    </row>
    <row r="51" spans="1:21" x14ac:dyDescent="0.2">
      <c r="A51" s="2" t="s">
        <v>53</v>
      </c>
      <c r="B51" s="2">
        <v>68</v>
      </c>
      <c r="C51">
        <v>67.07096439</v>
      </c>
      <c r="D51">
        <v>5.2479050889999996</v>
      </c>
      <c r="E51">
        <v>12.780521609999999</v>
      </c>
      <c r="F51" s="18">
        <v>2.1099999999999999E-37</v>
      </c>
      <c r="G51">
        <v>56.785259420000003</v>
      </c>
      <c r="H51">
        <v>77.356669359999998</v>
      </c>
      <c r="I51" s="6">
        <v>-0.92903560854929879</v>
      </c>
      <c r="J51" s="6">
        <v>0.92903560854929879</v>
      </c>
      <c r="K51" s="2" t="s">
        <v>82</v>
      </c>
      <c r="L51" s="2" t="s">
        <v>86</v>
      </c>
      <c r="Q51" s="2">
        <f t="shared" si="11"/>
        <v>2</v>
      </c>
    </row>
    <row r="52" spans="1:21" x14ac:dyDescent="0.2">
      <c r="A52" s="2" t="s">
        <v>35</v>
      </c>
      <c r="B52" s="2">
        <v>69</v>
      </c>
      <c r="C52">
        <v>81.851026759999996</v>
      </c>
      <c r="D52">
        <v>8.1545208099999993</v>
      </c>
      <c r="E52">
        <v>10.037502959999999</v>
      </c>
      <c r="F52" s="18">
        <v>1.04E-23</v>
      </c>
      <c r="G52">
        <v>65.868459659999999</v>
      </c>
      <c r="H52">
        <v>97.833593859999993</v>
      </c>
      <c r="I52" s="6">
        <v>24.757341650687493</v>
      </c>
      <c r="J52" s="6">
        <v>24.757341650687493</v>
      </c>
      <c r="K52" s="2" t="s">
        <v>82</v>
      </c>
      <c r="L52" s="2" t="s">
        <v>82</v>
      </c>
      <c r="M52" s="2" t="s">
        <v>85</v>
      </c>
      <c r="Q52" s="2">
        <f t="shared" si="11"/>
        <v>3</v>
      </c>
    </row>
    <row r="53" spans="1:21" x14ac:dyDescent="0.2">
      <c r="A53" s="2" t="s">
        <v>52</v>
      </c>
      <c r="B53" s="2">
        <v>69</v>
      </c>
      <c r="C53">
        <v>71.201756380000006</v>
      </c>
      <c r="D53">
        <v>5.8917546280000002</v>
      </c>
      <c r="E53">
        <v>12.084983319999999</v>
      </c>
      <c r="F53" s="18">
        <v>1.27E-33</v>
      </c>
      <c r="G53">
        <v>59.654129500000003</v>
      </c>
      <c r="H53">
        <v>82.749383260000002</v>
      </c>
      <c r="I53" s="6">
        <v>2.2017563799800968</v>
      </c>
      <c r="J53" s="6">
        <v>2.2017563799800968</v>
      </c>
      <c r="K53" s="2" t="s">
        <v>82</v>
      </c>
      <c r="Q53" s="2">
        <f t="shared" si="11"/>
        <v>1</v>
      </c>
    </row>
    <row r="54" spans="1:21" x14ac:dyDescent="0.2">
      <c r="A54" s="2" t="s">
        <v>45</v>
      </c>
      <c r="B54" s="2">
        <v>70</v>
      </c>
      <c r="C54">
        <v>80.074387329999993</v>
      </c>
      <c r="D54">
        <v>7.7370790469999999</v>
      </c>
      <c r="E54">
        <v>10.349433790000001</v>
      </c>
      <c r="F54" s="18">
        <v>4.21E-25</v>
      </c>
      <c r="G54">
        <v>64.909991050000002</v>
      </c>
      <c r="H54">
        <v>95.238783609999999</v>
      </c>
      <c r="I54" s="6">
        <v>10.074387328488299</v>
      </c>
      <c r="J54" s="6">
        <v>10.074387328488299</v>
      </c>
      <c r="K54" s="2" t="s">
        <v>82</v>
      </c>
      <c r="L54" s="2" t="s">
        <v>83</v>
      </c>
      <c r="M54" s="2" t="s">
        <v>85</v>
      </c>
      <c r="Q54" s="2">
        <f t="shared" si="11"/>
        <v>3</v>
      </c>
    </row>
    <row r="55" spans="1:21" x14ac:dyDescent="0.2">
      <c r="A55" s="2" t="s">
        <v>51</v>
      </c>
      <c r="C55"/>
      <c r="D55"/>
      <c r="E55"/>
      <c r="F55"/>
      <c r="G55"/>
      <c r="H55"/>
      <c r="I55" s="6"/>
      <c r="J55" s="6"/>
      <c r="K55" s="2" t="s">
        <v>83</v>
      </c>
      <c r="Q55" s="2">
        <f t="shared" si="11"/>
        <v>1</v>
      </c>
    </row>
    <row r="56" spans="1:21" x14ac:dyDescent="0.2">
      <c r="A56" s="2" t="s">
        <v>62</v>
      </c>
      <c r="B56" s="2">
        <v>70</v>
      </c>
      <c r="C56">
        <v>70.963742289999999</v>
      </c>
      <c r="D56">
        <v>5.8498939679999999</v>
      </c>
      <c r="E56">
        <v>12.130774110000001</v>
      </c>
      <c r="F56" s="18">
        <v>7.2599999999999999E-34</v>
      </c>
      <c r="G56">
        <v>59.498160800000001</v>
      </c>
      <c r="H56">
        <v>82.429323780000004</v>
      </c>
      <c r="I56" s="6">
        <v>12.752877407487105</v>
      </c>
      <c r="J56" s="6">
        <v>12.752877407487105</v>
      </c>
      <c r="K56" s="2" t="s">
        <v>82</v>
      </c>
      <c r="L56" s="2" t="s">
        <v>82</v>
      </c>
      <c r="Q56" s="2">
        <f t="shared" si="11"/>
        <v>2</v>
      </c>
    </row>
    <row r="57" spans="1:21" x14ac:dyDescent="0.2">
      <c r="A57" s="2" t="s">
        <v>74</v>
      </c>
      <c r="B57" s="2">
        <v>71</v>
      </c>
      <c r="C57">
        <v>69.965449539999994</v>
      </c>
      <c r="D57">
        <v>5.6801370750000002</v>
      </c>
      <c r="E57">
        <v>12.31756358</v>
      </c>
      <c r="F57" s="18">
        <v>7.2900000000000004E-35</v>
      </c>
      <c r="G57">
        <v>58.832585440000003</v>
      </c>
      <c r="H57">
        <v>81.098313630000007</v>
      </c>
      <c r="I57" s="6">
        <v>-1.0345504636487988</v>
      </c>
      <c r="J57" s="6">
        <v>1.0345504636487988</v>
      </c>
      <c r="K57" s="2" t="s">
        <v>82</v>
      </c>
      <c r="Q57" s="2">
        <f t="shared" si="11"/>
        <v>1</v>
      </c>
    </row>
    <row r="58" spans="1:21" x14ac:dyDescent="0.2">
      <c r="A58" s="2" t="s">
        <v>75</v>
      </c>
      <c r="B58" s="2">
        <v>71</v>
      </c>
      <c r="C58">
        <v>65.338874759999996</v>
      </c>
      <c r="D58">
        <v>5.0389236659999996</v>
      </c>
      <c r="E58">
        <v>12.96683163</v>
      </c>
      <c r="F58" s="18">
        <v>1.89E-38</v>
      </c>
      <c r="G58">
        <v>55.462765849999997</v>
      </c>
      <c r="H58">
        <v>75.214983660000001</v>
      </c>
      <c r="I58" s="6">
        <v>11.752877407487105</v>
      </c>
      <c r="J58" s="6">
        <v>11.752877407487105</v>
      </c>
      <c r="K58" s="2" t="s">
        <v>82</v>
      </c>
      <c r="L58" s="2" t="s">
        <v>82</v>
      </c>
      <c r="M58" s="2" t="s">
        <v>86</v>
      </c>
      <c r="Q58" s="2">
        <f t="shared" si="11"/>
        <v>3</v>
      </c>
    </row>
    <row r="59" spans="1:21" x14ac:dyDescent="0.2">
      <c r="A59" s="2" t="s">
        <v>47</v>
      </c>
      <c r="B59" s="2">
        <v>72</v>
      </c>
      <c r="C59">
        <v>57.414526270000003</v>
      </c>
      <c r="D59">
        <v>4.6923618950000003</v>
      </c>
      <c r="E59">
        <v>12.23574131</v>
      </c>
      <c r="F59" s="18">
        <v>1.9999999999999999E-34</v>
      </c>
      <c r="G59">
        <v>48.217665949999997</v>
      </c>
      <c r="H59">
        <v>66.611386580000001</v>
      </c>
      <c r="I59" s="6">
        <v>-14.5854737323831</v>
      </c>
      <c r="J59" s="6">
        <v>14.5854737323831</v>
      </c>
      <c r="K59" s="2" t="s">
        <v>95</v>
      </c>
      <c r="Q59" s="2">
        <f t="shared" si="11"/>
        <v>1</v>
      </c>
    </row>
    <row r="60" spans="1:21" x14ac:dyDescent="0.2">
      <c r="A60" s="2" t="s">
        <v>40</v>
      </c>
      <c r="B60" s="2">
        <v>74</v>
      </c>
      <c r="C60">
        <v>67.391262240000003</v>
      </c>
      <c r="D60">
        <v>5.2908940009999998</v>
      </c>
      <c r="E60">
        <v>12.737216480000001</v>
      </c>
      <c r="F60" s="18">
        <v>3.6699999999999998E-37</v>
      </c>
      <c r="G60">
        <v>57.02130056</v>
      </c>
      <c r="H60">
        <v>77.76122393</v>
      </c>
      <c r="I60" s="6">
        <v>-6.6087377558412044</v>
      </c>
      <c r="J60" s="6">
        <v>6.6087377558412044</v>
      </c>
      <c r="K60" s="2" t="s">
        <v>89</v>
      </c>
      <c r="Q60" s="2">
        <f t="shared" si="11"/>
        <v>1</v>
      </c>
    </row>
    <row r="61" spans="1:21" x14ac:dyDescent="0.2">
      <c r="A61" s="2" t="s">
        <v>28</v>
      </c>
      <c r="B61" s="2">
        <v>75</v>
      </c>
      <c r="C61">
        <v>64.17647925</v>
      </c>
      <c r="D61">
        <v>4.9226231169999997</v>
      </c>
      <c r="E61">
        <v>13.03704909</v>
      </c>
      <c r="F61" s="18">
        <v>7.5300000000000006E-39</v>
      </c>
      <c r="G61">
        <v>54.528315229999997</v>
      </c>
      <c r="H61">
        <v>73.824643269999996</v>
      </c>
      <c r="I61" s="6">
        <v>-10.823520753449799</v>
      </c>
      <c r="J61" s="6">
        <v>10.823520753449799</v>
      </c>
      <c r="K61" s="2" t="s">
        <v>93</v>
      </c>
      <c r="Q61" s="2">
        <f t="shared" si="11"/>
        <v>1</v>
      </c>
    </row>
    <row r="62" spans="1:21" x14ac:dyDescent="0.2">
      <c r="A62" s="2" t="s">
        <v>48</v>
      </c>
      <c r="B62" s="2">
        <v>75</v>
      </c>
      <c r="C62">
        <v>63.339324019999999</v>
      </c>
      <c r="D62">
        <v>4.8517234309999999</v>
      </c>
      <c r="E62">
        <v>13.05501538</v>
      </c>
      <c r="F62" s="18">
        <v>5.9499999999999995E-39</v>
      </c>
      <c r="G62">
        <v>53.830120829999998</v>
      </c>
      <c r="H62">
        <v>72.84852721</v>
      </c>
      <c r="I62" s="6">
        <v>-11.660675982029602</v>
      </c>
      <c r="J62" s="6">
        <v>11.660675982029602</v>
      </c>
      <c r="K62" s="2" t="s">
        <v>83</v>
      </c>
      <c r="Q62" s="2">
        <f t="shared" si="11"/>
        <v>1</v>
      </c>
    </row>
    <row r="63" spans="1:21" x14ac:dyDescent="0.2">
      <c r="A63" s="2" t="s">
        <v>37</v>
      </c>
      <c r="B63" s="2">
        <v>76</v>
      </c>
      <c r="C63">
        <v>93.207085410000005</v>
      </c>
      <c r="D63">
        <v>11.02244333</v>
      </c>
      <c r="E63">
        <v>8.4561183579999994</v>
      </c>
      <c r="F63" s="18">
        <v>2.7600000000000001E-17</v>
      </c>
      <c r="G63">
        <v>71.603493459999996</v>
      </c>
      <c r="H63">
        <v>114.8106774</v>
      </c>
      <c r="I63" s="6">
        <v>17.962914954249797</v>
      </c>
      <c r="J63" s="6">
        <v>17.962914954249797</v>
      </c>
      <c r="K63" s="2" t="s">
        <v>82</v>
      </c>
      <c r="L63" s="2" t="s">
        <v>82</v>
      </c>
      <c r="M63" s="2" t="s">
        <v>82</v>
      </c>
      <c r="N63" s="2" t="s">
        <v>83</v>
      </c>
      <c r="Q63" s="2">
        <f t="shared" si="11"/>
        <v>4</v>
      </c>
    </row>
    <row r="64" spans="1:21" x14ac:dyDescent="0.2">
      <c r="A64" s="2" t="s">
        <v>26</v>
      </c>
      <c r="B64" s="2">
        <v>78</v>
      </c>
      <c r="C64">
        <v>67.07096439</v>
      </c>
      <c r="D64">
        <v>5.2479050889999996</v>
      </c>
      <c r="E64">
        <v>12.780521609999999</v>
      </c>
      <c r="F64" s="18">
        <v>2.1099999999999999E-37</v>
      </c>
      <c r="G64">
        <v>56.785259420000003</v>
      </c>
      <c r="H64">
        <v>77.356669359999998</v>
      </c>
      <c r="I64" s="6">
        <v>9.6855762225831938</v>
      </c>
      <c r="J64" s="6">
        <v>9.6855762225831938</v>
      </c>
      <c r="K64" s="2" t="s">
        <v>82</v>
      </c>
      <c r="L64" s="2" t="s">
        <v>82</v>
      </c>
      <c r="Q64" s="2">
        <f t="shared" si="11"/>
        <v>2</v>
      </c>
    </row>
    <row r="65" spans="1:17" x14ac:dyDescent="0.2">
      <c r="A65" s="2" t="s">
        <v>30</v>
      </c>
      <c r="B65" s="2">
        <v>78</v>
      </c>
      <c r="C65">
        <v>66.05969374</v>
      </c>
      <c r="D65">
        <v>5.1209199029999999</v>
      </c>
      <c r="E65">
        <v>12.899966210000001</v>
      </c>
      <c r="F65" s="18">
        <v>4.5000000000000001E-38</v>
      </c>
      <c r="G65">
        <v>56.022875169999999</v>
      </c>
      <c r="H65">
        <v>76.096512320000002</v>
      </c>
      <c r="I65" s="6">
        <v>-6.564518306410605</v>
      </c>
      <c r="J65" s="6">
        <v>6.564518306410605</v>
      </c>
      <c r="K65" s="2" t="s">
        <v>82</v>
      </c>
      <c r="L65" s="2" t="s">
        <v>83</v>
      </c>
      <c r="Q65" s="2">
        <f t="shared" si="11"/>
        <v>2</v>
      </c>
    </row>
    <row r="66" spans="1:17" x14ac:dyDescent="0.2">
      <c r="A66" s="2" t="s">
        <v>71</v>
      </c>
      <c r="B66" s="2">
        <v>79</v>
      </c>
      <c r="C66">
        <v>55.97177362</v>
      </c>
      <c r="D66">
        <v>4.7482232809999996</v>
      </c>
      <c r="E66">
        <v>11.787940519999999</v>
      </c>
      <c r="F66" s="18">
        <v>4.5E-32</v>
      </c>
      <c r="G66">
        <v>46.665427000000001</v>
      </c>
      <c r="H66">
        <v>65.278120240000007</v>
      </c>
      <c r="I66" s="6">
        <v>16.019994021351195</v>
      </c>
      <c r="J66" s="6">
        <v>16.019994021351195</v>
      </c>
      <c r="K66" s="2" t="s">
        <v>83</v>
      </c>
      <c r="L66" s="2" t="s">
        <v>85</v>
      </c>
      <c r="Q66" s="2">
        <f t="shared" si="11"/>
        <v>2</v>
      </c>
    </row>
    <row r="67" spans="1:17" x14ac:dyDescent="0.2">
      <c r="A67" s="2" t="s">
        <v>23</v>
      </c>
      <c r="B67" s="2">
        <v>80</v>
      </c>
      <c r="C67">
        <v>59.316179150000004</v>
      </c>
      <c r="D67">
        <v>4.675498953</v>
      </c>
      <c r="E67">
        <v>12.686598740000001</v>
      </c>
      <c r="F67" s="18">
        <v>7.0199999999999998E-37</v>
      </c>
      <c r="G67">
        <v>50.152369589999999</v>
      </c>
      <c r="H67">
        <v>68.479988710000001</v>
      </c>
      <c r="I67" s="6">
        <v>-20.683820846875001</v>
      </c>
      <c r="J67" s="6">
        <v>20.683820846875001</v>
      </c>
      <c r="K67" s="2" t="s">
        <v>82</v>
      </c>
      <c r="Q67" s="2">
        <f t="shared" si="11"/>
        <v>1</v>
      </c>
    </row>
    <row r="68" spans="1:17" x14ac:dyDescent="0.2">
      <c r="A68" s="2" t="s">
        <v>38</v>
      </c>
      <c r="B68" s="2">
        <v>80</v>
      </c>
      <c r="C68">
        <v>82.056926390000001</v>
      </c>
      <c r="D68">
        <v>8.2036272019999998</v>
      </c>
      <c r="E68">
        <v>10.002517709999999</v>
      </c>
      <c r="F68" s="18">
        <v>1.49E-23</v>
      </c>
      <c r="G68">
        <v>65.978112530000004</v>
      </c>
      <c r="H68">
        <v>98.135740249999998</v>
      </c>
      <c r="I68" s="6">
        <v>2.0569263872917958</v>
      </c>
      <c r="J68" s="6">
        <v>2.0569263872917958</v>
      </c>
      <c r="K68" s="2" t="s">
        <v>82</v>
      </c>
      <c r="Q68" s="2">
        <f t="shared" si="11"/>
        <v>1</v>
      </c>
    </row>
    <row r="69" spans="1:17" x14ac:dyDescent="0.2">
      <c r="A69" s="2" t="s">
        <v>39</v>
      </c>
      <c r="C69"/>
      <c r="D69"/>
      <c r="E69"/>
      <c r="F69"/>
      <c r="G69"/>
      <c r="H69"/>
      <c r="I69" s="6"/>
      <c r="J69" s="6"/>
      <c r="K69" s="2" t="s">
        <v>82</v>
      </c>
      <c r="Q69" s="2">
        <f t="shared" si="11"/>
        <v>1</v>
      </c>
    </row>
    <row r="70" spans="1:17" x14ac:dyDescent="0.2">
      <c r="A70" s="2" t="s">
        <v>60</v>
      </c>
      <c r="B70" s="2">
        <v>80</v>
      </c>
      <c r="C70">
        <v>61.483105170000002</v>
      </c>
      <c r="D70">
        <v>4.7354913920000001</v>
      </c>
      <c r="E70">
        <v>12.983468889999999</v>
      </c>
      <c r="F70" s="18">
        <v>1.5200000000000001E-38</v>
      </c>
      <c r="G70">
        <v>52.20171259</v>
      </c>
      <c r="H70">
        <v>70.764497750000004</v>
      </c>
      <c r="I70" s="6">
        <v>-18.516894831739499</v>
      </c>
      <c r="J70" s="6">
        <v>18.516894831739499</v>
      </c>
      <c r="K70" s="2" t="s">
        <v>83</v>
      </c>
      <c r="Q70" s="2">
        <f t="shared" si="11"/>
        <v>1</v>
      </c>
    </row>
    <row r="71" spans="1:17" x14ac:dyDescent="0.2">
      <c r="A71" s="2" t="s">
        <v>61</v>
      </c>
      <c r="B71" s="2">
        <v>80</v>
      </c>
      <c r="C71">
        <v>55.97177362</v>
      </c>
      <c r="D71">
        <v>4.7482232809999996</v>
      </c>
      <c r="E71">
        <v>11.787940519999999</v>
      </c>
      <c r="F71" s="18">
        <v>4.5E-32</v>
      </c>
      <c r="G71">
        <v>46.665427000000001</v>
      </c>
      <c r="H71">
        <v>65.278120240000007</v>
      </c>
      <c r="I71" s="6">
        <v>-12.608737755841204</v>
      </c>
      <c r="J71" s="6">
        <v>12.608737755841204</v>
      </c>
      <c r="K71" s="2" t="s">
        <v>94</v>
      </c>
      <c r="L71" s="2" t="s">
        <v>108</v>
      </c>
      <c r="Q71" s="2">
        <f t="shared" si="11"/>
        <v>2</v>
      </c>
    </row>
    <row r="72" spans="1:17" x14ac:dyDescent="0.2">
      <c r="A72" s="2" t="s">
        <v>65</v>
      </c>
      <c r="C72"/>
      <c r="D72"/>
      <c r="E72"/>
      <c r="F72"/>
      <c r="G72"/>
      <c r="H72"/>
      <c r="I72" s="6"/>
      <c r="J72" s="6"/>
      <c r="K72" s="2" t="s">
        <v>82</v>
      </c>
      <c r="L72" s="2" t="s">
        <v>83</v>
      </c>
      <c r="M72" s="2" t="s">
        <v>83</v>
      </c>
      <c r="Q72" s="2">
        <f t="shared" si="11"/>
        <v>3</v>
      </c>
    </row>
    <row r="73" spans="1:17" x14ac:dyDescent="0.2">
      <c r="A73" s="2" t="s">
        <v>22</v>
      </c>
      <c r="C73"/>
      <c r="D73"/>
      <c r="E73"/>
      <c r="F73"/>
      <c r="G73"/>
      <c r="H73"/>
      <c r="I73" s="6"/>
      <c r="J73" s="6"/>
      <c r="K73" s="2" t="s">
        <v>87</v>
      </c>
      <c r="Q73" s="2">
        <f t="shared" si="11"/>
        <v>1</v>
      </c>
    </row>
    <row r="74" spans="1:17" x14ac:dyDescent="0.2">
      <c r="A74" s="2" t="s">
        <v>67</v>
      </c>
      <c r="C74"/>
      <c r="D74"/>
      <c r="E74"/>
      <c r="F74"/>
      <c r="G74"/>
      <c r="H74"/>
      <c r="I74" s="6"/>
      <c r="J74" s="6"/>
      <c r="K74" s="2" t="s">
        <v>93</v>
      </c>
      <c r="Q74" s="2">
        <f t="shared" si="11"/>
        <v>1</v>
      </c>
    </row>
    <row r="75" spans="1:17" x14ac:dyDescent="0.2">
      <c r="A75" s="2" t="s">
        <v>73</v>
      </c>
      <c r="B75" s="2">
        <v>82</v>
      </c>
      <c r="C75">
        <v>58.712749240000001</v>
      </c>
      <c r="D75">
        <v>4.673783813</v>
      </c>
      <c r="E75">
        <v>12.562144849999999</v>
      </c>
      <c r="F75" s="18">
        <v>3.41E-36</v>
      </c>
      <c r="G75">
        <v>49.552301290000003</v>
      </c>
      <c r="H75">
        <v>67.873197180000005</v>
      </c>
      <c r="I75" s="6">
        <v>-13.116126995932902</v>
      </c>
      <c r="J75" s="6">
        <v>13.116126995932902</v>
      </c>
      <c r="K75" s="2" t="s">
        <v>82</v>
      </c>
      <c r="L75" s="2" t="s">
        <v>109</v>
      </c>
      <c r="Q75" s="2">
        <f t="shared" si="11"/>
        <v>2</v>
      </c>
    </row>
    <row r="76" spans="1:17" x14ac:dyDescent="0.2">
      <c r="A76" s="2" t="s">
        <v>27</v>
      </c>
      <c r="B76" s="2">
        <v>83</v>
      </c>
      <c r="C76">
        <v>65.338874759999996</v>
      </c>
      <c r="D76">
        <v>5.0389236659999996</v>
      </c>
      <c r="E76">
        <v>12.96683163</v>
      </c>
      <c r="F76" s="18">
        <v>1.89E-38</v>
      </c>
      <c r="G76">
        <v>55.462765849999997</v>
      </c>
      <c r="H76">
        <v>75.214983660000001</v>
      </c>
      <c r="I76" s="6">
        <v>-17.661125243464696</v>
      </c>
      <c r="J76" s="6">
        <v>17.661125243464696</v>
      </c>
      <c r="K76" s="2" t="s">
        <v>85</v>
      </c>
      <c r="L76" s="2" t="s">
        <v>87</v>
      </c>
      <c r="Q76" s="2">
        <f t="shared" si="11"/>
        <v>2</v>
      </c>
    </row>
    <row r="77" spans="1:17" x14ac:dyDescent="0.2">
      <c r="A77" s="2" t="s">
        <v>34</v>
      </c>
      <c r="C77"/>
      <c r="D77"/>
      <c r="E77"/>
      <c r="F77"/>
      <c r="G77"/>
      <c r="H77"/>
      <c r="I77" s="6"/>
      <c r="J77" s="6"/>
      <c r="K77" s="2" t="s">
        <v>83</v>
      </c>
      <c r="Q77" s="2">
        <f t="shared" si="11"/>
        <v>1</v>
      </c>
    </row>
    <row r="78" spans="1:17" x14ac:dyDescent="0.2">
      <c r="A78" s="2" t="s">
        <v>36</v>
      </c>
      <c r="B78" s="2">
        <v>83</v>
      </c>
      <c r="C78">
        <v>68.307271240000006</v>
      </c>
      <c r="D78">
        <v>5.4207816529999997</v>
      </c>
      <c r="E78">
        <v>12.601000300000001</v>
      </c>
      <c r="F78" s="18">
        <v>2.0799999999999998E-36</v>
      </c>
      <c r="G78">
        <v>57.682734429999996</v>
      </c>
      <c r="H78">
        <v>78.931808040000007</v>
      </c>
      <c r="I78" s="6">
        <v>0.32105892044450002</v>
      </c>
      <c r="J78" s="6">
        <v>0.32105892044450002</v>
      </c>
      <c r="K78" s="2" t="s">
        <v>82</v>
      </c>
      <c r="L78" s="2" t="s">
        <v>83</v>
      </c>
      <c r="Q78" s="2">
        <f t="shared" si="11"/>
        <v>2</v>
      </c>
    </row>
    <row r="79" spans="1:17" x14ac:dyDescent="0.2">
      <c r="A79" s="2" t="s">
        <v>50</v>
      </c>
      <c r="B79" s="2">
        <v>83</v>
      </c>
      <c r="C79">
        <v>89.872849540000004</v>
      </c>
      <c r="D79">
        <v>10.153198339999999</v>
      </c>
      <c r="E79">
        <v>8.8516787069999996</v>
      </c>
      <c r="F79" s="18">
        <v>8.6200000000000002E-19</v>
      </c>
      <c r="G79">
        <v>69.972946469999997</v>
      </c>
      <c r="H79">
        <v>109.7727526</v>
      </c>
      <c r="I79" s="6">
        <v>6.8728495422185034</v>
      </c>
      <c r="J79" s="6">
        <v>6.8728495422185034</v>
      </c>
      <c r="K79" s="2" t="s">
        <v>82</v>
      </c>
      <c r="L79" s="2" t="s">
        <v>83</v>
      </c>
      <c r="Q79" s="2">
        <f t="shared" si="11"/>
        <v>2</v>
      </c>
    </row>
    <row r="80" spans="1:17" x14ac:dyDescent="0.2">
      <c r="A80" s="2" t="s">
        <v>54</v>
      </c>
      <c r="B80" s="2">
        <v>83</v>
      </c>
      <c r="C80">
        <v>67.07096439</v>
      </c>
      <c r="D80">
        <v>5.2479050889999996</v>
      </c>
      <c r="E80">
        <v>12.780521609999999</v>
      </c>
      <c r="F80" s="18">
        <v>2.1099999999999999E-37</v>
      </c>
      <c r="G80">
        <v>56.785259420000003</v>
      </c>
      <c r="H80">
        <v>77.356669359999998</v>
      </c>
      <c r="I80" s="6">
        <v>-15.929035608549299</v>
      </c>
      <c r="J80" s="6">
        <v>15.929035608549299</v>
      </c>
      <c r="K80" s="2" t="s">
        <v>82</v>
      </c>
      <c r="L80" s="2" t="s">
        <v>83</v>
      </c>
      <c r="Q80" s="2">
        <f t="shared" si="11"/>
        <v>2</v>
      </c>
    </row>
    <row r="81" spans="1:20" x14ac:dyDescent="0.2">
      <c r="A81" s="2" t="s">
        <v>41</v>
      </c>
      <c r="B81" s="2">
        <v>84</v>
      </c>
      <c r="C81">
        <v>83.040078899999997</v>
      </c>
      <c r="D81">
        <v>8.4400151920000006</v>
      </c>
      <c r="E81">
        <v>9.8388541969999999</v>
      </c>
      <c r="F81" s="18">
        <v>7.6600000000000005E-23</v>
      </c>
      <c r="G81">
        <v>66.497953089999996</v>
      </c>
      <c r="H81">
        <v>99.582204700000005</v>
      </c>
      <c r="I81" s="6">
        <v>3.0758418584200058</v>
      </c>
      <c r="J81" s="6">
        <v>3.0758418584200058</v>
      </c>
      <c r="K81" s="2" t="s">
        <v>83</v>
      </c>
      <c r="L81" s="2" t="s">
        <v>83</v>
      </c>
      <c r="M81" s="2" t="s">
        <v>97</v>
      </c>
      <c r="Q81" s="2">
        <f t="shared" si="11"/>
        <v>3</v>
      </c>
    </row>
    <row r="82" spans="1:20" x14ac:dyDescent="0.2">
      <c r="A82" s="2" t="s">
        <v>72</v>
      </c>
      <c r="B82" s="2">
        <v>84</v>
      </c>
      <c r="C82">
        <v>66.742556879999995</v>
      </c>
      <c r="D82">
        <v>5.205187521</v>
      </c>
      <c r="E82">
        <v>12.822315550000001</v>
      </c>
      <c r="F82" s="18">
        <v>1.2299999999999999E-37</v>
      </c>
      <c r="G82">
        <v>56.540576799999997</v>
      </c>
      <c r="H82">
        <v>76.94453695</v>
      </c>
      <c r="I82" s="6">
        <v>-17.257443123265205</v>
      </c>
      <c r="J82" s="6">
        <v>17.257443123265205</v>
      </c>
      <c r="K82" s="2" t="s">
        <v>82</v>
      </c>
      <c r="Q82" s="2">
        <f t="shared" si="11"/>
        <v>1</v>
      </c>
    </row>
    <row r="83" spans="1:20" x14ac:dyDescent="0.2">
      <c r="A83" s="2" t="s">
        <v>56</v>
      </c>
      <c r="B83" s="2">
        <v>85</v>
      </c>
      <c r="C83">
        <v>62.8995733</v>
      </c>
      <c r="D83">
        <v>4.8189851920000004</v>
      </c>
      <c r="E83">
        <v>13.05245208</v>
      </c>
      <c r="F83" s="18">
        <v>6.1499999999999997E-39</v>
      </c>
      <c r="G83">
        <v>53.454535880000002</v>
      </c>
      <c r="H83">
        <v>72.344610720000006</v>
      </c>
      <c r="I83" s="6">
        <v>-22.100426703645397</v>
      </c>
      <c r="J83" s="6">
        <v>22.100426703645397</v>
      </c>
      <c r="K83" s="2" t="s">
        <v>84</v>
      </c>
      <c r="Q83" s="2">
        <f t="shared" si="11"/>
        <v>1</v>
      </c>
    </row>
    <row r="84" spans="1:20" x14ac:dyDescent="0.2">
      <c r="A84" s="2" t="s">
        <v>66</v>
      </c>
      <c r="B84" s="2">
        <v>85</v>
      </c>
      <c r="C84">
        <v>79.339960779999998</v>
      </c>
      <c r="D84">
        <v>7.5680813870000003</v>
      </c>
      <c r="E84">
        <v>10.4834973</v>
      </c>
      <c r="F84" s="18">
        <v>1.03E-25</v>
      </c>
      <c r="G84">
        <v>64.506793830000007</v>
      </c>
      <c r="H84">
        <v>94.173127730000004</v>
      </c>
      <c r="I84" s="6">
        <v>1.8660571679762938</v>
      </c>
      <c r="J84" s="6">
        <v>1.8660571679762938</v>
      </c>
      <c r="K84" s="2" t="s">
        <v>85</v>
      </c>
      <c r="L84" s="2" t="s">
        <v>104</v>
      </c>
      <c r="Q84" s="2">
        <f t="shared" si="11"/>
        <v>2</v>
      </c>
    </row>
    <row r="85" spans="1:20" x14ac:dyDescent="0.2">
      <c r="A85" s="2" t="s">
        <v>68</v>
      </c>
      <c r="B85" s="2">
        <v>85</v>
      </c>
      <c r="C85">
        <v>67.07096439</v>
      </c>
      <c r="D85">
        <v>5.2479050889999996</v>
      </c>
      <c r="E85">
        <v>12.780521609999999</v>
      </c>
      <c r="F85" s="18">
        <v>2.1099999999999999E-37</v>
      </c>
      <c r="G85">
        <v>56.785259420000003</v>
      </c>
      <c r="H85">
        <v>77.356669359999998</v>
      </c>
      <c r="I85" s="6">
        <v>-4.8071515380652983</v>
      </c>
      <c r="J85" s="6">
        <v>4.8071515380652983</v>
      </c>
      <c r="K85" s="2" t="s">
        <v>82</v>
      </c>
      <c r="L85" s="2" t="s">
        <v>82</v>
      </c>
      <c r="M85" s="2" t="s">
        <v>83</v>
      </c>
      <c r="Q85" s="2">
        <f t="shared" si="11"/>
        <v>3</v>
      </c>
    </row>
    <row r="86" spans="1:20" x14ac:dyDescent="0.2">
      <c r="A86" s="2" t="s">
        <v>32</v>
      </c>
      <c r="B86" s="2">
        <v>86</v>
      </c>
      <c r="C86">
        <v>56.713198499999997</v>
      </c>
      <c r="D86">
        <v>4.7149441469999998</v>
      </c>
      <c r="E86">
        <v>12.02839243</v>
      </c>
      <c r="F86" s="18">
        <v>2.5200000000000001E-33</v>
      </c>
      <c r="G86">
        <v>47.472077779999999</v>
      </c>
      <c r="H86">
        <v>65.954319220000002</v>
      </c>
      <c r="I86" s="6">
        <v>-29.286801500410299</v>
      </c>
      <c r="J86" s="6">
        <v>29.286801500410299</v>
      </c>
      <c r="K86" s="2" t="s">
        <v>82</v>
      </c>
      <c r="Q86" s="2">
        <f t="shared" si="11"/>
        <v>1</v>
      </c>
    </row>
    <row r="87" spans="1:20" x14ac:dyDescent="0.2">
      <c r="A87" s="2" t="s">
        <v>55</v>
      </c>
      <c r="B87" s="2">
        <v>86</v>
      </c>
      <c r="C87">
        <v>61.972650209999998</v>
      </c>
      <c r="D87">
        <v>4.7604896209999996</v>
      </c>
      <c r="E87">
        <v>13.01812526</v>
      </c>
      <c r="F87" s="18">
        <v>9.6500000000000003E-39</v>
      </c>
      <c r="G87">
        <v>52.642262000000002</v>
      </c>
      <c r="H87">
        <v>71.303038409999999</v>
      </c>
      <c r="I87" s="6">
        <v>-24.027349791935997</v>
      </c>
      <c r="J87" s="6">
        <v>24.027349791935997</v>
      </c>
      <c r="K87" s="2" t="s">
        <v>83</v>
      </c>
      <c r="Q87" s="2">
        <f t="shared" si="11"/>
        <v>1</v>
      </c>
    </row>
    <row r="88" spans="1:20" x14ac:dyDescent="0.2">
      <c r="A88" s="2" t="s">
        <v>21</v>
      </c>
      <c r="B88" s="2">
        <v>87</v>
      </c>
      <c r="C88">
        <v>90.685520519999997</v>
      </c>
      <c r="D88">
        <v>10.363433519999999</v>
      </c>
      <c r="E88">
        <v>8.7505285120000007</v>
      </c>
      <c r="F88" s="18">
        <v>2.1199999999999999E-18</v>
      </c>
      <c r="G88">
        <v>70.373564060000007</v>
      </c>
      <c r="H88">
        <v>110.997477</v>
      </c>
      <c r="I88" s="6">
        <v>12.303692345788903</v>
      </c>
      <c r="J88" s="6">
        <v>12.303692345788903</v>
      </c>
      <c r="K88" s="2" t="s">
        <v>82</v>
      </c>
      <c r="L88" s="2" t="s">
        <v>83</v>
      </c>
      <c r="Q88" s="2">
        <f t="shared" si="11"/>
        <v>2</v>
      </c>
    </row>
    <row r="89" spans="1:20" x14ac:dyDescent="0.2">
      <c r="A89" s="2" t="s">
        <v>69</v>
      </c>
      <c r="B89" s="2">
        <v>87</v>
      </c>
      <c r="C89">
        <v>58.079872309999999</v>
      </c>
      <c r="D89">
        <v>4.6790510359999997</v>
      </c>
      <c r="E89">
        <v>12.41274606</v>
      </c>
      <c r="F89" s="18">
        <v>2.2300000000000001E-35</v>
      </c>
      <c r="G89">
        <v>48.909100799999997</v>
      </c>
      <c r="H89">
        <v>67.250643819999993</v>
      </c>
      <c r="I89" s="6">
        <v>-28.920127690503897</v>
      </c>
      <c r="J89" s="6">
        <v>28.920127690503897</v>
      </c>
      <c r="K89" s="2" t="s">
        <v>83</v>
      </c>
      <c r="Q89" s="2">
        <f t="shared" si="11"/>
        <v>1</v>
      </c>
    </row>
    <row r="90" spans="1:20" x14ac:dyDescent="0.2">
      <c r="A90" s="2" t="s">
        <v>58</v>
      </c>
      <c r="B90" s="2">
        <v>89</v>
      </c>
      <c r="C90">
        <v>61.483105170000002</v>
      </c>
      <c r="D90">
        <v>4.7354913920000001</v>
      </c>
      <c r="E90">
        <v>12.983468889999999</v>
      </c>
      <c r="F90" s="18">
        <v>1.5200000000000001E-38</v>
      </c>
      <c r="G90">
        <v>52.20171259</v>
      </c>
      <c r="H90">
        <v>70.764497750000004</v>
      </c>
      <c r="I90" s="6">
        <v>-27.516894831739499</v>
      </c>
      <c r="J90" s="6">
        <v>27.516894831739499</v>
      </c>
      <c r="K90" s="2" t="s">
        <v>87</v>
      </c>
      <c r="Q90" s="2">
        <f t="shared" si="11"/>
        <v>1</v>
      </c>
    </row>
    <row r="91" spans="1:20" x14ac:dyDescent="0.2">
      <c r="A91" s="2" t="s">
        <v>70</v>
      </c>
      <c r="B91" s="2">
        <v>89</v>
      </c>
      <c r="C91">
        <v>65.704290580000006</v>
      </c>
      <c r="D91">
        <v>5.0795771250000001</v>
      </c>
      <c r="E91">
        <v>12.93499222</v>
      </c>
      <c r="F91" s="18">
        <v>2.8600000000000002E-38</v>
      </c>
      <c r="G91">
        <v>55.748502360000003</v>
      </c>
      <c r="H91">
        <v>75.660078799999994</v>
      </c>
      <c r="I91" s="6">
        <v>-23.295709418455701</v>
      </c>
      <c r="J91" s="6">
        <v>23.295709418455701</v>
      </c>
      <c r="K91" s="2" t="s">
        <v>82</v>
      </c>
      <c r="Q91" s="2">
        <f t="shared" si="11"/>
        <v>1</v>
      </c>
    </row>
    <row r="92" spans="1:20" x14ac:dyDescent="0.2">
      <c r="A92" s="2">
        <v>911</v>
      </c>
      <c r="B92" s="2">
        <v>90</v>
      </c>
      <c r="C92">
        <v>55.97177362</v>
      </c>
      <c r="D92">
        <v>4.7482232809999996</v>
      </c>
      <c r="E92">
        <v>11.787940519999999</v>
      </c>
      <c r="F92" s="18">
        <v>4.5E-32</v>
      </c>
      <c r="G92">
        <v>46.665427000000001</v>
      </c>
      <c r="H92">
        <v>65.278120240000007</v>
      </c>
      <c r="I92" s="6">
        <v>-23.594381650428502</v>
      </c>
      <c r="J92" s="6">
        <v>23.594381650428502</v>
      </c>
      <c r="K92" s="2" t="s">
        <v>82</v>
      </c>
      <c r="L92" s="2" t="s">
        <v>85</v>
      </c>
      <c r="Q92" s="2">
        <f t="shared" si="11"/>
        <v>2</v>
      </c>
    </row>
    <row r="93" spans="1:20" x14ac:dyDescent="0.2">
      <c r="A93" s="2">
        <v>910</v>
      </c>
      <c r="B93" s="2">
        <v>92</v>
      </c>
      <c r="C93">
        <v>76.539585389999999</v>
      </c>
      <c r="D93">
        <v>6.9461786280000002</v>
      </c>
      <c r="E93">
        <v>11.01894862</v>
      </c>
      <c r="F93" s="18">
        <v>3.0999999999999999E-28</v>
      </c>
      <c r="G93">
        <v>62.925325450000003</v>
      </c>
      <c r="H93">
        <v>90.153845329999996</v>
      </c>
      <c r="I93" s="6">
        <v>-11.118242539736102</v>
      </c>
      <c r="J93" s="6">
        <v>11.118242539736102</v>
      </c>
      <c r="K93" s="2" t="s">
        <v>83</v>
      </c>
      <c r="L93" s="2" t="s">
        <v>104</v>
      </c>
      <c r="M93" s="2" t="s">
        <v>105</v>
      </c>
      <c r="Q93" s="2">
        <f t="shared" si="11"/>
        <v>3</v>
      </c>
      <c r="T93" s="3"/>
    </row>
    <row r="94" spans="1:20" x14ac:dyDescent="0.2">
      <c r="A94" s="2">
        <v>706</v>
      </c>
      <c r="B94" s="2">
        <v>95</v>
      </c>
      <c r="C94">
        <v>75.733648959999996</v>
      </c>
      <c r="D94">
        <v>6.7747389570000003</v>
      </c>
      <c r="E94">
        <v>11.178829090000001</v>
      </c>
      <c r="F94" s="18">
        <v>5.1799999999999999E-29</v>
      </c>
      <c r="G94">
        <v>62.455404600000001</v>
      </c>
      <c r="H94">
        <v>89.011893319999999</v>
      </c>
      <c r="I94" s="6">
        <v>-19.2663510413105</v>
      </c>
      <c r="J94" s="6">
        <v>19.2663510413105</v>
      </c>
      <c r="K94" s="2" t="s">
        <v>83</v>
      </c>
      <c r="Q94" s="2">
        <f t="shared" si="11"/>
        <v>1</v>
      </c>
    </row>
    <row r="95" spans="1:20" x14ac:dyDescent="0.2">
      <c r="A95" s="2">
        <v>755</v>
      </c>
      <c r="B95" s="2">
        <v>95</v>
      </c>
      <c r="C95">
        <v>62.8995733</v>
      </c>
      <c r="D95">
        <v>4.8189851920000004</v>
      </c>
      <c r="E95">
        <v>13.05245208</v>
      </c>
      <c r="F95" s="18">
        <v>6.1499999999999997E-39</v>
      </c>
      <c r="G95">
        <v>53.454535880000002</v>
      </c>
      <c r="H95">
        <v>72.344610720000006</v>
      </c>
      <c r="I95" s="6">
        <v>-32.100426703645397</v>
      </c>
      <c r="J95" s="6">
        <v>32.100426703645397</v>
      </c>
      <c r="K95" s="2" t="s">
        <v>82</v>
      </c>
      <c r="Q95" s="2">
        <f t="shared" si="11"/>
        <v>1</v>
      </c>
    </row>
    <row r="96" spans="1:20" x14ac:dyDescent="0.2">
      <c r="A96" s="2">
        <v>764</v>
      </c>
      <c r="B96" s="2">
        <v>95</v>
      </c>
      <c r="C96">
        <v>69.965449539999994</v>
      </c>
      <c r="D96">
        <v>5.6801370750000002</v>
      </c>
      <c r="E96">
        <v>12.31756358</v>
      </c>
      <c r="F96" s="18">
        <v>7.2900000000000004E-35</v>
      </c>
      <c r="G96">
        <v>58.832585440000003</v>
      </c>
      <c r="H96">
        <v>81.098313630000007</v>
      </c>
      <c r="I96" s="6">
        <v>-25.034550463648799</v>
      </c>
      <c r="J96" s="6">
        <v>25.034550463648799</v>
      </c>
      <c r="K96" s="2" t="s">
        <v>91</v>
      </c>
      <c r="Q96" s="2">
        <f t="shared" si="11"/>
        <v>1</v>
      </c>
    </row>
    <row r="97" spans="1:17" x14ac:dyDescent="0.2">
      <c r="A97" s="2">
        <v>802</v>
      </c>
      <c r="C97"/>
      <c r="D97"/>
      <c r="E97"/>
      <c r="F97"/>
      <c r="G97"/>
      <c r="H97"/>
      <c r="I97" s="6"/>
      <c r="J97" s="6"/>
      <c r="K97" s="2" t="s">
        <v>83</v>
      </c>
      <c r="Q97" s="2">
        <f t="shared" si="11"/>
        <v>1</v>
      </c>
    </row>
    <row r="98" spans="1:17" x14ac:dyDescent="0.2">
      <c r="A98" s="2">
        <v>804</v>
      </c>
      <c r="B98" s="2">
        <v>95</v>
      </c>
      <c r="C98">
        <v>54.348231939999998</v>
      </c>
      <c r="D98">
        <v>4.8538147809999996</v>
      </c>
      <c r="E98">
        <v>11.197013979999999</v>
      </c>
      <c r="F98" s="18">
        <v>4.2199999999999998E-29</v>
      </c>
      <c r="G98">
        <v>44.834929780000003</v>
      </c>
      <c r="H98">
        <v>63.861534089999999</v>
      </c>
      <c r="I98" s="6">
        <v>-40.6517680639842</v>
      </c>
      <c r="J98" s="6">
        <v>40.6517680639842</v>
      </c>
      <c r="K98" s="2" t="s">
        <v>82</v>
      </c>
      <c r="Q98" s="2">
        <f t="shared" si="11"/>
        <v>1</v>
      </c>
    </row>
    <row r="99" spans="1:17" x14ac:dyDescent="0.2">
      <c r="A99" s="2">
        <v>867</v>
      </c>
      <c r="B99" s="2">
        <v>95</v>
      </c>
      <c r="C99">
        <v>67.07096439</v>
      </c>
      <c r="D99">
        <v>5.2479050889999996</v>
      </c>
      <c r="E99">
        <v>12.780521609999999</v>
      </c>
      <c r="F99" s="18">
        <v>2.1099999999999999E-37</v>
      </c>
      <c r="G99">
        <v>56.785259420000003</v>
      </c>
      <c r="H99">
        <v>77.356669359999998</v>
      </c>
      <c r="I99" s="6">
        <v>-22.669583900074898</v>
      </c>
      <c r="J99" s="6">
        <v>22.669583900074898</v>
      </c>
      <c r="K99" s="2" t="s">
        <v>82</v>
      </c>
      <c r="L99" s="2" t="s">
        <v>82</v>
      </c>
      <c r="M99" s="2" t="s">
        <v>82</v>
      </c>
      <c r="Q99" s="2">
        <f t="shared" si="11"/>
        <v>3</v>
      </c>
    </row>
    <row r="100" spans="1:17" x14ac:dyDescent="0.2">
      <c r="A100" s="2">
        <v>876</v>
      </c>
      <c r="B100" s="2">
        <v>95</v>
      </c>
      <c r="C100">
        <v>82.752877409999996</v>
      </c>
      <c r="D100">
        <v>8.3706428200000005</v>
      </c>
      <c r="E100">
        <v>9.8860839229999993</v>
      </c>
      <c r="F100" s="18">
        <v>4.7799999999999998E-23</v>
      </c>
      <c r="G100">
        <v>66.346718949999996</v>
      </c>
      <c r="H100">
        <v>99.159035860000003</v>
      </c>
      <c r="I100" s="6">
        <v>-12.247122592512895</v>
      </c>
      <c r="J100" s="6">
        <v>12.247122592512895</v>
      </c>
      <c r="K100" s="2" t="s">
        <v>83</v>
      </c>
      <c r="L100" s="2" t="s">
        <v>100</v>
      </c>
      <c r="Q100" s="2">
        <f t="shared" si="11"/>
        <v>2</v>
      </c>
    </row>
    <row r="101" spans="1:17" x14ac:dyDescent="0.2">
      <c r="A101" s="2">
        <v>893</v>
      </c>
      <c r="B101" s="2">
        <v>95</v>
      </c>
      <c r="C101">
        <v>77.589867810000001</v>
      </c>
      <c r="D101">
        <v>7.1749242459999998</v>
      </c>
      <c r="E101">
        <v>10.814033029999999</v>
      </c>
      <c r="F101" s="18">
        <v>2.9499999999999999E-27</v>
      </c>
      <c r="G101">
        <v>63.5272747</v>
      </c>
      <c r="H101">
        <v>91.652460919999996</v>
      </c>
      <c r="I101" s="6">
        <v>-17.410132191600596</v>
      </c>
      <c r="J101" s="6">
        <v>17.410132191600596</v>
      </c>
      <c r="K101" s="2" t="s">
        <v>101</v>
      </c>
      <c r="Q101" s="2">
        <f t="shared" si="11"/>
        <v>1</v>
      </c>
    </row>
    <row r="102" spans="1:17" x14ac:dyDescent="0.2">
      <c r="A102" s="2">
        <v>897</v>
      </c>
      <c r="B102" s="2">
        <v>95</v>
      </c>
      <c r="C102">
        <v>78.153930759999994</v>
      </c>
      <c r="D102">
        <v>7.3000831809999998</v>
      </c>
      <c r="E102">
        <v>10.70589592</v>
      </c>
      <c r="F102" s="18">
        <v>9.5500000000000002E-27</v>
      </c>
      <c r="G102">
        <v>63.846030640000002</v>
      </c>
      <c r="H102">
        <v>92.461830879999994</v>
      </c>
      <c r="I102" s="6">
        <v>-16.846069238436101</v>
      </c>
      <c r="J102" s="6">
        <v>16.846069238436101</v>
      </c>
      <c r="K102" s="2" t="s">
        <v>83</v>
      </c>
      <c r="Q102" s="2">
        <f t="shared" ref="Q102:Q165" si="12">COUNTA(K102:P102)</f>
        <v>1</v>
      </c>
    </row>
    <row r="103" spans="1:17" x14ac:dyDescent="0.2">
      <c r="A103" s="2">
        <v>898</v>
      </c>
      <c r="B103" s="2">
        <v>95</v>
      </c>
      <c r="C103">
        <v>58.712749240000001</v>
      </c>
      <c r="D103">
        <v>4.673783813</v>
      </c>
      <c r="E103">
        <v>12.562144849999999</v>
      </c>
      <c r="F103" s="18">
        <v>3.41E-36</v>
      </c>
      <c r="G103">
        <v>49.552301290000003</v>
      </c>
      <c r="H103">
        <v>67.873197180000005</v>
      </c>
      <c r="I103" s="6">
        <v>-36.287250761845499</v>
      </c>
      <c r="J103" s="6">
        <v>36.287250761845499</v>
      </c>
      <c r="K103" s="2" t="s">
        <v>83</v>
      </c>
      <c r="Q103" s="2">
        <f t="shared" si="12"/>
        <v>1</v>
      </c>
    </row>
    <row r="104" spans="1:17" x14ac:dyDescent="0.2">
      <c r="A104" s="2">
        <v>900</v>
      </c>
      <c r="B104" s="2">
        <v>95</v>
      </c>
      <c r="C104">
        <v>76.694933399999996</v>
      </c>
      <c r="D104">
        <v>6.979643802</v>
      </c>
      <c r="E104">
        <v>10.988373559999999</v>
      </c>
      <c r="F104" s="18">
        <v>4.3500000000000004E-28</v>
      </c>
      <c r="G104">
        <v>63.015082929999998</v>
      </c>
      <c r="H104">
        <v>90.374783879999995</v>
      </c>
      <c r="I104" s="6">
        <v>-15.786590503589693</v>
      </c>
      <c r="J104" s="6">
        <v>15.786590503589693</v>
      </c>
      <c r="K104" s="2" t="s">
        <v>83</v>
      </c>
      <c r="L104" s="2" t="s">
        <v>88</v>
      </c>
      <c r="M104" s="2" t="s">
        <v>102</v>
      </c>
      <c r="Q104" s="2">
        <f t="shared" si="12"/>
        <v>3</v>
      </c>
    </row>
    <row r="105" spans="1:17" x14ac:dyDescent="0.2">
      <c r="A105" s="2">
        <v>719</v>
      </c>
      <c r="B105" s="2">
        <v>96</v>
      </c>
      <c r="C105">
        <v>59.89278092</v>
      </c>
      <c r="D105">
        <v>4.6832763880000003</v>
      </c>
      <c r="E105">
        <v>12.78864965</v>
      </c>
      <c r="F105" s="18">
        <v>1.9000000000000002E-37</v>
      </c>
      <c r="G105">
        <v>50.71372787</v>
      </c>
      <c r="H105">
        <v>69.07183397</v>
      </c>
      <c r="I105" s="6">
        <v>-36.1072190778875</v>
      </c>
      <c r="J105" s="6">
        <v>36.1072190778875</v>
      </c>
      <c r="K105" s="2" t="s">
        <v>86</v>
      </c>
      <c r="Q105" s="2">
        <f t="shared" si="12"/>
        <v>1</v>
      </c>
    </row>
    <row r="106" spans="1:17" x14ac:dyDescent="0.2">
      <c r="A106" s="2">
        <v>736</v>
      </c>
      <c r="B106" s="2">
        <v>96</v>
      </c>
      <c r="C106">
        <v>73.368682399999997</v>
      </c>
      <c r="D106">
        <v>6.2950569810000001</v>
      </c>
      <c r="E106">
        <v>11.65496716</v>
      </c>
      <c r="F106" s="18">
        <v>2.1599999999999998E-31</v>
      </c>
      <c r="G106">
        <v>61.03059743</v>
      </c>
      <c r="H106">
        <v>85.706767360000001</v>
      </c>
      <c r="I106" s="6">
        <v>13.918326115753999</v>
      </c>
      <c r="J106" s="6">
        <v>13.918326115753999</v>
      </c>
      <c r="K106" s="2" t="s">
        <v>82</v>
      </c>
      <c r="L106" s="2" t="s">
        <v>83</v>
      </c>
      <c r="M106" s="2" t="s">
        <v>83</v>
      </c>
      <c r="N106" s="2" t="s">
        <v>83</v>
      </c>
      <c r="O106" s="2" t="s">
        <v>89</v>
      </c>
      <c r="Q106" s="2">
        <f t="shared" si="12"/>
        <v>5</v>
      </c>
    </row>
    <row r="107" spans="1:17" x14ac:dyDescent="0.2">
      <c r="A107" s="2">
        <v>776</v>
      </c>
      <c r="B107" s="2">
        <v>96</v>
      </c>
      <c r="C107">
        <v>57.414526270000003</v>
      </c>
      <c r="D107">
        <v>4.6923618950000003</v>
      </c>
      <c r="E107">
        <v>12.23574131</v>
      </c>
      <c r="F107" s="18">
        <v>1.9999999999999999E-34</v>
      </c>
      <c r="G107">
        <v>48.217665949999997</v>
      </c>
      <c r="H107">
        <v>66.611386580000001</v>
      </c>
      <c r="I107" s="6">
        <v>-38.5854737323831</v>
      </c>
      <c r="J107" s="6">
        <v>38.5854737323831</v>
      </c>
      <c r="K107" s="2" t="s">
        <v>83</v>
      </c>
      <c r="Q107" s="2">
        <f t="shared" si="12"/>
        <v>1</v>
      </c>
    </row>
    <row r="108" spans="1:17" x14ac:dyDescent="0.2">
      <c r="A108" s="2">
        <v>806</v>
      </c>
      <c r="B108" s="2">
        <v>96</v>
      </c>
      <c r="C108">
        <v>79.085611380000003</v>
      </c>
      <c r="D108">
        <v>7.510081038</v>
      </c>
      <c r="E108">
        <v>10.53059361</v>
      </c>
      <c r="F108" s="18">
        <v>6.2399999999999996E-26</v>
      </c>
      <c r="G108">
        <v>64.366123020000003</v>
      </c>
      <c r="H108">
        <v>93.805099740000003</v>
      </c>
      <c r="I108" s="6">
        <v>-16.914388620673904</v>
      </c>
      <c r="J108" s="6">
        <v>16.914388620673904</v>
      </c>
      <c r="K108" s="2" t="s">
        <v>94</v>
      </c>
      <c r="Q108" s="2">
        <f t="shared" si="12"/>
        <v>1</v>
      </c>
    </row>
    <row r="109" spans="1:17" x14ac:dyDescent="0.2">
      <c r="A109" s="2">
        <v>820</v>
      </c>
      <c r="B109" s="2">
        <v>96</v>
      </c>
      <c r="C109">
        <v>82.056926390000001</v>
      </c>
      <c r="D109">
        <v>8.2036272019999998</v>
      </c>
      <c r="E109">
        <v>10.002517709999999</v>
      </c>
      <c r="F109" s="18">
        <v>1.49E-23</v>
      </c>
      <c r="G109">
        <v>65.978112530000004</v>
      </c>
      <c r="H109">
        <v>98.135740249999998</v>
      </c>
      <c r="I109" s="6">
        <v>-8.9937100720710959</v>
      </c>
      <c r="J109" s="6">
        <v>8.9937100720710959</v>
      </c>
      <c r="K109" s="2" t="s">
        <v>83</v>
      </c>
      <c r="L109" s="2" t="s">
        <v>83</v>
      </c>
      <c r="M109" s="2" t="s">
        <v>83</v>
      </c>
      <c r="N109" s="2" t="s">
        <v>83</v>
      </c>
      <c r="O109" s="2" t="s">
        <v>89</v>
      </c>
      <c r="P109" s="2" t="s">
        <v>93</v>
      </c>
      <c r="Q109" s="2">
        <f t="shared" si="12"/>
        <v>6</v>
      </c>
    </row>
    <row r="110" spans="1:17" x14ac:dyDescent="0.2">
      <c r="A110" s="2">
        <v>845</v>
      </c>
      <c r="B110" s="2">
        <v>96</v>
      </c>
      <c r="C110">
        <v>62.8995733</v>
      </c>
      <c r="D110">
        <v>4.8189851920000004</v>
      </c>
      <c r="E110">
        <v>13.05245208</v>
      </c>
      <c r="F110" s="18">
        <v>6.1499999999999997E-39</v>
      </c>
      <c r="G110">
        <v>53.454535880000002</v>
      </c>
      <c r="H110">
        <v>72.344610720000006</v>
      </c>
      <c r="I110" s="6">
        <v>-33.100426703645397</v>
      </c>
      <c r="J110" s="6">
        <v>33.100426703645397</v>
      </c>
      <c r="K110" s="2" t="s">
        <v>96</v>
      </c>
      <c r="Q110" s="2">
        <f t="shared" si="12"/>
        <v>1</v>
      </c>
    </row>
    <row r="111" spans="1:17" x14ac:dyDescent="0.2">
      <c r="A111" s="2">
        <v>851</v>
      </c>
      <c r="C111"/>
      <c r="D111"/>
      <c r="E111"/>
      <c r="F111"/>
      <c r="G111"/>
      <c r="H111"/>
      <c r="I111" s="6"/>
      <c r="J111" s="6"/>
      <c r="K111" s="2" t="s">
        <v>82</v>
      </c>
      <c r="Q111" s="2">
        <f t="shared" si="12"/>
        <v>1</v>
      </c>
    </row>
    <row r="112" spans="1:17" x14ac:dyDescent="0.2">
      <c r="A112" s="2">
        <v>881</v>
      </c>
      <c r="C112"/>
      <c r="D112"/>
      <c r="E112"/>
      <c r="F112"/>
      <c r="G112"/>
      <c r="H112"/>
      <c r="I112" s="6"/>
      <c r="J112" s="6"/>
      <c r="K112" s="2" t="s">
        <v>83</v>
      </c>
      <c r="Q112" s="2">
        <f t="shared" si="12"/>
        <v>1</v>
      </c>
    </row>
    <row r="113" spans="1:17" x14ac:dyDescent="0.2">
      <c r="A113" s="2">
        <v>887</v>
      </c>
      <c r="C113"/>
      <c r="D113"/>
      <c r="E113"/>
      <c r="F113"/>
      <c r="G113"/>
      <c r="H113"/>
      <c r="I113" s="6"/>
      <c r="J113" s="6"/>
      <c r="K113" s="2" t="s">
        <v>83</v>
      </c>
      <c r="L113" s="2" t="s">
        <v>83</v>
      </c>
      <c r="M113" s="2" t="s">
        <v>84</v>
      </c>
      <c r="Q113" s="2">
        <f t="shared" si="12"/>
        <v>3</v>
      </c>
    </row>
    <row r="114" spans="1:17" x14ac:dyDescent="0.2">
      <c r="A114" s="2">
        <v>902</v>
      </c>
      <c r="B114" s="2">
        <v>96</v>
      </c>
      <c r="C114">
        <v>92.767334689999998</v>
      </c>
      <c r="D114">
        <v>10.906836699999999</v>
      </c>
      <c r="E114">
        <v>8.5054298700000004</v>
      </c>
      <c r="F114" s="18">
        <v>1.8100000000000001E-17</v>
      </c>
      <c r="G114">
        <v>71.390327560000003</v>
      </c>
      <c r="H114">
        <v>114.14434180000001</v>
      </c>
      <c r="I114" s="6">
        <v>-3.2326653128809966</v>
      </c>
      <c r="J114" s="6">
        <v>3.2326653128809966</v>
      </c>
      <c r="K114" s="2" t="s">
        <v>83</v>
      </c>
      <c r="Q114" s="2">
        <f t="shared" si="12"/>
        <v>1</v>
      </c>
    </row>
    <row r="115" spans="1:17" x14ac:dyDescent="0.2">
      <c r="A115" s="2">
        <v>698</v>
      </c>
      <c r="B115" s="2">
        <v>97</v>
      </c>
      <c r="C115">
        <v>78.826174649999999</v>
      </c>
      <c r="D115">
        <v>7.4512110219999999</v>
      </c>
      <c r="E115">
        <v>10.57897494</v>
      </c>
      <c r="F115" s="18">
        <v>3.7299999999999998E-26</v>
      </c>
      <c r="G115">
        <v>64.222069410000003</v>
      </c>
      <c r="H115">
        <v>93.430279900000002</v>
      </c>
      <c r="I115" s="6">
        <v>-8.9232965387192991</v>
      </c>
      <c r="J115" s="6">
        <v>8.9232965387192991</v>
      </c>
      <c r="K115" s="2" t="s">
        <v>82</v>
      </c>
      <c r="L115" s="2" t="s">
        <v>82</v>
      </c>
      <c r="M115" s="2" t="s">
        <v>83</v>
      </c>
      <c r="N115" s="2" t="s">
        <v>83</v>
      </c>
      <c r="Q115" s="2">
        <f t="shared" si="12"/>
        <v>4</v>
      </c>
    </row>
    <row r="116" spans="1:17" x14ac:dyDescent="0.2">
      <c r="A116" s="2">
        <v>701</v>
      </c>
      <c r="B116" s="2">
        <v>97</v>
      </c>
      <c r="C116">
        <v>82.056926390000001</v>
      </c>
      <c r="D116">
        <v>8.2036272019999998</v>
      </c>
      <c r="E116">
        <v>10.002517709999999</v>
      </c>
      <c r="F116" s="18">
        <v>1.49E-23</v>
      </c>
      <c r="G116">
        <v>65.978112530000004</v>
      </c>
      <c r="H116">
        <v>98.135740249999998</v>
      </c>
      <c r="I116" s="6">
        <v>-14.943073612708204</v>
      </c>
      <c r="J116" s="6">
        <v>14.943073612708204</v>
      </c>
      <c r="K116" s="2" t="s">
        <v>84</v>
      </c>
      <c r="Q116" s="2">
        <f t="shared" si="12"/>
        <v>1</v>
      </c>
    </row>
    <row r="117" spans="1:17" x14ac:dyDescent="0.2">
      <c r="A117" s="2">
        <v>709</v>
      </c>
      <c r="B117" s="2">
        <v>97</v>
      </c>
      <c r="C117">
        <v>58.079872309999999</v>
      </c>
      <c r="D117">
        <v>4.6790510359999997</v>
      </c>
      <c r="E117">
        <v>12.41274606</v>
      </c>
      <c r="F117" s="18">
        <v>2.2300000000000001E-35</v>
      </c>
      <c r="G117">
        <v>48.909100799999997</v>
      </c>
      <c r="H117">
        <v>67.250643819999993</v>
      </c>
      <c r="I117" s="6">
        <v>-38.920127690503897</v>
      </c>
      <c r="J117" s="6">
        <v>38.920127690503897</v>
      </c>
      <c r="K117" s="2" t="s">
        <v>82</v>
      </c>
      <c r="Q117" s="2">
        <f t="shared" si="12"/>
        <v>1</v>
      </c>
    </row>
    <row r="118" spans="1:17" x14ac:dyDescent="0.2">
      <c r="A118" s="2">
        <v>738</v>
      </c>
      <c r="C118"/>
      <c r="D118"/>
      <c r="E118"/>
      <c r="F118"/>
      <c r="G118"/>
      <c r="H118"/>
      <c r="I118" s="6"/>
      <c r="J118" s="6"/>
      <c r="K118" s="2" t="s">
        <v>83</v>
      </c>
      <c r="Q118" s="2">
        <f t="shared" si="12"/>
        <v>1</v>
      </c>
    </row>
    <row r="119" spans="1:17" x14ac:dyDescent="0.2">
      <c r="A119" s="2">
        <v>774</v>
      </c>
      <c r="B119" s="2">
        <v>97</v>
      </c>
      <c r="C119">
        <v>62.444389610000002</v>
      </c>
      <c r="D119">
        <v>4.7884557839999999</v>
      </c>
      <c r="E119">
        <v>13.040611090000001</v>
      </c>
      <c r="F119" s="18">
        <v>7.1899999999999994E-39</v>
      </c>
      <c r="G119">
        <v>53.059188730000002</v>
      </c>
      <c r="H119">
        <v>71.829590490000001</v>
      </c>
      <c r="I119" s="6">
        <v>-34.555610388365203</v>
      </c>
      <c r="J119" s="6">
        <v>34.555610388365203</v>
      </c>
      <c r="K119" s="2" t="s">
        <v>82</v>
      </c>
      <c r="Q119" s="2">
        <f t="shared" si="12"/>
        <v>1</v>
      </c>
    </row>
    <row r="120" spans="1:17" x14ac:dyDescent="0.2">
      <c r="A120" s="2">
        <v>796</v>
      </c>
      <c r="B120" s="2">
        <v>97</v>
      </c>
      <c r="C120">
        <v>58.712749240000001</v>
      </c>
      <c r="D120">
        <v>4.673783813</v>
      </c>
      <c r="E120">
        <v>12.562144849999999</v>
      </c>
      <c r="F120" s="18">
        <v>3.41E-36</v>
      </c>
      <c r="G120">
        <v>49.552301290000003</v>
      </c>
      <c r="H120">
        <v>67.873197180000005</v>
      </c>
      <c r="I120" s="6">
        <v>-30.594381650428502</v>
      </c>
      <c r="J120" s="6">
        <v>30.594381650428502</v>
      </c>
      <c r="K120" s="2" t="s">
        <v>85</v>
      </c>
      <c r="L120" s="2" t="s">
        <v>87</v>
      </c>
      <c r="Q120" s="2">
        <f t="shared" si="12"/>
        <v>2</v>
      </c>
    </row>
    <row r="121" spans="1:17" x14ac:dyDescent="0.2">
      <c r="A121" s="2">
        <v>828</v>
      </c>
      <c r="B121" s="2">
        <v>97</v>
      </c>
      <c r="C121">
        <v>60.974357449999999</v>
      </c>
      <c r="D121">
        <v>4.7139239069999999</v>
      </c>
      <c r="E121">
        <v>12.93494733</v>
      </c>
      <c r="F121" s="18">
        <v>2.8600000000000002E-38</v>
      </c>
      <c r="G121">
        <v>51.735236370000003</v>
      </c>
      <c r="H121">
        <v>70.213478539999997</v>
      </c>
      <c r="I121" s="6">
        <v>2.4914925811045947</v>
      </c>
      <c r="J121" s="6">
        <v>2.4914925811045947</v>
      </c>
      <c r="K121" s="2" t="s">
        <v>83</v>
      </c>
      <c r="L121" s="2" t="s">
        <v>83</v>
      </c>
      <c r="M121" s="2" t="s">
        <v>83</v>
      </c>
      <c r="Q121" s="2">
        <f t="shared" si="12"/>
        <v>3</v>
      </c>
    </row>
    <row r="122" spans="1:17" x14ac:dyDescent="0.2">
      <c r="A122" s="2">
        <v>715</v>
      </c>
      <c r="B122" s="2">
        <v>98</v>
      </c>
      <c r="C122">
        <v>62.8995733</v>
      </c>
      <c r="D122">
        <v>4.8189851920000004</v>
      </c>
      <c r="E122">
        <v>13.05245208</v>
      </c>
      <c r="F122" s="18">
        <v>6.1499999999999997E-39</v>
      </c>
      <c r="G122">
        <v>53.454535880000002</v>
      </c>
      <c r="H122">
        <v>72.344610720000006</v>
      </c>
      <c r="I122" s="6">
        <v>-35.100426703645397</v>
      </c>
      <c r="J122" s="6">
        <v>35.100426703645397</v>
      </c>
      <c r="K122" s="2" t="s">
        <v>83</v>
      </c>
      <c r="Q122" s="2">
        <f t="shared" si="12"/>
        <v>1</v>
      </c>
    </row>
    <row r="123" spans="1:17" x14ac:dyDescent="0.2">
      <c r="A123" s="2">
        <v>772</v>
      </c>
      <c r="B123" s="2">
        <v>98</v>
      </c>
      <c r="C123">
        <v>58.079872309999999</v>
      </c>
      <c r="D123">
        <v>4.6790510359999997</v>
      </c>
      <c r="E123">
        <v>12.41274606</v>
      </c>
      <c r="F123" s="18">
        <v>2.2300000000000001E-35</v>
      </c>
      <c r="G123">
        <v>48.909100799999997</v>
      </c>
      <c r="H123">
        <v>67.250643819999993</v>
      </c>
      <c r="I123" s="6">
        <v>-14.494946449066504</v>
      </c>
      <c r="J123" s="6">
        <v>14.494946449066504</v>
      </c>
      <c r="K123" s="2" t="s">
        <v>83</v>
      </c>
      <c r="L123" s="2" t="s">
        <v>85</v>
      </c>
      <c r="Q123" s="2">
        <f t="shared" si="12"/>
        <v>2</v>
      </c>
    </row>
    <row r="124" spans="1:17" x14ac:dyDescent="0.2">
      <c r="A124" s="2">
        <v>805</v>
      </c>
      <c r="B124" s="2">
        <v>98</v>
      </c>
      <c r="C124">
        <v>58.079872309999999</v>
      </c>
      <c r="D124">
        <v>4.6790510359999997</v>
      </c>
      <c r="E124">
        <v>12.41274606</v>
      </c>
      <c r="F124" s="18">
        <v>2.2300000000000001E-35</v>
      </c>
      <c r="G124">
        <v>48.909100799999997</v>
      </c>
      <c r="H124">
        <v>67.250643819999993</v>
      </c>
      <c r="I124" s="6">
        <v>-39.920127690503897</v>
      </c>
      <c r="J124" s="6">
        <v>39.920127690503897</v>
      </c>
      <c r="K124" s="2" t="s">
        <v>93</v>
      </c>
      <c r="Q124" s="2">
        <f t="shared" si="12"/>
        <v>1</v>
      </c>
    </row>
    <row r="125" spans="1:17" x14ac:dyDescent="0.2">
      <c r="A125" s="2">
        <v>812</v>
      </c>
      <c r="B125" s="2">
        <v>98</v>
      </c>
      <c r="C125">
        <v>60.444838869999998</v>
      </c>
      <c r="D125">
        <v>4.6963166860000003</v>
      </c>
      <c r="E125">
        <v>12.870690570000001</v>
      </c>
      <c r="F125" s="18">
        <v>6.5800000000000001E-38</v>
      </c>
      <c r="G125">
        <v>51.240227310000002</v>
      </c>
      <c r="H125">
        <v>69.649450439999995</v>
      </c>
      <c r="I125" s="6">
        <v>-17.573426224456</v>
      </c>
      <c r="J125" s="6">
        <v>17.573426224456</v>
      </c>
      <c r="K125" s="2" t="s">
        <v>82</v>
      </c>
      <c r="L125" s="2" t="s">
        <v>82</v>
      </c>
      <c r="Q125" s="2">
        <f t="shared" si="12"/>
        <v>2</v>
      </c>
    </row>
    <row r="126" spans="1:17" x14ac:dyDescent="0.2">
      <c r="A126" s="2">
        <v>814</v>
      </c>
      <c r="B126" s="2">
        <v>98</v>
      </c>
      <c r="C126">
        <v>58.079872309999999</v>
      </c>
      <c r="D126">
        <v>4.6790510359999997</v>
      </c>
      <c r="E126">
        <v>12.41274606</v>
      </c>
      <c r="F126" s="18">
        <v>2.2300000000000001E-35</v>
      </c>
      <c r="G126">
        <v>48.909100799999997</v>
      </c>
      <c r="H126">
        <v>67.250643819999993</v>
      </c>
      <c r="I126" s="6">
        <v>-39.920127690503897</v>
      </c>
      <c r="J126" s="6">
        <v>39.920127690503897</v>
      </c>
      <c r="K126" s="2" t="s">
        <v>83</v>
      </c>
      <c r="Q126" s="2">
        <f t="shared" si="12"/>
        <v>1</v>
      </c>
    </row>
    <row r="127" spans="1:17" x14ac:dyDescent="0.2">
      <c r="A127" s="2">
        <v>853</v>
      </c>
      <c r="B127" s="2">
        <v>98</v>
      </c>
      <c r="C127">
        <v>57.414526270000003</v>
      </c>
      <c r="D127">
        <v>4.6923618950000003</v>
      </c>
      <c r="E127">
        <v>12.23574131</v>
      </c>
      <c r="F127" s="18">
        <v>1.9999999999999999E-34</v>
      </c>
      <c r="G127">
        <v>48.217665949999997</v>
      </c>
      <c r="H127">
        <v>66.611386580000001</v>
      </c>
      <c r="I127" s="6">
        <v>-40.5854737323831</v>
      </c>
      <c r="J127" s="6">
        <v>40.5854737323831</v>
      </c>
      <c r="K127" s="2" t="s">
        <v>83</v>
      </c>
      <c r="Q127" s="2">
        <f t="shared" si="12"/>
        <v>1</v>
      </c>
    </row>
    <row r="128" spans="1:17" x14ac:dyDescent="0.2">
      <c r="A128" s="2">
        <v>880</v>
      </c>
      <c r="B128" s="2">
        <v>98</v>
      </c>
      <c r="C128">
        <v>72.963293030000003</v>
      </c>
      <c r="D128">
        <v>6.2167464729999997</v>
      </c>
      <c r="E128">
        <v>11.736572069999999</v>
      </c>
      <c r="F128" s="18">
        <v>8.2800000000000004E-32</v>
      </c>
      <c r="G128">
        <v>60.778693840000003</v>
      </c>
      <c r="H128">
        <v>85.147892220000003</v>
      </c>
      <c r="I128" s="6">
        <v>-21.776806001506998</v>
      </c>
      <c r="J128" s="6">
        <v>21.776806001506998</v>
      </c>
      <c r="K128" s="2" t="s">
        <v>82</v>
      </c>
      <c r="L128" s="2" t="s">
        <v>83</v>
      </c>
      <c r="M128" s="2" t="s">
        <v>83</v>
      </c>
      <c r="Q128" s="2">
        <f t="shared" si="12"/>
        <v>3</v>
      </c>
    </row>
    <row r="129" spans="1:17" x14ac:dyDescent="0.2">
      <c r="A129" s="2">
        <v>702</v>
      </c>
      <c r="B129" s="2">
        <v>99</v>
      </c>
      <c r="C129">
        <v>83.865393499999996</v>
      </c>
      <c r="D129">
        <v>8.6407546810000007</v>
      </c>
      <c r="E129">
        <v>9.7057949909999994</v>
      </c>
      <c r="F129" s="18">
        <v>2.8499999999999998E-22</v>
      </c>
      <c r="G129">
        <v>66.929825530000002</v>
      </c>
      <c r="H129">
        <v>100.8009615</v>
      </c>
      <c r="I129" s="6">
        <v>-11.514500812861201</v>
      </c>
      <c r="J129" s="6">
        <v>11.514500812861201</v>
      </c>
      <c r="K129" s="2" t="s">
        <v>82</v>
      </c>
      <c r="L129" s="2" t="s">
        <v>83</v>
      </c>
      <c r="M129" s="2" t="s">
        <v>85</v>
      </c>
      <c r="Q129" s="2">
        <f t="shared" si="12"/>
        <v>3</v>
      </c>
    </row>
    <row r="130" spans="1:17" x14ac:dyDescent="0.2">
      <c r="A130" s="2">
        <v>704</v>
      </c>
      <c r="C130"/>
      <c r="D130"/>
      <c r="E130"/>
      <c r="F130"/>
      <c r="G130"/>
      <c r="H130"/>
      <c r="I130" s="6"/>
      <c r="J130" s="6"/>
      <c r="K130" s="2" t="s">
        <v>83</v>
      </c>
      <c r="L130" s="2" t="s">
        <v>85</v>
      </c>
      <c r="Q130" s="2">
        <f t="shared" si="12"/>
        <v>2</v>
      </c>
    </row>
    <row r="131" spans="1:17" x14ac:dyDescent="0.2">
      <c r="A131" s="2">
        <v>713</v>
      </c>
      <c r="B131" s="2">
        <v>99</v>
      </c>
      <c r="C131">
        <v>58.079872309999999</v>
      </c>
      <c r="D131">
        <v>4.6790510359999997</v>
      </c>
      <c r="E131">
        <v>12.41274606</v>
      </c>
      <c r="F131" s="18">
        <v>2.2300000000000001E-35</v>
      </c>
      <c r="G131">
        <v>48.909100799999997</v>
      </c>
      <c r="H131">
        <v>67.250643819999993</v>
      </c>
      <c r="I131" s="6">
        <v>-40.920127690503897</v>
      </c>
      <c r="J131" s="6">
        <v>40.920127690503897</v>
      </c>
      <c r="K131" s="2" t="s">
        <v>82</v>
      </c>
      <c r="Q131" s="2">
        <f t="shared" si="12"/>
        <v>1</v>
      </c>
    </row>
    <row r="132" spans="1:17" x14ac:dyDescent="0.2">
      <c r="A132" s="2">
        <v>783</v>
      </c>
      <c r="B132" s="2">
        <v>99</v>
      </c>
      <c r="C132">
        <v>94.205378159999995</v>
      </c>
      <c r="D132">
        <v>11.28586155</v>
      </c>
      <c r="E132">
        <v>8.3472030680000007</v>
      </c>
      <c r="F132" s="18">
        <v>6.9899999999999999E-17</v>
      </c>
      <c r="G132">
        <v>72.085495989999998</v>
      </c>
      <c r="H132">
        <v>116.3252603</v>
      </c>
      <c r="I132" s="6">
        <v>-4.7946218375977026</v>
      </c>
      <c r="J132" s="6">
        <v>4.7946218375977026</v>
      </c>
      <c r="K132" s="2" t="s">
        <v>82</v>
      </c>
      <c r="L132" s="2" t="s">
        <v>83</v>
      </c>
      <c r="Q132" s="2">
        <f t="shared" si="12"/>
        <v>2</v>
      </c>
    </row>
    <row r="133" spans="1:17" x14ac:dyDescent="0.2">
      <c r="A133" s="2">
        <v>822</v>
      </c>
      <c r="C133"/>
      <c r="D133"/>
      <c r="E133"/>
      <c r="F133"/>
      <c r="G133"/>
      <c r="H133"/>
      <c r="I133" s="6"/>
      <c r="J133" s="6"/>
      <c r="K133" s="2" t="s">
        <v>85</v>
      </c>
      <c r="Q133" s="2">
        <f t="shared" si="12"/>
        <v>1</v>
      </c>
    </row>
    <row r="134" spans="1:17" x14ac:dyDescent="0.2">
      <c r="A134" s="2">
        <v>832</v>
      </c>
      <c r="B134" s="2">
        <v>99</v>
      </c>
      <c r="C134">
        <v>72.330416099999994</v>
      </c>
      <c r="D134">
        <v>6.097032198</v>
      </c>
      <c r="E134">
        <v>11.86321701</v>
      </c>
      <c r="F134" s="18">
        <v>1.8399999999999999E-32</v>
      </c>
      <c r="G134">
        <v>60.380452579999996</v>
      </c>
      <c r="H134">
        <v>84.280379620000005</v>
      </c>
      <c r="I134" s="6">
        <v>-26.669583900074898</v>
      </c>
      <c r="J134" s="6">
        <v>26.669583900074898</v>
      </c>
      <c r="K134" s="2" t="s">
        <v>82</v>
      </c>
      <c r="L134" s="2" t="s">
        <v>95</v>
      </c>
      <c r="Q134" s="2">
        <f t="shared" si="12"/>
        <v>2</v>
      </c>
    </row>
    <row r="135" spans="1:17" x14ac:dyDescent="0.2">
      <c r="A135" s="2">
        <v>847</v>
      </c>
      <c r="B135" s="2">
        <v>99</v>
      </c>
      <c r="C135">
        <v>88.012329120000004</v>
      </c>
      <c r="D135">
        <v>9.6763939019999992</v>
      </c>
      <c r="E135">
        <v>9.0955711400000006</v>
      </c>
      <c r="F135" s="18">
        <v>9.4099999999999994E-20</v>
      </c>
      <c r="G135">
        <v>69.046945570000005</v>
      </c>
      <c r="H135">
        <v>106.9777127</v>
      </c>
      <c r="I135" s="6">
        <v>-2.7950710990328957</v>
      </c>
      <c r="J135" s="6">
        <v>2.7950710990328957</v>
      </c>
      <c r="K135" s="2" t="s">
        <v>83</v>
      </c>
      <c r="L135" s="2" t="s">
        <v>83</v>
      </c>
      <c r="M135" s="2" t="s">
        <v>85</v>
      </c>
      <c r="N135" s="2" t="s">
        <v>97</v>
      </c>
      <c r="Q135" s="2">
        <f t="shared" si="12"/>
        <v>4</v>
      </c>
    </row>
    <row r="136" spans="1:17" x14ac:dyDescent="0.2">
      <c r="A136" s="2">
        <v>862</v>
      </c>
      <c r="B136" s="2">
        <v>99</v>
      </c>
      <c r="C136">
        <v>94.364538490000001</v>
      </c>
      <c r="D136">
        <v>11.327979640000001</v>
      </c>
      <c r="E136">
        <v>8.3302178789999992</v>
      </c>
      <c r="F136" s="18">
        <v>8.0699999999999997E-17</v>
      </c>
      <c r="G136">
        <v>72.162106390000005</v>
      </c>
      <c r="H136">
        <v>116.5669706</v>
      </c>
      <c r="I136" s="6">
        <v>-4.6354615099773042</v>
      </c>
      <c r="J136" s="6">
        <v>4.6354615099773042</v>
      </c>
      <c r="K136" s="2" t="s">
        <v>85</v>
      </c>
      <c r="L136" s="2" t="s">
        <v>96</v>
      </c>
      <c r="M136" s="2" t="s">
        <v>99</v>
      </c>
      <c r="Q136" s="2">
        <f t="shared" si="12"/>
        <v>3</v>
      </c>
    </row>
    <row r="137" spans="1:17" x14ac:dyDescent="0.2">
      <c r="A137" s="2">
        <v>874</v>
      </c>
      <c r="B137" s="2">
        <v>99</v>
      </c>
      <c r="C137">
        <v>59.89278092</v>
      </c>
      <c r="D137">
        <v>4.6832763880000003</v>
      </c>
      <c r="E137">
        <v>12.78864965</v>
      </c>
      <c r="F137" s="18">
        <v>1.9000000000000002E-37</v>
      </c>
      <c r="G137">
        <v>50.71372787</v>
      </c>
      <c r="H137">
        <v>69.07183397</v>
      </c>
      <c r="I137" s="6">
        <v>-32.257443123265205</v>
      </c>
      <c r="J137" s="6">
        <v>32.257443123265205</v>
      </c>
      <c r="K137" s="2" t="s">
        <v>83</v>
      </c>
      <c r="L137" s="2" t="s">
        <v>96</v>
      </c>
      <c r="Q137" s="2">
        <f t="shared" si="12"/>
        <v>2</v>
      </c>
    </row>
    <row r="138" spans="1:17" x14ac:dyDescent="0.2">
      <c r="A138" s="2">
        <v>885</v>
      </c>
      <c r="B138" s="2">
        <v>99</v>
      </c>
      <c r="C138">
        <v>96.239199470000003</v>
      </c>
      <c r="D138">
        <v>11.82639028</v>
      </c>
      <c r="E138">
        <v>8.137664762</v>
      </c>
      <c r="F138" s="18">
        <v>4.0299999999999999E-16</v>
      </c>
      <c r="G138">
        <v>73.059900450000001</v>
      </c>
      <c r="H138">
        <v>119.4184985</v>
      </c>
      <c r="I138" s="6">
        <v>-2.7608005270273992</v>
      </c>
      <c r="J138" s="6">
        <v>2.7608005270273992</v>
      </c>
      <c r="K138" s="2" t="s">
        <v>83</v>
      </c>
      <c r="Q138" s="2">
        <f t="shared" si="12"/>
        <v>1</v>
      </c>
    </row>
    <row r="139" spans="1:17" x14ac:dyDescent="0.2">
      <c r="A139" s="2">
        <v>890</v>
      </c>
      <c r="B139" s="2">
        <v>99</v>
      </c>
      <c r="C139">
        <v>74.695382660000007</v>
      </c>
      <c r="D139">
        <v>6.5596027609999998</v>
      </c>
      <c r="E139">
        <v>11.38718081</v>
      </c>
      <c r="F139" s="18">
        <v>4.8400000000000001E-30</v>
      </c>
      <c r="G139">
        <v>61.838797499999998</v>
      </c>
      <c r="H139">
        <v>87.551967829999995</v>
      </c>
      <c r="I139" s="6">
        <v>-24.304617336501096</v>
      </c>
      <c r="J139" s="6">
        <v>24.304617336501096</v>
      </c>
      <c r="K139" s="2" t="s">
        <v>92</v>
      </c>
      <c r="Q139" s="2">
        <f t="shared" si="12"/>
        <v>1</v>
      </c>
    </row>
    <row r="140" spans="1:17" x14ac:dyDescent="0.2">
      <c r="A140" s="2">
        <v>762</v>
      </c>
      <c r="B140" s="2">
        <v>100</v>
      </c>
      <c r="C140">
        <v>57.414526270000003</v>
      </c>
      <c r="D140">
        <v>4.6923618950000003</v>
      </c>
      <c r="E140">
        <v>12.23574131</v>
      </c>
      <c r="F140" s="18">
        <v>1.9999999999999999E-34</v>
      </c>
      <c r="G140">
        <v>48.217665949999997</v>
      </c>
      <c r="H140">
        <v>66.611386580000001</v>
      </c>
      <c r="I140" s="6">
        <v>-42.5854737323831</v>
      </c>
      <c r="J140" s="6">
        <v>42.5854737323831</v>
      </c>
      <c r="K140" s="2" t="s">
        <v>90</v>
      </c>
      <c r="Q140" s="2">
        <f t="shared" si="12"/>
        <v>1</v>
      </c>
    </row>
    <row r="141" spans="1:17" x14ac:dyDescent="0.2">
      <c r="A141" s="2">
        <v>789</v>
      </c>
      <c r="B141" s="2">
        <v>100</v>
      </c>
      <c r="C141">
        <v>83.413382470000002</v>
      </c>
      <c r="D141">
        <v>8.5305627949999998</v>
      </c>
      <c r="E141">
        <v>9.7781804640000001</v>
      </c>
      <c r="F141" s="18">
        <v>1.4E-22</v>
      </c>
      <c r="G141">
        <v>66.693786619999997</v>
      </c>
      <c r="H141">
        <v>100.1329783</v>
      </c>
      <c r="I141" s="6">
        <v>-16.5866175299617</v>
      </c>
      <c r="J141" s="6">
        <v>16.5866175299617</v>
      </c>
      <c r="K141" s="2" t="s">
        <v>82</v>
      </c>
      <c r="L141" s="2" t="s">
        <v>82</v>
      </c>
      <c r="M141" s="2" t="s">
        <v>82</v>
      </c>
      <c r="Q141" s="2">
        <f t="shared" si="12"/>
        <v>3</v>
      </c>
    </row>
    <row r="142" spans="1:17" x14ac:dyDescent="0.2">
      <c r="A142" s="2">
        <v>864</v>
      </c>
      <c r="B142" s="2">
        <v>100</v>
      </c>
      <c r="C142">
        <v>66.742556879999995</v>
      </c>
      <c r="D142">
        <v>5.205187521</v>
      </c>
      <c r="E142">
        <v>12.822315550000001</v>
      </c>
      <c r="F142" s="18">
        <v>1.2299999999999999E-37</v>
      </c>
      <c r="G142">
        <v>56.540576799999997</v>
      </c>
      <c r="H142">
        <v>76.94453695</v>
      </c>
      <c r="I142" s="6">
        <v>-33.257443123265205</v>
      </c>
      <c r="J142" s="6">
        <v>33.257443123265205</v>
      </c>
      <c r="K142" s="2" t="s">
        <v>84</v>
      </c>
      <c r="L142" s="2" t="s">
        <v>89</v>
      </c>
      <c r="Q142" s="2">
        <f t="shared" si="12"/>
        <v>2</v>
      </c>
    </row>
    <row r="143" spans="1:17" x14ac:dyDescent="0.2">
      <c r="A143" s="2">
        <v>904</v>
      </c>
      <c r="B143" s="2">
        <v>100</v>
      </c>
      <c r="C143">
        <v>71.201756380000006</v>
      </c>
      <c r="D143">
        <v>5.8917546280000002</v>
      </c>
      <c r="E143">
        <v>12.084983319999999</v>
      </c>
      <c r="F143" s="18">
        <v>1.27E-33</v>
      </c>
      <c r="G143">
        <v>59.654129500000003</v>
      </c>
      <c r="H143">
        <v>82.749383260000002</v>
      </c>
      <c r="I143" s="6">
        <v>-28.798243620019903</v>
      </c>
      <c r="J143" s="6">
        <v>28.798243620019903</v>
      </c>
      <c r="K143" s="2" t="s">
        <v>82</v>
      </c>
      <c r="L143" s="2" t="s">
        <v>83</v>
      </c>
      <c r="Q143" s="2">
        <f t="shared" si="12"/>
        <v>2</v>
      </c>
    </row>
    <row r="144" spans="1:17" x14ac:dyDescent="0.2">
      <c r="A144" s="2">
        <v>907</v>
      </c>
      <c r="B144" s="2">
        <v>100</v>
      </c>
      <c r="C144">
        <v>97.81635344</v>
      </c>
      <c r="D144">
        <v>12.248764489999999</v>
      </c>
      <c r="E144">
        <v>7.9858138780000001</v>
      </c>
      <c r="F144" s="18">
        <v>1.4000000000000001E-15</v>
      </c>
      <c r="G144">
        <v>73.809216190000001</v>
      </c>
      <c r="H144">
        <v>121.82349069999999</v>
      </c>
      <c r="I144" s="6">
        <v>1.3032430843539942</v>
      </c>
      <c r="J144" s="6">
        <v>1.3032430843539942</v>
      </c>
      <c r="K144" s="2" t="s">
        <v>82</v>
      </c>
      <c r="L144" s="2" t="s">
        <v>82</v>
      </c>
      <c r="M144" s="2" t="s">
        <v>83</v>
      </c>
      <c r="N144" s="2" t="s">
        <v>83</v>
      </c>
      <c r="O144" s="2" t="s">
        <v>89</v>
      </c>
      <c r="P144" s="2" t="s">
        <v>96</v>
      </c>
      <c r="Q144" s="2">
        <f t="shared" si="12"/>
        <v>6</v>
      </c>
    </row>
    <row r="145" spans="1:17" x14ac:dyDescent="0.2">
      <c r="A145" s="2">
        <v>728</v>
      </c>
      <c r="B145" s="2">
        <v>101</v>
      </c>
      <c r="C145">
        <v>76.223194000000007</v>
      </c>
      <c r="D145">
        <v>6.8784340149999998</v>
      </c>
      <c r="E145">
        <v>11.08147492</v>
      </c>
      <c r="F145" s="18">
        <v>1.54E-28</v>
      </c>
      <c r="G145">
        <v>62.74171106</v>
      </c>
      <c r="H145">
        <v>89.704676939999999</v>
      </c>
      <c r="I145" s="6">
        <v>-24.776806001506998</v>
      </c>
      <c r="J145" s="6">
        <v>24.776806001506998</v>
      </c>
      <c r="K145" s="2" t="s">
        <v>82</v>
      </c>
      <c r="L145" s="2" t="s">
        <v>83</v>
      </c>
      <c r="Q145" s="2">
        <f t="shared" si="12"/>
        <v>2</v>
      </c>
    </row>
    <row r="146" spans="1:17" x14ac:dyDescent="0.2">
      <c r="A146" s="2">
        <v>730</v>
      </c>
      <c r="B146" s="2">
        <v>101</v>
      </c>
      <c r="C146">
        <v>85.839535010000006</v>
      </c>
      <c r="D146">
        <v>9.128580929</v>
      </c>
      <c r="E146">
        <v>9.4033821559999993</v>
      </c>
      <c r="F146" s="18">
        <v>5.2800000000000001E-21</v>
      </c>
      <c r="G146">
        <v>67.94784516</v>
      </c>
      <c r="H146">
        <v>103.7312249</v>
      </c>
      <c r="I146" s="6">
        <v>-15.160464985208904</v>
      </c>
      <c r="J146" s="6">
        <v>15.160464985208904</v>
      </c>
      <c r="K146" s="2" t="s">
        <v>88</v>
      </c>
      <c r="L146" s="2" t="s">
        <v>88</v>
      </c>
      <c r="Q146" s="2">
        <f t="shared" si="12"/>
        <v>2</v>
      </c>
    </row>
    <row r="147" spans="1:17" x14ac:dyDescent="0.2">
      <c r="A147" s="2">
        <v>872</v>
      </c>
      <c r="C147"/>
      <c r="D147"/>
      <c r="E147"/>
      <c r="F147"/>
      <c r="G147"/>
      <c r="H147"/>
      <c r="I147" s="6"/>
      <c r="J147" s="6"/>
      <c r="K147" s="2" t="s">
        <v>85</v>
      </c>
      <c r="Q147" s="2">
        <f t="shared" si="12"/>
        <v>1</v>
      </c>
    </row>
    <row r="148" spans="1:17" x14ac:dyDescent="0.2">
      <c r="A148" s="2">
        <v>747</v>
      </c>
      <c r="B148" s="2">
        <v>102</v>
      </c>
      <c r="C148">
        <v>75.733648959999996</v>
      </c>
      <c r="D148">
        <v>6.7747389570000003</v>
      </c>
      <c r="E148">
        <v>11.178829090000001</v>
      </c>
      <c r="F148" s="18">
        <v>5.1799999999999999E-29</v>
      </c>
      <c r="G148">
        <v>62.455404600000001</v>
      </c>
      <c r="H148">
        <v>89.011893319999999</v>
      </c>
      <c r="I148" s="6">
        <v>-26.2663510413105</v>
      </c>
      <c r="J148" s="6">
        <v>26.2663510413105</v>
      </c>
      <c r="K148" s="2" t="s">
        <v>83</v>
      </c>
      <c r="Q148" s="2">
        <f t="shared" si="12"/>
        <v>1</v>
      </c>
    </row>
    <row r="149" spans="1:17" x14ac:dyDescent="0.2">
      <c r="A149" s="2">
        <v>830</v>
      </c>
      <c r="C149"/>
      <c r="D149"/>
      <c r="E149"/>
      <c r="F149"/>
      <c r="G149"/>
      <c r="H149"/>
      <c r="I149" s="6"/>
      <c r="J149" s="6"/>
      <c r="K149" s="2" t="s">
        <v>82</v>
      </c>
      <c r="Q149" s="2">
        <f t="shared" si="12"/>
        <v>1</v>
      </c>
    </row>
    <row r="150" spans="1:17" x14ac:dyDescent="0.2">
      <c r="A150" s="2">
        <v>869</v>
      </c>
      <c r="B150" s="2">
        <v>102</v>
      </c>
      <c r="C150">
        <v>55.97177362</v>
      </c>
      <c r="D150">
        <v>4.7482232809999996</v>
      </c>
      <c r="E150">
        <v>11.787940519999999</v>
      </c>
      <c r="F150" s="18">
        <v>4.5E-32</v>
      </c>
      <c r="G150">
        <v>46.665427000000001</v>
      </c>
      <c r="H150">
        <v>65.278120240000007</v>
      </c>
      <c r="I150" s="6">
        <v>-46.028226375973198</v>
      </c>
      <c r="J150" s="6">
        <v>46.028226375973198</v>
      </c>
      <c r="K150" s="2" t="s">
        <v>82</v>
      </c>
      <c r="Q150" s="2">
        <f t="shared" si="12"/>
        <v>1</v>
      </c>
    </row>
    <row r="151" spans="1:17" x14ac:dyDescent="0.2">
      <c r="A151" s="2">
        <v>909</v>
      </c>
      <c r="B151" s="2">
        <v>102</v>
      </c>
      <c r="C151">
        <v>88.456381410000006</v>
      </c>
      <c r="D151">
        <v>9.7895900610000002</v>
      </c>
      <c r="E151">
        <v>9.0357595019999994</v>
      </c>
      <c r="F151" s="18">
        <v>1.6299999999999999E-19</v>
      </c>
      <c r="G151">
        <v>69.269137470000004</v>
      </c>
      <c r="H151">
        <v>107.6436254</v>
      </c>
      <c r="I151" s="6">
        <v>-13.543618585875706</v>
      </c>
      <c r="J151" s="6">
        <v>13.543618585875706</v>
      </c>
      <c r="K151" s="2" t="s">
        <v>82</v>
      </c>
      <c r="L151" s="2" t="s">
        <v>82</v>
      </c>
      <c r="M151" s="2" t="s">
        <v>83</v>
      </c>
      <c r="Q151" s="2">
        <f t="shared" si="12"/>
        <v>3</v>
      </c>
    </row>
    <row r="152" spans="1:17" x14ac:dyDescent="0.2">
      <c r="A152" s="2">
        <v>767</v>
      </c>
      <c r="B152" s="2">
        <v>103</v>
      </c>
      <c r="C152">
        <v>102.8721683</v>
      </c>
      <c r="D152">
        <v>13.61844058</v>
      </c>
      <c r="E152">
        <v>7.5538875159999996</v>
      </c>
      <c r="F152" s="18">
        <v>4.2199999999999999E-14</v>
      </c>
      <c r="G152">
        <v>76.180515200000002</v>
      </c>
      <c r="H152">
        <v>129.5638213</v>
      </c>
      <c r="I152" s="6">
        <v>-0.12783174604599878</v>
      </c>
      <c r="J152" s="6">
        <v>0.12783174604599878</v>
      </c>
      <c r="K152" s="2" t="s">
        <v>82</v>
      </c>
      <c r="L152" s="2" t="s">
        <v>82</v>
      </c>
      <c r="M152" s="2" t="s">
        <v>86</v>
      </c>
      <c r="N152" s="2" t="s">
        <v>92</v>
      </c>
      <c r="Q152" s="2">
        <f t="shared" si="12"/>
        <v>4</v>
      </c>
    </row>
    <row r="153" spans="1:17" x14ac:dyDescent="0.2">
      <c r="A153" s="2">
        <v>854</v>
      </c>
      <c r="B153" s="2">
        <v>103</v>
      </c>
      <c r="C153">
        <v>62.444389610000002</v>
      </c>
      <c r="D153">
        <v>4.7884557839999999</v>
      </c>
      <c r="E153">
        <v>13.040611090000001</v>
      </c>
      <c r="F153" s="18">
        <v>7.1899999999999994E-39</v>
      </c>
      <c r="G153">
        <v>53.059188730000002</v>
      </c>
      <c r="H153">
        <v>71.829590490000001</v>
      </c>
      <c r="I153" s="6">
        <v>-40.555610388365203</v>
      </c>
      <c r="J153" s="6">
        <v>40.555610388365203</v>
      </c>
      <c r="K153" s="2" t="s">
        <v>98</v>
      </c>
      <c r="Q153" s="2">
        <f t="shared" si="12"/>
        <v>1</v>
      </c>
    </row>
    <row r="154" spans="1:17" x14ac:dyDescent="0.2">
      <c r="A154" s="2">
        <v>896</v>
      </c>
      <c r="B154" s="2">
        <v>103</v>
      </c>
      <c r="C154">
        <v>89.532967990000003</v>
      </c>
      <c r="D154">
        <v>10.065612850000001</v>
      </c>
      <c r="E154">
        <v>8.8949345960000006</v>
      </c>
      <c r="F154" s="18">
        <v>5.8499999999999997E-19</v>
      </c>
      <c r="G154">
        <v>69.804729309999999</v>
      </c>
      <c r="H154">
        <v>109.2612067</v>
      </c>
      <c r="I154" s="6">
        <v>-13.467032014783598</v>
      </c>
      <c r="J154" s="6">
        <v>13.467032014783598</v>
      </c>
      <c r="K154" s="2" t="s">
        <v>82</v>
      </c>
      <c r="L154" s="2" t="s">
        <v>97</v>
      </c>
      <c r="Q154" s="2">
        <f t="shared" si="12"/>
        <v>2</v>
      </c>
    </row>
    <row r="155" spans="1:17" x14ac:dyDescent="0.2">
      <c r="A155" s="2">
        <v>824</v>
      </c>
      <c r="B155" s="2">
        <v>104</v>
      </c>
      <c r="C155">
        <v>71.665070060000005</v>
      </c>
      <c r="D155">
        <v>5.9746956080000002</v>
      </c>
      <c r="E155">
        <v>11.99476505</v>
      </c>
      <c r="F155" s="18">
        <v>3.78E-33</v>
      </c>
      <c r="G155">
        <v>59.95488185</v>
      </c>
      <c r="H155">
        <v>83.375258270000003</v>
      </c>
      <c r="I155" s="6">
        <v>-25.984802154025701</v>
      </c>
      <c r="J155" s="6">
        <v>25.984802154025701</v>
      </c>
      <c r="K155" s="2" t="s">
        <v>82</v>
      </c>
      <c r="L155" s="2" t="s">
        <v>83</v>
      </c>
      <c r="M155" s="2" t="s">
        <v>83</v>
      </c>
      <c r="Q155" s="2">
        <f t="shared" si="12"/>
        <v>3</v>
      </c>
    </row>
    <row r="156" spans="1:17" x14ac:dyDescent="0.2">
      <c r="A156" s="2">
        <v>833</v>
      </c>
      <c r="B156" s="2">
        <v>104</v>
      </c>
      <c r="C156">
        <v>60.444838869999998</v>
      </c>
      <c r="D156">
        <v>4.6963166860000003</v>
      </c>
      <c r="E156">
        <v>12.870690570000001</v>
      </c>
      <c r="F156" s="18">
        <v>6.5800000000000001E-38</v>
      </c>
      <c r="G156">
        <v>51.240227310000002</v>
      </c>
      <c r="H156">
        <v>69.649450439999995</v>
      </c>
      <c r="I156" s="6">
        <v>-43.555161126930102</v>
      </c>
      <c r="J156" s="6">
        <v>43.555161126930102</v>
      </c>
      <c r="K156" s="2" t="s">
        <v>85</v>
      </c>
      <c r="Q156" s="2">
        <f t="shared" si="12"/>
        <v>1</v>
      </c>
    </row>
    <row r="157" spans="1:17" x14ac:dyDescent="0.2">
      <c r="A157" s="2">
        <v>840</v>
      </c>
      <c r="B157" s="2">
        <v>104</v>
      </c>
      <c r="C157">
        <v>79.712371160000004</v>
      </c>
      <c r="D157">
        <v>7.6534986040000001</v>
      </c>
      <c r="E157">
        <v>10.415154599999999</v>
      </c>
      <c r="F157" s="18">
        <v>2.11E-25</v>
      </c>
      <c r="G157">
        <v>64.711789550000006</v>
      </c>
      <c r="H157">
        <v>94.712952779999995</v>
      </c>
      <c r="I157" s="6">
        <v>-10.923281557542694</v>
      </c>
      <c r="J157" s="6">
        <v>10.923281557542694</v>
      </c>
      <c r="K157" s="2" t="s">
        <v>82</v>
      </c>
      <c r="L157" s="2" t="s">
        <v>83</v>
      </c>
      <c r="M157" s="2" t="s">
        <v>88</v>
      </c>
      <c r="Q157" s="2">
        <f t="shared" si="12"/>
        <v>3</v>
      </c>
    </row>
    <row r="158" spans="1:17" x14ac:dyDescent="0.2">
      <c r="A158" s="2">
        <v>877</v>
      </c>
      <c r="B158" s="2">
        <v>104</v>
      </c>
      <c r="C158">
        <v>74.695382660000007</v>
      </c>
      <c r="D158">
        <v>6.5596027609999998</v>
      </c>
      <c r="E158">
        <v>11.38718081</v>
      </c>
      <c r="F158" s="18">
        <v>4.8400000000000001E-30</v>
      </c>
      <c r="G158">
        <v>61.838797499999998</v>
      </c>
      <c r="H158">
        <v>87.551967829999995</v>
      </c>
      <c r="I158" s="6">
        <v>-29.304617336501096</v>
      </c>
      <c r="J158" s="6">
        <v>29.304617336501096</v>
      </c>
      <c r="K158" s="2" t="s">
        <v>83</v>
      </c>
      <c r="L158" s="2" t="s">
        <v>91</v>
      </c>
      <c r="Q158" s="2">
        <f t="shared" si="12"/>
        <v>2</v>
      </c>
    </row>
    <row r="159" spans="1:17" x14ac:dyDescent="0.2">
      <c r="A159" s="2">
        <v>884</v>
      </c>
      <c r="B159" s="2">
        <v>104</v>
      </c>
      <c r="C159">
        <v>81.10349626</v>
      </c>
      <c r="D159">
        <v>7.9774697679999997</v>
      </c>
      <c r="E159">
        <v>10.16656893</v>
      </c>
      <c r="F159" s="18">
        <v>2.8000000000000002E-24</v>
      </c>
      <c r="G159">
        <v>65.467942829999998</v>
      </c>
      <c r="H159">
        <v>96.739049690000002</v>
      </c>
      <c r="I159" s="6">
        <v>-14.816059456110693</v>
      </c>
      <c r="J159" s="6">
        <v>14.816059456110693</v>
      </c>
      <c r="K159" s="2" t="s">
        <v>83</v>
      </c>
      <c r="L159" s="2" t="s">
        <v>83</v>
      </c>
      <c r="M159" s="2" t="s">
        <v>85</v>
      </c>
      <c r="Q159" s="2">
        <f t="shared" si="12"/>
        <v>3</v>
      </c>
    </row>
    <row r="160" spans="1:17" x14ac:dyDescent="0.2">
      <c r="A160" s="2">
        <v>826</v>
      </c>
      <c r="B160" s="2">
        <v>105</v>
      </c>
      <c r="C160">
        <v>69.435930959999993</v>
      </c>
      <c r="D160">
        <v>5.5941113480000002</v>
      </c>
      <c r="E160">
        <v>12.4123255</v>
      </c>
      <c r="F160" s="18">
        <v>2.2400000000000001E-35</v>
      </c>
      <c r="G160">
        <v>58.471674190000002</v>
      </c>
      <c r="H160">
        <v>80.400187720000005</v>
      </c>
      <c r="I160" s="6">
        <v>-31.046042212063995</v>
      </c>
      <c r="J160" s="6">
        <v>31.046042212063995</v>
      </c>
      <c r="K160" s="2" t="s">
        <v>82</v>
      </c>
      <c r="L160" s="2" t="s">
        <v>83</v>
      </c>
      <c r="Q160" s="2">
        <f t="shared" si="12"/>
        <v>2</v>
      </c>
    </row>
    <row r="161" spans="1:17" x14ac:dyDescent="0.2">
      <c r="A161" s="2">
        <v>906</v>
      </c>
      <c r="B161" s="2">
        <v>105</v>
      </c>
      <c r="C161">
        <v>82.55781503</v>
      </c>
      <c r="D161">
        <v>8.3236736830000009</v>
      </c>
      <c r="E161">
        <v>9.9184348369999995</v>
      </c>
      <c r="F161" s="18">
        <v>3.4599999999999998E-23</v>
      </c>
      <c r="G161">
        <v>66.243714389999994</v>
      </c>
      <c r="H161">
        <v>98.871915659999999</v>
      </c>
      <c r="I161" s="6">
        <v>-19.084386151525194</v>
      </c>
      <c r="J161" s="6">
        <v>19.084386151525194</v>
      </c>
      <c r="K161" s="2" t="s">
        <v>83</v>
      </c>
      <c r="L161" s="2" t="s">
        <v>83</v>
      </c>
      <c r="M161" s="2" t="s">
        <v>87</v>
      </c>
      <c r="N161" s="2" t="s">
        <v>87</v>
      </c>
      <c r="O161" s="2" t="s">
        <v>103</v>
      </c>
      <c r="Q161" s="2">
        <f t="shared" si="12"/>
        <v>5</v>
      </c>
    </row>
    <row r="162" spans="1:17" x14ac:dyDescent="0.2">
      <c r="A162" s="2">
        <v>800</v>
      </c>
      <c r="B162" s="2">
        <v>106</v>
      </c>
      <c r="C162">
        <v>67.391262240000003</v>
      </c>
      <c r="D162">
        <v>5.2908940009999998</v>
      </c>
      <c r="E162">
        <v>12.737216480000001</v>
      </c>
      <c r="F162" s="18">
        <v>3.6699999999999998E-37</v>
      </c>
      <c r="G162">
        <v>57.02130056</v>
      </c>
      <c r="H162">
        <v>77.76122393</v>
      </c>
      <c r="I162" s="6">
        <v>-38.608737755841204</v>
      </c>
      <c r="J162" s="6">
        <v>38.608737755841204</v>
      </c>
      <c r="K162" s="2" t="s">
        <v>82</v>
      </c>
      <c r="L162" s="2" t="s">
        <v>82</v>
      </c>
      <c r="Q162" s="2">
        <f t="shared" si="12"/>
        <v>2</v>
      </c>
    </row>
    <row r="163" spans="1:17" x14ac:dyDescent="0.2">
      <c r="A163" s="2">
        <v>743</v>
      </c>
      <c r="C163"/>
      <c r="D163"/>
      <c r="E163"/>
      <c r="F163"/>
      <c r="G163"/>
      <c r="H163"/>
      <c r="I163" s="6"/>
      <c r="J163" s="6"/>
      <c r="K163" s="2" t="s">
        <v>83</v>
      </c>
      <c r="Q163" s="2">
        <f t="shared" si="12"/>
        <v>1</v>
      </c>
    </row>
    <row r="164" spans="1:17" x14ac:dyDescent="0.2">
      <c r="A164" s="2">
        <v>745</v>
      </c>
      <c r="B164" s="2">
        <v>107</v>
      </c>
      <c r="C164">
        <v>76.382354329999998</v>
      </c>
      <c r="D164">
        <v>6.9124431800000004</v>
      </c>
      <c r="E164">
        <v>11.04997934</v>
      </c>
      <c r="F164" s="18">
        <v>2.1899999999999998E-28</v>
      </c>
      <c r="G164">
        <v>62.83421465</v>
      </c>
      <c r="H164">
        <v>89.930493999999996</v>
      </c>
      <c r="I164" s="6">
        <v>-30.6176456738865</v>
      </c>
      <c r="J164" s="6">
        <v>30.6176456738865</v>
      </c>
      <c r="K164" s="2" t="s">
        <v>83</v>
      </c>
      <c r="L164" s="2" t="s">
        <v>89</v>
      </c>
      <c r="Q164" s="2">
        <f t="shared" si="12"/>
        <v>2</v>
      </c>
    </row>
    <row r="165" spans="1:17" x14ac:dyDescent="0.2">
      <c r="A165" s="2">
        <v>757</v>
      </c>
      <c r="C165"/>
      <c r="D165"/>
      <c r="E165"/>
      <c r="F165"/>
      <c r="G165"/>
      <c r="H165"/>
      <c r="I165" s="6"/>
      <c r="J165" s="6"/>
      <c r="K165" s="2" t="s">
        <v>83</v>
      </c>
      <c r="Q165" s="2">
        <f t="shared" si="12"/>
        <v>1</v>
      </c>
    </row>
    <row r="166" spans="1:17" x14ac:dyDescent="0.2">
      <c r="A166" s="2">
        <v>836</v>
      </c>
      <c r="B166" s="2">
        <v>108</v>
      </c>
      <c r="C166">
        <v>75.566273679999995</v>
      </c>
      <c r="D166">
        <v>6.7396087229999999</v>
      </c>
      <c r="E166">
        <v>11.212264210000001</v>
      </c>
      <c r="F166" s="18">
        <v>3.55E-29</v>
      </c>
      <c r="G166">
        <v>62.356883320000001</v>
      </c>
      <c r="H166">
        <v>88.775664050000003</v>
      </c>
      <c r="I166" s="6">
        <v>-32.433726317881195</v>
      </c>
      <c r="J166" s="6">
        <v>32.433726317881195</v>
      </c>
      <c r="K166" s="2" t="s">
        <v>82</v>
      </c>
      <c r="L166" s="2" t="s">
        <v>83</v>
      </c>
      <c r="Q166" s="2">
        <f t="shared" ref="Q166:Q169" si="13">COUNTA(K166:P166)</f>
        <v>2</v>
      </c>
    </row>
    <row r="167" spans="1:17" x14ac:dyDescent="0.2">
      <c r="A167" s="2">
        <v>842</v>
      </c>
      <c r="B167" s="2">
        <v>108</v>
      </c>
      <c r="C167">
        <v>67.07096439</v>
      </c>
      <c r="D167">
        <v>5.2479050889999996</v>
      </c>
      <c r="E167">
        <v>12.780521609999999</v>
      </c>
      <c r="F167" s="18">
        <v>2.1099999999999999E-37</v>
      </c>
      <c r="G167">
        <v>56.785259420000003</v>
      </c>
      <c r="H167">
        <v>77.356669359999998</v>
      </c>
      <c r="I167" s="6">
        <v>-40.929035608549299</v>
      </c>
      <c r="J167" s="6">
        <v>40.929035608549299</v>
      </c>
      <c r="K167" s="2" t="s">
        <v>82</v>
      </c>
      <c r="L167" s="2" t="s">
        <v>85</v>
      </c>
      <c r="Q167" s="2">
        <f t="shared" si="13"/>
        <v>2</v>
      </c>
    </row>
    <row r="168" spans="1:17" x14ac:dyDescent="0.2">
      <c r="A168" s="2">
        <v>725</v>
      </c>
      <c r="C168"/>
      <c r="D168"/>
      <c r="E168"/>
      <c r="F168"/>
      <c r="G168"/>
      <c r="H168"/>
      <c r="I168" s="6"/>
      <c r="J168" s="6"/>
      <c r="K168" s="2" t="s">
        <v>83</v>
      </c>
      <c r="L168" s="2" t="s">
        <v>87</v>
      </c>
      <c r="Q168" s="2">
        <f t="shared" si="13"/>
        <v>2</v>
      </c>
    </row>
    <row r="169" spans="1:17" x14ac:dyDescent="0.2">
      <c r="A169" s="2">
        <v>787</v>
      </c>
      <c r="B169" s="2">
        <v>110</v>
      </c>
      <c r="C169">
        <v>79.712371160000004</v>
      </c>
      <c r="D169">
        <v>7.6534986040000001</v>
      </c>
      <c r="E169">
        <v>10.415154599999999</v>
      </c>
      <c r="F169" s="18">
        <v>2.11E-25</v>
      </c>
      <c r="G169">
        <v>64.711789550000006</v>
      </c>
      <c r="H169">
        <v>94.712952779999995</v>
      </c>
      <c r="I169" s="6">
        <v>-30.287628836179195</v>
      </c>
      <c r="J169" s="6">
        <v>30.287628836179195</v>
      </c>
      <c r="K169" s="2" t="s">
        <v>83</v>
      </c>
      <c r="L169" s="2" t="s">
        <v>91</v>
      </c>
      <c r="Q169" s="2">
        <f t="shared" si="13"/>
        <v>2</v>
      </c>
    </row>
    <row r="170" spans="1:17" ht="15.75" x14ac:dyDescent="0.25">
      <c r="A170" s="7" t="s">
        <v>14</v>
      </c>
      <c r="B170" s="8">
        <f>AVERAGE(B37:B169)</f>
        <v>89.495575221238937</v>
      </c>
      <c r="C170" s="8">
        <f t="shared" ref="C170:Q170" si="14">AVERAGE(C37:C169)</f>
        <v>70.768298309646042</v>
      </c>
      <c r="D170" s="8">
        <f t="shared" si="14"/>
        <v>6.3998958425221204</v>
      </c>
      <c r="E170" s="8">
        <f t="shared" si="14"/>
        <v>11.537254346141589</v>
      </c>
      <c r="F170" s="8">
        <f t="shared" si="14"/>
        <v>3.9348788454831432E-16</v>
      </c>
      <c r="G170" s="8">
        <f t="shared" si="14"/>
        <v>58.224732952831815</v>
      </c>
      <c r="H170" s="8">
        <f t="shared" si="14"/>
        <v>83.311863666106163</v>
      </c>
      <c r="I170" s="8">
        <f t="shared" si="14"/>
        <v>-15.162581020227536</v>
      </c>
      <c r="J170" s="8">
        <f t="shared" si="14"/>
        <v>18.812584551848431</v>
      </c>
      <c r="K170" s="8"/>
      <c r="L170" s="8"/>
      <c r="M170" s="8"/>
      <c r="N170" s="8"/>
      <c r="O170" s="8"/>
      <c r="P170" s="8"/>
      <c r="Q170" s="8">
        <f t="shared" si="14"/>
        <v>1.7819548872180451</v>
      </c>
    </row>
    <row r="171" spans="1:17" ht="15.75" x14ac:dyDescent="0.25">
      <c r="A171" s="7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</row>
  </sheetData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24289-7247-4D1D-9347-8C7FE56D8102}">
  <dimension ref="A1:AJ1048576"/>
  <sheetViews>
    <sheetView tabSelected="1" zoomScale="85" zoomScaleNormal="85" workbookViewId="0">
      <selection activeCell="Y4" sqref="Y4"/>
    </sheetView>
  </sheetViews>
  <sheetFormatPr defaultRowHeight="15" x14ac:dyDescent="0.2"/>
  <cols>
    <col min="1" max="1" width="9.88671875" bestFit="1" customWidth="1"/>
    <col min="2" max="2" width="18" bestFit="1" customWidth="1"/>
    <col min="3" max="3" width="9.44140625" bestFit="1" customWidth="1"/>
    <col min="4" max="4" width="5.5546875" bestFit="1" customWidth="1"/>
    <col min="5" max="5" width="6.109375" bestFit="1" customWidth="1"/>
    <col min="6" max="6" width="5.88671875" bestFit="1" customWidth="1"/>
    <col min="7" max="7" width="6.88671875" bestFit="1" customWidth="1"/>
    <col min="8" max="8" width="7.77734375" bestFit="1" customWidth="1"/>
    <col min="9" max="9" width="8.88671875" bestFit="1" customWidth="1"/>
    <col min="10" max="10" width="13.33203125" bestFit="1" customWidth="1"/>
    <col min="11" max="11" width="8.44140625" bestFit="1" customWidth="1"/>
    <col min="12" max="16" width="8.21875" bestFit="1" customWidth="1"/>
    <col min="17" max="17" width="12.44140625" bestFit="1" customWidth="1"/>
    <col min="18" max="18" width="8.21875" bestFit="1" customWidth="1"/>
    <col min="19" max="19" width="13.5546875" bestFit="1" customWidth="1"/>
    <col min="20" max="20" width="15.109375" bestFit="1" customWidth="1"/>
    <col min="21" max="21" width="13.5546875" bestFit="1" customWidth="1"/>
    <col min="22" max="22" width="16.109375" bestFit="1" customWidth="1"/>
    <col min="24" max="24" width="9.88671875" bestFit="1" customWidth="1"/>
    <col min="25" max="25" width="10.44140625" bestFit="1" customWidth="1"/>
    <col min="26" max="26" width="7.5546875" bestFit="1" customWidth="1"/>
    <col min="28" max="28" width="13.5546875" bestFit="1" customWidth="1"/>
    <col min="29" max="30" width="12.44140625" bestFit="1" customWidth="1"/>
    <col min="33" max="33" width="10" bestFit="1" customWidth="1"/>
    <col min="34" max="34" width="5.44140625" bestFit="1" customWidth="1"/>
    <col min="35" max="35" width="8.33203125" bestFit="1" customWidth="1"/>
    <col min="36" max="36" width="5.33203125" bestFit="1" customWidth="1"/>
  </cols>
  <sheetData>
    <row r="1" spans="1:36" ht="15.75" x14ac:dyDescent="0.25">
      <c r="A1" s="1" t="s">
        <v>5</v>
      </c>
      <c r="B1" s="5" t="s">
        <v>19</v>
      </c>
      <c r="C1" s="5" t="s">
        <v>18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13</v>
      </c>
      <c r="J1" s="1" t="s">
        <v>17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  <c r="Q1" s="1" t="s">
        <v>110</v>
      </c>
      <c r="R1" s="1"/>
      <c r="S1" s="1" t="s">
        <v>113</v>
      </c>
      <c r="T1" s="1" t="s">
        <v>119</v>
      </c>
      <c r="U1" s="1" t="s">
        <v>120</v>
      </c>
      <c r="V1" s="1" t="s">
        <v>122</v>
      </c>
      <c r="W1" s="1" t="s">
        <v>134</v>
      </c>
      <c r="X1" s="1" t="s">
        <v>0</v>
      </c>
      <c r="Y1" s="1" t="s">
        <v>135</v>
      </c>
      <c r="Z1" s="1"/>
      <c r="AE1" s="13"/>
    </row>
    <row r="2" spans="1:36" ht="15.75" x14ac:dyDescent="0.25">
      <c r="A2" s="2" t="s">
        <v>25</v>
      </c>
      <c r="B2" s="2">
        <v>65</v>
      </c>
      <c r="C2">
        <v>58.712749240000001</v>
      </c>
      <c r="D2">
        <v>4.673783813</v>
      </c>
      <c r="E2">
        <v>12.562144849999999</v>
      </c>
      <c r="F2" s="18">
        <v>3.41E-36</v>
      </c>
      <c r="G2">
        <v>49.552301290000003</v>
      </c>
      <c r="H2">
        <v>67.873197180000005</v>
      </c>
      <c r="I2" s="6">
        <v>-6.2872507618454989</v>
      </c>
      <c r="J2" s="6">
        <v>6.2872507618454989</v>
      </c>
      <c r="K2" s="2" t="s">
        <v>83</v>
      </c>
      <c r="L2" s="2"/>
      <c r="M2" s="2"/>
      <c r="N2" s="2"/>
      <c r="O2" s="2"/>
      <c r="P2" s="2"/>
      <c r="Q2" s="2">
        <f>COUNTA(K2:P2)</f>
        <v>1</v>
      </c>
      <c r="R2" s="2"/>
      <c r="S2" s="2" t="s">
        <v>114</v>
      </c>
      <c r="T2" s="12">
        <f>AVERAGE(B2:B18)</f>
        <v>66.266666666666666</v>
      </c>
      <c r="U2" s="12">
        <f>AVERAGE(C2:C18)</f>
        <v>67.994685737333327</v>
      </c>
      <c r="V2" s="12">
        <f>AVERAGE(I2:I18)</f>
        <v>2.5217733970133809</v>
      </c>
      <c r="W2" s="12">
        <f>_xlfn.STDEV.P(C2:C18)</f>
        <v>11.035290622154328</v>
      </c>
      <c r="X2" s="12">
        <f>W2/SQRT(COUNT(C2:C21))</f>
        <v>2.6764511085017837</v>
      </c>
      <c r="Y2" s="19">
        <f>_xlfn.T.TEST(B2:B18,C2:C18,2,2)</f>
        <v>0.56650505230298176</v>
      </c>
      <c r="Z2" s="12"/>
      <c r="AG2" s="13"/>
    </row>
    <row r="3" spans="1:36" ht="15.75" x14ac:dyDescent="0.25">
      <c r="A3" s="2" t="s">
        <v>31</v>
      </c>
      <c r="B3" s="2">
        <v>65</v>
      </c>
      <c r="C3">
        <v>58.079872309999999</v>
      </c>
      <c r="D3">
        <v>4.6790510359999997</v>
      </c>
      <c r="E3">
        <v>12.41274606</v>
      </c>
      <c r="F3" s="18">
        <v>2.2300000000000001E-35</v>
      </c>
      <c r="G3">
        <v>48.909100799999997</v>
      </c>
      <c r="H3">
        <v>67.250643819999993</v>
      </c>
      <c r="I3" s="6">
        <v>-6.9201276905038966</v>
      </c>
      <c r="J3" s="6">
        <v>6.9201276905038966</v>
      </c>
      <c r="K3" s="2" t="s">
        <v>82</v>
      </c>
      <c r="L3" s="2"/>
      <c r="M3" s="2"/>
      <c r="N3" s="2"/>
      <c r="O3" s="2"/>
      <c r="P3" s="2"/>
      <c r="Q3" s="2">
        <f t="shared" ref="Q3:Q66" si="0">COUNTA(K3:P3)</f>
        <v>1</v>
      </c>
      <c r="R3" s="2"/>
      <c r="S3" s="2" t="s">
        <v>115</v>
      </c>
      <c r="T3" s="12">
        <f>AVERAGE(B19:B31)</f>
        <v>74.083333333333329</v>
      </c>
      <c r="U3" s="12">
        <f t="shared" ref="U3" si="1">AVERAGE(C19:C31)</f>
        <v>68.414463571666673</v>
      </c>
      <c r="V3" s="12">
        <f>AVERAGE(I19:I31)</f>
        <v>2.2475958623236321</v>
      </c>
      <c r="W3" s="12">
        <f>_xlfn.STDEV.P(C19:C31)</f>
        <v>9.5608800331297203</v>
      </c>
      <c r="X3" s="12">
        <f>W3/SQRT(COUNT(C19:C31))</f>
        <v>2.7599883304085813</v>
      </c>
      <c r="Y3" s="20">
        <f>_xlfn.T.TEST(B19:B31,C19:C31,2,2)</f>
        <v>7.4936779389248351E-2</v>
      </c>
      <c r="Z3" s="2"/>
      <c r="AG3" s="13"/>
      <c r="AH3" s="13"/>
      <c r="AI3" s="13"/>
      <c r="AJ3" s="13"/>
    </row>
    <row r="4" spans="1:36" ht="15.75" x14ac:dyDescent="0.25">
      <c r="A4" s="2" t="s">
        <v>33</v>
      </c>
      <c r="B4" s="2">
        <v>65</v>
      </c>
      <c r="C4">
        <v>59.89278092</v>
      </c>
      <c r="D4">
        <v>4.6832763880000003</v>
      </c>
      <c r="E4">
        <v>12.78864965</v>
      </c>
      <c r="F4" s="18">
        <v>1.9000000000000002E-37</v>
      </c>
      <c r="G4">
        <v>50.71372787</v>
      </c>
      <c r="H4">
        <v>69.07183397</v>
      </c>
      <c r="I4" s="6">
        <v>-5.1072190778874997</v>
      </c>
      <c r="J4" s="6">
        <v>5.1072190778874997</v>
      </c>
      <c r="K4" s="2" t="s">
        <v>82</v>
      </c>
      <c r="L4" s="2"/>
      <c r="M4" s="2"/>
      <c r="N4" s="2"/>
      <c r="O4" s="2"/>
      <c r="P4" s="2"/>
      <c r="Q4" s="2">
        <f t="shared" si="0"/>
        <v>1</v>
      </c>
      <c r="R4" s="2"/>
      <c r="S4" s="2" t="s">
        <v>116</v>
      </c>
      <c r="T4" s="12">
        <f>AVERAGE(B32:B56)</f>
        <v>84.05</v>
      </c>
      <c r="U4" s="12">
        <f t="shared" ref="U4" si="2">AVERAGE(C32:C56)</f>
        <v>68.093123251999984</v>
      </c>
      <c r="V4" s="12">
        <f>AVERAGE(I32:I56)</f>
        <v>-12.461560982914197</v>
      </c>
      <c r="W4" s="12">
        <f>_xlfn.STDEV.P(C32:C56)</f>
        <v>10.584078685144085</v>
      </c>
      <c r="X4" s="12">
        <f>W4/SQRT(COUNT(C32:C56))</f>
        <v>2.3666719419188769</v>
      </c>
      <c r="Y4" s="20">
        <f>_xlfn.T.TEST(B32:B56,C32:C56,2,2)</f>
        <v>1.8234087863389001E-7</v>
      </c>
      <c r="Z4" s="1"/>
      <c r="AG4" s="13"/>
    </row>
    <row r="5" spans="1:36" ht="15.75" x14ac:dyDescent="0.25">
      <c r="A5" s="2" t="s">
        <v>42</v>
      </c>
      <c r="B5" s="2">
        <v>65</v>
      </c>
      <c r="C5">
        <v>65.338874759999996</v>
      </c>
      <c r="D5">
        <v>5.0389236659999996</v>
      </c>
      <c r="E5">
        <v>12.96683163</v>
      </c>
      <c r="F5" s="18">
        <v>1.89E-38</v>
      </c>
      <c r="G5">
        <v>55.462765849999997</v>
      </c>
      <c r="H5">
        <v>75.214983660000001</v>
      </c>
      <c r="I5" s="6">
        <v>0.3388747565353043</v>
      </c>
      <c r="J5" s="6">
        <v>0.3388747565353043</v>
      </c>
      <c r="K5" s="2" t="s">
        <v>82</v>
      </c>
      <c r="L5" s="2"/>
      <c r="M5" s="2"/>
      <c r="N5" s="2"/>
      <c r="O5" s="2"/>
      <c r="P5" s="2"/>
      <c r="Q5" s="2">
        <f t="shared" si="0"/>
        <v>1</v>
      </c>
      <c r="R5" s="2"/>
      <c r="S5" s="2" t="s">
        <v>117</v>
      </c>
      <c r="T5" s="12">
        <f>AVERAGE(B57:B104)</f>
        <v>96.658536585365852</v>
      </c>
      <c r="U5" s="12">
        <f t="shared" ref="U5" si="3">AVERAGE(C57:C104)</f>
        <v>70.601478777804886</v>
      </c>
      <c r="V5" s="12">
        <f>AVERAGE(I57:I104)</f>
        <v>-21.499916748369007</v>
      </c>
      <c r="W5" s="12">
        <f>_xlfn.STDEV.P(C57:C104)</f>
        <v>12.209577223345057</v>
      </c>
      <c r="X5" s="12">
        <f>W5/SQRT(COUNT(C57:C104))</f>
        <v>1.9068156060392389</v>
      </c>
      <c r="Y5" s="20">
        <f>_xlfn.T.TEST(B57:B104,C57:C104,2,2)</f>
        <v>5.2003217776746597E-22</v>
      </c>
      <c r="Z5" s="12"/>
      <c r="AG5" s="14"/>
    </row>
    <row r="6" spans="1:36" ht="15.75" x14ac:dyDescent="0.25">
      <c r="A6" s="2" t="s">
        <v>44</v>
      </c>
      <c r="B6" s="2"/>
      <c r="I6" s="6"/>
      <c r="J6" s="6"/>
      <c r="K6" s="2" t="s">
        <v>82</v>
      </c>
      <c r="L6" s="2" t="s">
        <v>82</v>
      </c>
      <c r="M6" s="2"/>
      <c r="N6" s="2"/>
      <c r="O6" s="2"/>
      <c r="P6" s="2"/>
      <c r="Q6" s="2">
        <f t="shared" si="0"/>
        <v>2</v>
      </c>
      <c r="R6" s="2"/>
      <c r="S6" s="2" t="s">
        <v>118</v>
      </c>
      <c r="T6" s="12">
        <f>AVERAGE(B105:B134)</f>
        <v>103.44</v>
      </c>
      <c r="U6" s="12">
        <f t="shared" ref="U6" si="4">AVERAGE(C105:C134)</f>
        <v>75.976030605599988</v>
      </c>
      <c r="V6" s="12">
        <f>AVERAGE(I105:I134)</f>
        <v>-25.897664009895315</v>
      </c>
      <c r="W6" s="12">
        <f>_xlfn.STDEV.P(C105:C134)</f>
        <v>11.460555233051483</v>
      </c>
      <c r="X6" s="12">
        <f>W6/SQRT(COUNT(C105:C134))</f>
        <v>2.2921110466102967</v>
      </c>
      <c r="Y6" s="20">
        <f>_xlfn.T.TEST(B105:B134,C105:C134,2,2)</f>
        <v>2.7729681409042548E-15</v>
      </c>
      <c r="AG6" s="13"/>
    </row>
    <row r="7" spans="1:36" x14ac:dyDescent="0.2">
      <c r="A7" s="2" t="s">
        <v>46</v>
      </c>
      <c r="B7" s="2">
        <v>65</v>
      </c>
      <c r="C7">
        <v>95.715383860000003</v>
      </c>
      <c r="D7">
        <v>11.686707889999999</v>
      </c>
      <c r="E7">
        <v>8.1901066349999994</v>
      </c>
      <c r="F7" s="18">
        <v>2.61E-16</v>
      </c>
      <c r="G7">
        <v>72.809857289999997</v>
      </c>
      <c r="H7">
        <v>118.6209104</v>
      </c>
      <c r="I7" s="6">
        <v>30.715383861163502</v>
      </c>
      <c r="J7" s="6">
        <v>30.715383861163502</v>
      </c>
      <c r="K7" s="2" t="s">
        <v>107</v>
      </c>
      <c r="L7" s="2"/>
      <c r="M7" s="2"/>
      <c r="N7" s="2"/>
      <c r="O7" s="2"/>
      <c r="P7" s="2"/>
      <c r="Q7" s="2">
        <f t="shared" si="0"/>
        <v>1</v>
      </c>
      <c r="R7" s="2"/>
    </row>
    <row r="8" spans="1:36" x14ac:dyDescent="0.2">
      <c r="A8" s="2" t="s">
        <v>57</v>
      </c>
      <c r="B8" s="2">
        <v>65</v>
      </c>
      <c r="C8">
        <v>60.444838869999998</v>
      </c>
      <c r="D8">
        <v>4.6963166860000003</v>
      </c>
      <c r="E8">
        <v>12.870690570000001</v>
      </c>
      <c r="F8" s="18">
        <v>6.5800000000000001E-38</v>
      </c>
      <c r="G8">
        <v>51.240227310000002</v>
      </c>
      <c r="H8">
        <v>69.649450439999995</v>
      </c>
      <c r="I8" s="6">
        <v>-4.555161126930102</v>
      </c>
      <c r="J8" s="6">
        <v>4.555161126930102</v>
      </c>
      <c r="K8" s="2" t="s">
        <v>82</v>
      </c>
      <c r="L8" s="2"/>
      <c r="M8" s="2"/>
      <c r="N8" s="2"/>
      <c r="O8" s="2"/>
      <c r="P8" s="2"/>
      <c r="Q8" s="2">
        <f t="shared" si="0"/>
        <v>1</v>
      </c>
      <c r="R8" s="2"/>
    </row>
    <row r="9" spans="1:36" ht="15.75" x14ac:dyDescent="0.25">
      <c r="A9" s="2" t="s">
        <v>59</v>
      </c>
      <c r="B9" s="2">
        <v>65</v>
      </c>
      <c r="C9">
        <v>61.972650209999998</v>
      </c>
      <c r="D9">
        <v>4.7604896209999996</v>
      </c>
      <c r="E9">
        <v>13.01812526</v>
      </c>
      <c r="F9" s="18">
        <v>9.6500000000000003E-39</v>
      </c>
      <c r="G9">
        <v>52.642262000000002</v>
      </c>
      <c r="H9">
        <v>71.303038409999999</v>
      </c>
      <c r="I9" s="6">
        <v>-3.0273497919359968</v>
      </c>
      <c r="J9" s="6">
        <v>3.0273497919359968</v>
      </c>
      <c r="K9" s="2" t="s">
        <v>82</v>
      </c>
      <c r="L9" s="2"/>
      <c r="M9" s="2"/>
      <c r="N9" s="2"/>
      <c r="O9" s="2"/>
      <c r="P9" s="2"/>
      <c r="Q9" s="2">
        <f t="shared" si="0"/>
        <v>1</v>
      </c>
      <c r="R9" s="2"/>
      <c r="V9" s="13"/>
      <c r="AG9" s="13"/>
    </row>
    <row r="10" spans="1:36" ht="15.75" x14ac:dyDescent="0.25">
      <c r="A10" s="2" t="s">
        <v>63</v>
      </c>
      <c r="B10" s="2">
        <v>65</v>
      </c>
      <c r="C10">
        <v>84.641323360000001</v>
      </c>
      <c r="D10">
        <v>8.8312617860000007</v>
      </c>
      <c r="E10">
        <v>9.5842842630000007</v>
      </c>
      <c r="F10" s="18">
        <v>9.3100000000000005E-22</v>
      </c>
      <c r="G10">
        <v>67.332368329999994</v>
      </c>
      <c r="H10">
        <v>101.9502784</v>
      </c>
      <c r="I10" s="6">
        <v>19.641323364355102</v>
      </c>
      <c r="J10" s="6">
        <v>19.641323364355102</v>
      </c>
      <c r="K10" s="2" t="s">
        <v>88</v>
      </c>
      <c r="L10" s="2"/>
      <c r="M10" s="2"/>
      <c r="N10" s="2"/>
      <c r="O10" s="2"/>
      <c r="P10" s="2"/>
      <c r="Q10" s="2">
        <f t="shared" si="0"/>
        <v>1</v>
      </c>
      <c r="R10" s="2"/>
      <c r="S10" s="2"/>
      <c r="W10" s="1"/>
      <c r="X10" s="1"/>
      <c r="AG10" s="13"/>
      <c r="AH10" s="13"/>
      <c r="AI10" s="13"/>
      <c r="AJ10" s="13"/>
    </row>
    <row r="11" spans="1:36" ht="15.75" x14ac:dyDescent="0.25">
      <c r="A11" s="2" t="s">
        <v>64</v>
      </c>
      <c r="B11" s="2"/>
      <c r="I11" s="6"/>
      <c r="J11" s="6"/>
      <c r="K11" s="2" t="s">
        <v>83</v>
      </c>
      <c r="L11" s="2"/>
      <c r="M11" s="2"/>
      <c r="N11" s="2"/>
      <c r="O11" s="2"/>
      <c r="P11" s="2"/>
      <c r="Q11" s="2">
        <f t="shared" si="0"/>
        <v>1</v>
      </c>
      <c r="R11" s="2"/>
      <c r="S11" s="1"/>
      <c r="V11" s="1"/>
      <c r="W11" s="12"/>
      <c r="X11" s="17"/>
      <c r="AG11" s="13"/>
      <c r="AH11" s="15"/>
      <c r="AI11" s="15"/>
    </row>
    <row r="12" spans="1:36" ht="15.75" x14ac:dyDescent="0.25">
      <c r="A12" s="2" t="s">
        <v>29</v>
      </c>
      <c r="B12" s="2">
        <v>66</v>
      </c>
      <c r="C12">
        <v>72.112404179999999</v>
      </c>
      <c r="D12">
        <v>6.0565387900000003</v>
      </c>
      <c r="E12">
        <v>11.906537159999999</v>
      </c>
      <c r="F12" s="18">
        <v>1.09E-32</v>
      </c>
      <c r="G12">
        <v>60.241806279999999</v>
      </c>
      <c r="H12">
        <v>83.983002080000006</v>
      </c>
      <c r="I12" s="6">
        <v>6.1124041788597054</v>
      </c>
      <c r="J12" s="6">
        <v>6.1124041788597054</v>
      </c>
      <c r="K12" s="2" t="s">
        <v>82</v>
      </c>
      <c r="L12" s="2"/>
      <c r="M12" s="2"/>
      <c r="N12" s="2"/>
      <c r="O12" s="2"/>
      <c r="P12" s="2"/>
      <c r="Q12" s="2">
        <f t="shared" si="0"/>
        <v>1</v>
      </c>
      <c r="R12" s="2"/>
      <c r="S12" s="1"/>
      <c r="V12" s="1"/>
      <c r="AG12" s="14"/>
      <c r="AH12" s="15"/>
      <c r="AI12" s="15"/>
    </row>
    <row r="13" spans="1:36" ht="15.75" x14ac:dyDescent="0.25">
      <c r="A13" s="2" t="s">
        <v>49</v>
      </c>
      <c r="B13" s="2">
        <v>66</v>
      </c>
      <c r="C13">
        <v>58.079872309999999</v>
      </c>
      <c r="D13">
        <v>4.6790510359999997</v>
      </c>
      <c r="E13">
        <v>12.41274606</v>
      </c>
      <c r="F13" s="18">
        <v>2.2300000000000001E-35</v>
      </c>
      <c r="G13">
        <v>48.909100799999997</v>
      </c>
      <c r="H13">
        <v>67.250643819999993</v>
      </c>
      <c r="I13" s="6">
        <v>-7.9201276905038966</v>
      </c>
      <c r="J13" s="6">
        <v>7.9201276905038966</v>
      </c>
      <c r="K13" s="2" t="s">
        <v>82</v>
      </c>
      <c r="L13" s="2"/>
      <c r="M13" s="2"/>
      <c r="N13" s="2"/>
      <c r="O13" s="2"/>
      <c r="P13" s="2"/>
      <c r="Q13" s="2">
        <f t="shared" si="0"/>
        <v>1</v>
      </c>
      <c r="R13" s="2"/>
      <c r="S13" s="1"/>
      <c r="AG13" s="13"/>
    </row>
    <row r="14" spans="1:36" ht="15.75" x14ac:dyDescent="0.25">
      <c r="A14" s="2" t="s">
        <v>24</v>
      </c>
      <c r="B14" s="2">
        <v>68</v>
      </c>
      <c r="C14">
        <v>67.391262240000003</v>
      </c>
      <c r="D14">
        <v>5.2908940009999998</v>
      </c>
      <c r="E14">
        <v>12.737216480000001</v>
      </c>
      <c r="F14" s="18">
        <v>3.6699999999999998E-37</v>
      </c>
      <c r="G14">
        <v>57.02130056</v>
      </c>
      <c r="H14">
        <v>77.76122393</v>
      </c>
      <c r="I14" s="6">
        <v>-0.60873775584120438</v>
      </c>
      <c r="J14" s="6">
        <v>0.60873775584120438</v>
      </c>
      <c r="K14" s="2" t="s">
        <v>85</v>
      </c>
      <c r="L14" s="2"/>
      <c r="M14" s="2"/>
      <c r="N14" s="2"/>
      <c r="O14" s="2"/>
      <c r="P14" s="2"/>
      <c r="Q14" s="2">
        <f t="shared" si="0"/>
        <v>1</v>
      </c>
      <c r="R14" s="2"/>
      <c r="S14" s="1"/>
    </row>
    <row r="15" spans="1:36" ht="15.75" x14ac:dyDescent="0.25">
      <c r="A15" s="2" t="s">
        <v>43</v>
      </c>
      <c r="B15" s="2">
        <v>68</v>
      </c>
      <c r="C15">
        <v>57.414526270000003</v>
      </c>
      <c r="D15">
        <v>4.6923618950000003</v>
      </c>
      <c r="E15">
        <v>12.23574131</v>
      </c>
      <c r="F15" s="18">
        <v>1.9999999999999999E-34</v>
      </c>
      <c r="G15">
        <v>48.217665949999997</v>
      </c>
      <c r="H15">
        <v>66.611386580000001</v>
      </c>
      <c r="I15" s="6">
        <v>-10.5854737323831</v>
      </c>
      <c r="J15" s="6">
        <v>10.5854737323831</v>
      </c>
      <c r="K15" s="2" t="s">
        <v>106</v>
      </c>
      <c r="L15" s="2"/>
      <c r="M15" s="2"/>
      <c r="N15" s="2"/>
      <c r="O15" s="2"/>
      <c r="P15" s="2"/>
      <c r="Q15" s="2">
        <f t="shared" si="0"/>
        <v>1</v>
      </c>
      <c r="R15" s="2"/>
      <c r="S15" s="1"/>
      <c r="W15" s="1"/>
      <c r="X15" s="1"/>
      <c r="AG15" s="13"/>
    </row>
    <row r="16" spans="1:36" ht="15.75" x14ac:dyDescent="0.25">
      <c r="A16" s="2" t="s">
        <v>53</v>
      </c>
      <c r="B16" s="2">
        <v>68</v>
      </c>
      <c r="C16">
        <v>67.07096439</v>
      </c>
      <c r="D16">
        <v>5.2479050889999996</v>
      </c>
      <c r="E16">
        <v>12.780521609999999</v>
      </c>
      <c r="F16" s="18">
        <v>2.1099999999999999E-37</v>
      </c>
      <c r="G16">
        <v>56.785259420000003</v>
      </c>
      <c r="H16">
        <v>77.356669359999998</v>
      </c>
      <c r="I16" s="6">
        <v>-0.92903560854929879</v>
      </c>
      <c r="J16" s="6">
        <v>0.92903560854929879</v>
      </c>
      <c r="K16" s="2" t="s">
        <v>82</v>
      </c>
      <c r="L16" s="2" t="s">
        <v>86</v>
      </c>
      <c r="M16" s="2"/>
      <c r="N16" s="2"/>
      <c r="O16" s="2"/>
      <c r="P16" s="2"/>
      <c r="Q16" s="2">
        <f t="shared" si="0"/>
        <v>2</v>
      </c>
      <c r="R16" s="2"/>
      <c r="S16" s="1"/>
      <c r="V16" s="1"/>
      <c r="W16" s="17"/>
      <c r="X16" s="17"/>
      <c r="AG16" s="16"/>
    </row>
    <row r="17" spans="1:24" ht="15.75" x14ac:dyDescent="0.25">
      <c r="A17" s="2" t="s">
        <v>35</v>
      </c>
      <c r="B17" s="2">
        <v>69</v>
      </c>
      <c r="C17">
        <v>81.851026759999996</v>
      </c>
      <c r="D17">
        <v>8.1545208099999993</v>
      </c>
      <c r="E17">
        <v>10.037502959999999</v>
      </c>
      <c r="F17" s="18">
        <v>1.04E-23</v>
      </c>
      <c r="G17">
        <v>65.868459659999999</v>
      </c>
      <c r="H17">
        <v>97.833593859999993</v>
      </c>
      <c r="I17" s="6">
        <v>24.757341650687493</v>
      </c>
      <c r="J17" s="6">
        <v>24.757341650687493</v>
      </c>
      <c r="K17" s="2" t="s">
        <v>82</v>
      </c>
      <c r="L17" s="2" t="s">
        <v>82</v>
      </c>
      <c r="M17" s="2" t="s">
        <v>85</v>
      </c>
      <c r="N17" s="2"/>
      <c r="O17" s="2"/>
      <c r="P17" s="2"/>
      <c r="Q17" s="2">
        <f t="shared" si="0"/>
        <v>3</v>
      </c>
      <c r="R17" s="2"/>
      <c r="S17" s="1"/>
      <c r="V17" s="1"/>
    </row>
    <row r="18" spans="1:24" ht="15.75" x14ac:dyDescent="0.25">
      <c r="A18" s="2" t="s">
        <v>52</v>
      </c>
      <c r="B18" s="2">
        <v>69</v>
      </c>
      <c r="C18">
        <v>71.201756380000006</v>
      </c>
      <c r="D18">
        <v>5.8917546280000002</v>
      </c>
      <c r="E18">
        <v>12.084983319999999</v>
      </c>
      <c r="F18" s="18">
        <v>1.27E-33</v>
      </c>
      <c r="G18">
        <v>59.654129500000003</v>
      </c>
      <c r="H18">
        <v>82.749383260000002</v>
      </c>
      <c r="I18" s="6">
        <v>2.2017563799800968</v>
      </c>
      <c r="J18" s="6">
        <v>2.2017563799800968</v>
      </c>
      <c r="K18" s="2" t="s">
        <v>82</v>
      </c>
      <c r="L18" s="2"/>
      <c r="M18" s="2"/>
      <c r="N18" s="2"/>
      <c r="O18" s="2"/>
      <c r="P18" s="2"/>
      <c r="Q18" s="2">
        <f t="shared" si="0"/>
        <v>1</v>
      </c>
      <c r="R18" s="2"/>
      <c r="S18" s="1"/>
    </row>
    <row r="19" spans="1:24" ht="15.75" x14ac:dyDescent="0.25">
      <c r="A19" s="2" t="s">
        <v>45</v>
      </c>
      <c r="B19" s="2">
        <v>70</v>
      </c>
      <c r="C19">
        <v>80.074387329999993</v>
      </c>
      <c r="D19">
        <v>7.7370790469999999</v>
      </c>
      <c r="E19">
        <v>10.349433790000001</v>
      </c>
      <c r="F19" s="18">
        <v>4.21E-25</v>
      </c>
      <c r="G19">
        <v>64.909991050000002</v>
      </c>
      <c r="H19">
        <v>95.238783609999999</v>
      </c>
      <c r="I19" s="6">
        <v>10.074387328488299</v>
      </c>
      <c r="J19" s="6">
        <v>10.074387328488299</v>
      </c>
      <c r="K19" s="2" t="s">
        <v>82</v>
      </c>
      <c r="L19" s="2" t="s">
        <v>83</v>
      </c>
      <c r="M19" s="2" t="s">
        <v>85</v>
      </c>
      <c r="N19" s="2"/>
      <c r="O19" s="2"/>
      <c r="P19" s="2"/>
      <c r="Q19" s="2">
        <f t="shared" si="0"/>
        <v>3</v>
      </c>
      <c r="R19" s="2"/>
      <c r="S19" s="1"/>
    </row>
    <row r="20" spans="1:24" ht="15.75" x14ac:dyDescent="0.25">
      <c r="A20" s="2" t="s">
        <v>51</v>
      </c>
      <c r="B20" s="2"/>
      <c r="I20" s="6"/>
      <c r="J20" s="6"/>
      <c r="K20" s="2" t="s">
        <v>83</v>
      </c>
      <c r="L20" s="2"/>
      <c r="M20" s="2"/>
      <c r="N20" s="2"/>
      <c r="O20" s="2"/>
      <c r="P20" s="2"/>
      <c r="Q20" s="2">
        <f t="shared" si="0"/>
        <v>1</v>
      </c>
      <c r="R20" s="2"/>
      <c r="W20" s="1"/>
      <c r="X20" s="1"/>
    </row>
    <row r="21" spans="1:24" ht="15.75" x14ac:dyDescent="0.25">
      <c r="A21" s="2" t="s">
        <v>62</v>
      </c>
      <c r="B21" s="2">
        <v>70</v>
      </c>
      <c r="C21">
        <v>70.963742289999999</v>
      </c>
      <c r="D21">
        <v>5.8498939679999999</v>
      </c>
      <c r="E21">
        <v>12.130774110000001</v>
      </c>
      <c r="F21" s="18">
        <v>7.2599999999999999E-34</v>
      </c>
      <c r="G21">
        <v>59.498160800000001</v>
      </c>
      <c r="H21">
        <v>82.429323780000004</v>
      </c>
      <c r="I21" s="6">
        <v>12.752877407487105</v>
      </c>
      <c r="J21" s="6">
        <v>12.752877407487105</v>
      </c>
      <c r="K21" s="2" t="s">
        <v>82</v>
      </c>
      <c r="L21" s="2" t="s">
        <v>82</v>
      </c>
      <c r="M21" s="2"/>
      <c r="N21" s="2"/>
      <c r="O21" s="2"/>
      <c r="P21" s="2"/>
      <c r="Q21" s="2">
        <f t="shared" si="0"/>
        <v>2</v>
      </c>
      <c r="R21" s="2"/>
      <c r="S21" s="1"/>
      <c r="V21" s="1"/>
      <c r="W21" s="17"/>
      <c r="X21" s="17"/>
    </row>
    <row r="22" spans="1:24" ht="15.75" x14ac:dyDescent="0.25">
      <c r="A22" s="2" t="s">
        <v>74</v>
      </c>
      <c r="B22" s="2">
        <v>71</v>
      </c>
      <c r="C22">
        <v>69.965449539999994</v>
      </c>
      <c r="D22">
        <v>5.6801370750000002</v>
      </c>
      <c r="E22">
        <v>12.31756358</v>
      </c>
      <c r="F22" s="18">
        <v>7.2900000000000004E-35</v>
      </c>
      <c r="G22">
        <v>58.832585440000003</v>
      </c>
      <c r="H22">
        <v>81.098313630000007</v>
      </c>
      <c r="I22" s="6">
        <v>-1.0345504636487988</v>
      </c>
      <c r="J22" s="6">
        <v>1.0345504636487988</v>
      </c>
      <c r="K22" s="2" t="s">
        <v>82</v>
      </c>
      <c r="L22" s="2"/>
      <c r="M22" s="2"/>
      <c r="N22" s="2"/>
      <c r="O22" s="2"/>
      <c r="P22" s="2"/>
      <c r="Q22" s="2">
        <f t="shared" si="0"/>
        <v>1</v>
      </c>
      <c r="R22" s="2"/>
      <c r="V22" s="1"/>
    </row>
    <row r="23" spans="1:24" x14ac:dyDescent="0.2">
      <c r="A23" s="2" t="s">
        <v>75</v>
      </c>
      <c r="B23" s="2">
        <v>71</v>
      </c>
      <c r="C23">
        <v>65.338874759999996</v>
      </c>
      <c r="D23">
        <v>5.0389236659999996</v>
      </c>
      <c r="E23">
        <v>12.96683163</v>
      </c>
      <c r="F23" s="18">
        <v>1.89E-38</v>
      </c>
      <c r="G23">
        <v>55.462765849999997</v>
      </c>
      <c r="H23">
        <v>75.214983660000001</v>
      </c>
      <c r="I23" s="6">
        <v>11.752877407487105</v>
      </c>
      <c r="J23" s="6">
        <v>11.752877407487105</v>
      </c>
      <c r="K23" s="2" t="s">
        <v>82</v>
      </c>
      <c r="L23" s="2" t="s">
        <v>82</v>
      </c>
      <c r="M23" s="2" t="s">
        <v>86</v>
      </c>
      <c r="N23" s="2"/>
      <c r="O23" s="2"/>
      <c r="P23" s="2"/>
      <c r="Q23" s="2">
        <f t="shared" si="0"/>
        <v>3</v>
      </c>
      <c r="R23" s="2"/>
    </row>
    <row r="24" spans="1:24" x14ac:dyDescent="0.2">
      <c r="A24" s="2" t="s">
        <v>47</v>
      </c>
      <c r="B24" s="2">
        <v>72</v>
      </c>
      <c r="C24">
        <v>57.414526270000003</v>
      </c>
      <c r="D24">
        <v>4.6923618950000003</v>
      </c>
      <c r="E24">
        <v>12.23574131</v>
      </c>
      <c r="F24" s="18">
        <v>1.9999999999999999E-34</v>
      </c>
      <c r="G24">
        <v>48.217665949999997</v>
      </c>
      <c r="H24">
        <v>66.611386580000001</v>
      </c>
      <c r="I24" s="6">
        <v>-14.5854737323831</v>
      </c>
      <c r="J24" s="6">
        <v>14.5854737323831</v>
      </c>
      <c r="K24" s="2" t="s">
        <v>95</v>
      </c>
      <c r="L24" s="2"/>
      <c r="M24" s="2"/>
      <c r="N24" s="2"/>
      <c r="O24" s="2"/>
      <c r="P24" s="2"/>
      <c r="Q24" s="2">
        <f t="shared" si="0"/>
        <v>1</v>
      </c>
      <c r="R24" s="2"/>
    </row>
    <row r="25" spans="1:24" x14ac:dyDescent="0.2">
      <c r="A25" s="2" t="s">
        <v>40</v>
      </c>
      <c r="B25" s="2">
        <v>74</v>
      </c>
      <c r="C25">
        <v>67.391262240000003</v>
      </c>
      <c r="D25">
        <v>5.2908940009999998</v>
      </c>
      <c r="E25">
        <v>12.737216480000001</v>
      </c>
      <c r="F25" s="18">
        <v>3.6699999999999998E-37</v>
      </c>
      <c r="G25">
        <v>57.02130056</v>
      </c>
      <c r="H25">
        <v>77.76122393</v>
      </c>
      <c r="I25" s="6">
        <v>-6.6087377558412044</v>
      </c>
      <c r="J25" s="6">
        <v>6.6087377558412044</v>
      </c>
      <c r="K25" s="2" t="s">
        <v>89</v>
      </c>
      <c r="L25" s="2"/>
      <c r="M25" s="2"/>
      <c r="N25" s="2"/>
      <c r="O25" s="2"/>
      <c r="P25" s="2"/>
      <c r="Q25" s="2">
        <f t="shared" si="0"/>
        <v>1</v>
      </c>
      <c r="R25" s="2"/>
    </row>
    <row r="26" spans="1:24" x14ac:dyDescent="0.2">
      <c r="A26" s="2" t="s">
        <v>28</v>
      </c>
      <c r="B26" s="2">
        <v>75</v>
      </c>
      <c r="C26">
        <v>64.17647925</v>
      </c>
      <c r="D26">
        <v>4.9226231169999997</v>
      </c>
      <c r="E26">
        <v>13.03704909</v>
      </c>
      <c r="F26" s="18">
        <v>7.5300000000000006E-39</v>
      </c>
      <c r="G26">
        <v>54.528315229999997</v>
      </c>
      <c r="H26">
        <v>73.824643269999996</v>
      </c>
      <c r="I26" s="6">
        <v>-10.823520753449799</v>
      </c>
      <c r="J26" s="6">
        <v>10.823520753449799</v>
      </c>
      <c r="K26" s="2" t="s">
        <v>93</v>
      </c>
      <c r="L26" s="2"/>
      <c r="M26" s="2"/>
      <c r="N26" s="2"/>
      <c r="O26" s="2"/>
      <c r="P26" s="2"/>
      <c r="Q26" s="2">
        <f t="shared" si="0"/>
        <v>1</v>
      </c>
      <c r="R26" s="2"/>
    </row>
    <row r="27" spans="1:24" x14ac:dyDescent="0.2">
      <c r="A27" s="2" t="s">
        <v>48</v>
      </c>
      <c r="B27" s="2">
        <v>75</v>
      </c>
      <c r="C27">
        <v>63.339324019999999</v>
      </c>
      <c r="D27">
        <v>4.8517234309999999</v>
      </c>
      <c r="E27">
        <v>13.05501538</v>
      </c>
      <c r="F27" s="18">
        <v>5.9499999999999995E-39</v>
      </c>
      <c r="G27">
        <v>53.830120829999998</v>
      </c>
      <c r="H27">
        <v>72.84852721</v>
      </c>
      <c r="I27" s="6">
        <v>-11.660675982029602</v>
      </c>
      <c r="J27" s="6">
        <v>11.660675982029602</v>
      </c>
      <c r="K27" s="2" t="s">
        <v>83</v>
      </c>
      <c r="L27" s="2"/>
      <c r="M27" s="2"/>
      <c r="N27" s="2"/>
      <c r="O27" s="2"/>
      <c r="P27" s="2"/>
      <c r="Q27" s="2">
        <f t="shared" si="0"/>
        <v>1</v>
      </c>
      <c r="R27" s="2"/>
    </row>
    <row r="28" spans="1:24" x14ac:dyDescent="0.2">
      <c r="A28" s="2" t="s">
        <v>37</v>
      </c>
      <c r="B28" s="2">
        <v>76</v>
      </c>
      <c r="C28">
        <v>93.207085410000005</v>
      </c>
      <c r="D28">
        <v>11.02244333</v>
      </c>
      <c r="E28">
        <v>8.4561183579999994</v>
      </c>
      <c r="F28" s="18">
        <v>2.7600000000000001E-17</v>
      </c>
      <c r="G28">
        <v>71.603493459999996</v>
      </c>
      <c r="H28">
        <v>114.8106774</v>
      </c>
      <c r="I28" s="6">
        <v>17.962914954249797</v>
      </c>
      <c r="J28" s="6">
        <v>17.962914954249797</v>
      </c>
      <c r="K28" s="2" t="s">
        <v>82</v>
      </c>
      <c r="L28" s="2" t="s">
        <v>82</v>
      </c>
      <c r="M28" s="2" t="s">
        <v>82</v>
      </c>
      <c r="N28" s="2" t="s">
        <v>83</v>
      </c>
      <c r="O28" s="2"/>
      <c r="P28" s="2"/>
      <c r="Q28" s="2">
        <f t="shared" si="0"/>
        <v>4</v>
      </c>
      <c r="R28" s="2"/>
    </row>
    <row r="29" spans="1:24" x14ac:dyDescent="0.2">
      <c r="A29" s="2" t="s">
        <v>26</v>
      </c>
      <c r="B29" s="2">
        <v>78</v>
      </c>
      <c r="C29">
        <v>67.07096439</v>
      </c>
      <c r="D29">
        <v>5.2479050889999996</v>
      </c>
      <c r="E29">
        <v>12.780521609999999</v>
      </c>
      <c r="F29" s="18">
        <v>2.1099999999999999E-37</v>
      </c>
      <c r="G29">
        <v>56.785259420000003</v>
      </c>
      <c r="H29">
        <v>77.356669359999998</v>
      </c>
      <c r="I29" s="6">
        <v>9.6855762225831938</v>
      </c>
      <c r="J29" s="6">
        <v>9.6855762225831938</v>
      </c>
      <c r="K29" s="2" t="s">
        <v>82</v>
      </c>
      <c r="L29" s="2" t="s">
        <v>82</v>
      </c>
      <c r="M29" s="2"/>
      <c r="N29" s="2"/>
      <c r="O29" s="2"/>
      <c r="P29" s="2"/>
      <c r="Q29" s="2">
        <f t="shared" si="0"/>
        <v>2</v>
      </c>
      <c r="R29" s="2"/>
    </row>
    <row r="30" spans="1:24" x14ac:dyDescent="0.2">
      <c r="A30" s="2" t="s">
        <v>30</v>
      </c>
      <c r="B30" s="2">
        <v>78</v>
      </c>
      <c r="C30">
        <v>66.05969374</v>
      </c>
      <c r="D30">
        <v>5.1209199029999999</v>
      </c>
      <c r="E30">
        <v>12.899966210000001</v>
      </c>
      <c r="F30" s="18">
        <v>4.5000000000000001E-38</v>
      </c>
      <c r="G30">
        <v>56.022875169999999</v>
      </c>
      <c r="H30">
        <v>76.096512320000002</v>
      </c>
      <c r="I30" s="6">
        <v>-6.564518306410605</v>
      </c>
      <c r="J30" s="6">
        <v>6.564518306410605</v>
      </c>
      <c r="K30" s="2" t="s">
        <v>82</v>
      </c>
      <c r="L30" s="2" t="s">
        <v>83</v>
      </c>
      <c r="M30" s="2"/>
      <c r="N30" s="2"/>
      <c r="O30" s="2"/>
      <c r="P30" s="2"/>
      <c r="Q30" s="2">
        <f t="shared" si="0"/>
        <v>2</v>
      </c>
      <c r="R30" s="2"/>
    </row>
    <row r="31" spans="1:24" x14ac:dyDescent="0.2">
      <c r="A31" s="2" t="s">
        <v>71</v>
      </c>
      <c r="B31" s="2">
        <v>79</v>
      </c>
      <c r="C31">
        <v>55.97177362</v>
      </c>
      <c r="D31">
        <v>4.7482232809999996</v>
      </c>
      <c r="E31">
        <v>11.787940519999999</v>
      </c>
      <c r="F31" s="18">
        <v>4.5E-32</v>
      </c>
      <c r="G31">
        <v>46.665427000000001</v>
      </c>
      <c r="H31">
        <v>65.278120240000007</v>
      </c>
      <c r="I31" s="6">
        <v>16.019994021351195</v>
      </c>
      <c r="J31" s="6">
        <v>16.019994021351195</v>
      </c>
      <c r="K31" s="2" t="s">
        <v>83</v>
      </c>
      <c r="L31" s="2" t="s">
        <v>85</v>
      </c>
      <c r="M31" s="2"/>
      <c r="N31" s="2"/>
      <c r="O31" s="2"/>
      <c r="P31" s="2"/>
      <c r="Q31" s="2">
        <f t="shared" si="0"/>
        <v>2</v>
      </c>
      <c r="R31" s="2"/>
    </row>
    <row r="32" spans="1:24" x14ac:dyDescent="0.2">
      <c r="A32" s="2" t="s">
        <v>23</v>
      </c>
      <c r="B32" s="2">
        <v>80</v>
      </c>
      <c r="C32">
        <v>59.316179150000004</v>
      </c>
      <c r="D32">
        <v>4.675498953</v>
      </c>
      <c r="E32">
        <v>12.686598740000001</v>
      </c>
      <c r="F32" s="18">
        <v>7.0199999999999998E-37</v>
      </c>
      <c r="G32">
        <v>50.152369589999999</v>
      </c>
      <c r="H32">
        <v>68.479988710000001</v>
      </c>
      <c r="I32" s="6">
        <v>-20.683820846875001</v>
      </c>
      <c r="J32" s="6">
        <v>20.683820846875001</v>
      </c>
      <c r="K32" s="2" t="s">
        <v>82</v>
      </c>
      <c r="L32" s="2"/>
      <c r="M32" s="2"/>
      <c r="N32" s="2"/>
      <c r="O32" s="2"/>
      <c r="P32" s="2"/>
      <c r="Q32" s="2">
        <f t="shared" si="0"/>
        <v>1</v>
      </c>
      <c r="R32" s="2"/>
    </row>
    <row r="33" spans="1:20" x14ac:dyDescent="0.2">
      <c r="A33" s="2" t="s">
        <v>38</v>
      </c>
      <c r="B33" s="2">
        <v>80</v>
      </c>
      <c r="C33">
        <v>82.056926390000001</v>
      </c>
      <c r="D33">
        <v>8.2036272019999998</v>
      </c>
      <c r="E33">
        <v>10.002517709999999</v>
      </c>
      <c r="F33" s="18">
        <v>1.49E-23</v>
      </c>
      <c r="G33">
        <v>65.978112530000004</v>
      </c>
      <c r="H33">
        <v>98.135740249999998</v>
      </c>
      <c r="I33" s="6">
        <v>2.0569263872917958</v>
      </c>
      <c r="J33" s="6">
        <v>2.0569263872917958</v>
      </c>
      <c r="K33" s="2" t="s">
        <v>82</v>
      </c>
      <c r="L33" s="2"/>
      <c r="M33" s="2"/>
      <c r="N33" s="2"/>
      <c r="O33" s="2"/>
      <c r="P33" s="2"/>
      <c r="Q33" s="2">
        <f t="shared" si="0"/>
        <v>1</v>
      </c>
      <c r="R33" s="2"/>
    </row>
    <row r="34" spans="1:20" x14ac:dyDescent="0.2">
      <c r="A34" s="2" t="s">
        <v>39</v>
      </c>
      <c r="B34" s="2"/>
      <c r="I34" s="6"/>
      <c r="J34" s="6"/>
      <c r="K34" s="2" t="s">
        <v>82</v>
      </c>
      <c r="L34" s="2"/>
      <c r="M34" s="2"/>
      <c r="N34" s="2"/>
      <c r="O34" s="2"/>
      <c r="P34" s="2"/>
      <c r="Q34" s="2">
        <f t="shared" si="0"/>
        <v>1</v>
      </c>
      <c r="R34" s="2"/>
    </row>
    <row r="35" spans="1:20" x14ac:dyDescent="0.2">
      <c r="A35" s="2" t="s">
        <v>60</v>
      </c>
      <c r="B35" s="2">
        <v>80</v>
      </c>
      <c r="C35">
        <v>61.483105170000002</v>
      </c>
      <c r="D35">
        <v>4.7354913920000001</v>
      </c>
      <c r="E35">
        <v>12.983468889999999</v>
      </c>
      <c r="F35" s="18">
        <v>1.5200000000000001E-38</v>
      </c>
      <c r="G35">
        <v>52.20171259</v>
      </c>
      <c r="H35">
        <v>70.764497750000004</v>
      </c>
      <c r="I35" s="6">
        <v>-18.516894831739499</v>
      </c>
      <c r="J35" s="6">
        <v>18.516894831739499</v>
      </c>
      <c r="K35" s="2" t="s">
        <v>83</v>
      </c>
      <c r="L35" s="2"/>
      <c r="M35" s="2"/>
      <c r="N35" s="2"/>
      <c r="O35" s="2"/>
      <c r="P35" s="2"/>
      <c r="Q35" s="2">
        <f t="shared" si="0"/>
        <v>1</v>
      </c>
      <c r="R35" s="2"/>
    </row>
    <row r="36" spans="1:20" x14ac:dyDescent="0.2">
      <c r="A36" s="2" t="s">
        <v>61</v>
      </c>
      <c r="B36" s="2">
        <v>80</v>
      </c>
      <c r="C36">
        <v>55.97177362</v>
      </c>
      <c r="D36">
        <v>4.7482232809999996</v>
      </c>
      <c r="E36">
        <v>11.787940519999999</v>
      </c>
      <c r="F36" s="18">
        <v>4.5E-32</v>
      </c>
      <c r="G36">
        <v>46.665427000000001</v>
      </c>
      <c r="H36">
        <v>65.278120240000007</v>
      </c>
      <c r="I36" s="6">
        <v>-12.608737755841204</v>
      </c>
      <c r="J36" s="6">
        <v>12.608737755841204</v>
      </c>
      <c r="K36" s="2" t="s">
        <v>94</v>
      </c>
      <c r="L36" s="2" t="s">
        <v>108</v>
      </c>
      <c r="M36" s="2"/>
      <c r="N36" s="2"/>
      <c r="O36" s="2"/>
      <c r="P36" s="2"/>
      <c r="Q36" s="2">
        <f t="shared" si="0"/>
        <v>2</v>
      </c>
      <c r="R36" s="2"/>
    </row>
    <row r="37" spans="1:20" x14ac:dyDescent="0.2">
      <c r="A37" s="2" t="s">
        <v>65</v>
      </c>
      <c r="B37" s="2"/>
      <c r="I37" s="6"/>
      <c r="J37" s="6"/>
      <c r="K37" s="2" t="s">
        <v>82</v>
      </c>
      <c r="L37" s="2" t="s">
        <v>83</v>
      </c>
      <c r="M37" s="2" t="s">
        <v>83</v>
      </c>
      <c r="N37" s="2"/>
      <c r="O37" s="2"/>
      <c r="P37" s="2"/>
      <c r="Q37" s="2">
        <f t="shared" si="0"/>
        <v>3</v>
      </c>
      <c r="R37" s="2"/>
    </row>
    <row r="38" spans="1:20" x14ac:dyDescent="0.2">
      <c r="A38" s="2" t="s">
        <v>22</v>
      </c>
      <c r="B38" s="2"/>
      <c r="I38" s="6"/>
      <c r="J38" s="6"/>
      <c r="K38" s="2" t="s">
        <v>87</v>
      </c>
      <c r="L38" s="2"/>
      <c r="M38" s="2"/>
      <c r="N38" s="2"/>
      <c r="O38" s="2"/>
      <c r="P38" s="2"/>
      <c r="Q38" s="2">
        <f t="shared" si="0"/>
        <v>1</v>
      </c>
      <c r="R38" s="2"/>
    </row>
    <row r="39" spans="1:20" x14ac:dyDescent="0.2">
      <c r="A39" s="2" t="s">
        <v>67</v>
      </c>
      <c r="B39" s="2"/>
      <c r="I39" s="6"/>
      <c r="J39" s="6"/>
      <c r="K39" s="2" t="s">
        <v>93</v>
      </c>
      <c r="L39" s="2"/>
      <c r="M39" s="2"/>
      <c r="N39" s="2"/>
      <c r="O39" s="2"/>
      <c r="P39" s="2"/>
      <c r="Q39" s="2">
        <f t="shared" si="0"/>
        <v>1</v>
      </c>
      <c r="R39" s="2"/>
    </row>
    <row r="40" spans="1:20" x14ac:dyDescent="0.2">
      <c r="A40" s="2" t="s">
        <v>73</v>
      </c>
      <c r="B40" s="2">
        <v>82</v>
      </c>
      <c r="C40">
        <v>58.712749240000001</v>
      </c>
      <c r="D40">
        <v>4.673783813</v>
      </c>
      <c r="E40">
        <v>12.562144849999999</v>
      </c>
      <c r="F40" s="18">
        <v>3.41E-36</v>
      </c>
      <c r="G40">
        <v>49.552301290000003</v>
      </c>
      <c r="H40">
        <v>67.873197180000005</v>
      </c>
      <c r="I40" s="6">
        <v>-13.116126995932902</v>
      </c>
      <c r="J40" s="6">
        <v>13.116126995932902</v>
      </c>
      <c r="K40" s="2" t="s">
        <v>82</v>
      </c>
      <c r="L40" s="2" t="s">
        <v>109</v>
      </c>
      <c r="M40" s="2"/>
      <c r="N40" s="2"/>
      <c r="O40" s="2"/>
      <c r="P40" s="2"/>
      <c r="Q40" s="2">
        <f t="shared" si="0"/>
        <v>2</v>
      </c>
      <c r="R40" s="2"/>
    </row>
    <row r="41" spans="1:20" x14ac:dyDescent="0.2">
      <c r="A41" s="2" t="s">
        <v>27</v>
      </c>
      <c r="B41" s="2">
        <v>83</v>
      </c>
      <c r="C41">
        <v>65.338874759999996</v>
      </c>
      <c r="D41">
        <v>5.0389236659999996</v>
      </c>
      <c r="E41">
        <v>12.96683163</v>
      </c>
      <c r="F41" s="18">
        <v>1.89E-38</v>
      </c>
      <c r="G41">
        <v>55.462765849999997</v>
      </c>
      <c r="H41">
        <v>75.214983660000001</v>
      </c>
      <c r="I41" s="6">
        <v>-17.661125243464696</v>
      </c>
      <c r="J41" s="6">
        <v>17.661125243464696</v>
      </c>
      <c r="K41" s="2" t="s">
        <v>85</v>
      </c>
      <c r="L41" s="2" t="s">
        <v>87</v>
      </c>
      <c r="M41" s="2"/>
      <c r="N41" s="2"/>
      <c r="O41" s="2"/>
      <c r="P41" s="2"/>
      <c r="Q41" s="2">
        <f t="shared" si="0"/>
        <v>2</v>
      </c>
      <c r="R41" s="2"/>
    </row>
    <row r="42" spans="1:20" x14ac:dyDescent="0.2">
      <c r="A42" s="2" t="s">
        <v>34</v>
      </c>
      <c r="B42" s="2"/>
      <c r="I42" s="6"/>
      <c r="J42" s="6"/>
      <c r="K42" s="2" t="s">
        <v>83</v>
      </c>
      <c r="L42" s="2"/>
      <c r="M42" s="2"/>
      <c r="N42" s="2"/>
      <c r="O42" s="2"/>
      <c r="P42" s="2"/>
      <c r="Q42" s="2">
        <f t="shared" si="0"/>
        <v>1</v>
      </c>
      <c r="R42" s="2"/>
    </row>
    <row r="43" spans="1:20" x14ac:dyDescent="0.2">
      <c r="A43" s="2" t="s">
        <v>36</v>
      </c>
      <c r="B43" s="2">
        <v>83</v>
      </c>
      <c r="C43">
        <v>68.307271240000006</v>
      </c>
      <c r="D43">
        <v>5.4207816529999997</v>
      </c>
      <c r="E43">
        <v>12.601000300000001</v>
      </c>
      <c r="F43" s="18">
        <v>2.0799999999999998E-36</v>
      </c>
      <c r="G43">
        <v>57.682734429999996</v>
      </c>
      <c r="H43">
        <v>78.931808040000007</v>
      </c>
      <c r="I43" s="6">
        <v>0.32105892044450002</v>
      </c>
      <c r="J43" s="6">
        <v>0.32105892044450002</v>
      </c>
      <c r="K43" s="2" t="s">
        <v>82</v>
      </c>
      <c r="L43" s="2" t="s">
        <v>83</v>
      </c>
      <c r="M43" s="2"/>
      <c r="N43" s="2"/>
      <c r="O43" s="2"/>
      <c r="P43" s="2"/>
      <c r="Q43" s="2">
        <f t="shared" si="0"/>
        <v>2</v>
      </c>
      <c r="R43" s="2"/>
    </row>
    <row r="44" spans="1:20" x14ac:dyDescent="0.2">
      <c r="A44" s="2" t="s">
        <v>50</v>
      </c>
      <c r="B44" s="2">
        <v>83</v>
      </c>
      <c r="C44">
        <v>89.872849540000004</v>
      </c>
      <c r="D44">
        <v>10.153198339999999</v>
      </c>
      <c r="E44">
        <v>8.8516787069999996</v>
      </c>
      <c r="F44" s="18">
        <v>8.6200000000000002E-19</v>
      </c>
      <c r="G44">
        <v>69.972946469999997</v>
      </c>
      <c r="H44">
        <v>109.7727526</v>
      </c>
      <c r="I44" s="6">
        <v>6.8728495422185034</v>
      </c>
      <c r="J44" s="6">
        <v>6.8728495422185034</v>
      </c>
      <c r="K44" s="2" t="s">
        <v>82</v>
      </c>
      <c r="L44" s="2" t="s">
        <v>83</v>
      </c>
      <c r="M44" s="2"/>
      <c r="N44" s="2"/>
      <c r="O44" s="2"/>
      <c r="P44" s="2"/>
      <c r="Q44" s="2">
        <f t="shared" si="0"/>
        <v>2</v>
      </c>
      <c r="R44" s="2"/>
    </row>
    <row r="45" spans="1:20" x14ac:dyDescent="0.2">
      <c r="A45" s="2" t="s">
        <v>54</v>
      </c>
      <c r="B45" s="2">
        <v>83</v>
      </c>
      <c r="C45">
        <v>67.07096439</v>
      </c>
      <c r="D45">
        <v>5.2479050889999996</v>
      </c>
      <c r="E45">
        <v>12.780521609999999</v>
      </c>
      <c r="F45" s="18">
        <v>2.1099999999999999E-37</v>
      </c>
      <c r="G45">
        <v>56.785259420000003</v>
      </c>
      <c r="H45">
        <v>77.356669359999998</v>
      </c>
      <c r="I45" s="6">
        <v>-15.929035608549299</v>
      </c>
      <c r="J45" s="6">
        <v>15.929035608549299</v>
      </c>
      <c r="K45" s="2" t="s">
        <v>82</v>
      </c>
      <c r="L45" s="2" t="s">
        <v>83</v>
      </c>
      <c r="M45" s="2"/>
      <c r="N45" s="2"/>
      <c r="O45" s="2"/>
      <c r="P45" s="2"/>
      <c r="Q45" s="2">
        <f t="shared" si="0"/>
        <v>2</v>
      </c>
      <c r="R45" s="2"/>
    </row>
    <row r="46" spans="1:20" x14ac:dyDescent="0.2">
      <c r="A46" s="2" t="s">
        <v>41</v>
      </c>
      <c r="B46" s="2">
        <v>84</v>
      </c>
      <c r="C46">
        <v>83.040078899999997</v>
      </c>
      <c r="D46">
        <v>8.4400151920000006</v>
      </c>
      <c r="E46">
        <v>9.8388541969999999</v>
      </c>
      <c r="F46" s="18">
        <v>7.6600000000000005E-23</v>
      </c>
      <c r="G46">
        <v>66.497953089999996</v>
      </c>
      <c r="H46">
        <v>99.582204700000005</v>
      </c>
      <c r="I46" s="6">
        <v>3.0758418584200058</v>
      </c>
      <c r="J46" s="6">
        <v>3.0758418584200058</v>
      </c>
      <c r="K46" s="2" t="s">
        <v>83</v>
      </c>
      <c r="L46" s="2" t="s">
        <v>83</v>
      </c>
      <c r="M46" s="2" t="s">
        <v>97</v>
      </c>
      <c r="N46" s="2"/>
      <c r="O46" s="2"/>
      <c r="P46" s="2"/>
      <c r="Q46" s="2">
        <f t="shared" si="0"/>
        <v>3</v>
      </c>
      <c r="R46" s="2"/>
    </row>
    <row r="47" spans="1:20" x14ac:dyDescent="0.2">
      <c r="A47" s="2" t="s">
        <v>72</v>
      </c>
      <c r="B47" s="2">
        <v>84</v>
      </c>
      <c r="C47">
        <v>66.742556879999995</v>
      </c>
      <c r="D47">
        <v>5.205187521</v>
      </c>
      <c r="E47">
        <v>12.822315550000001</v>
      </c>
      <c r="F47" s="18">
        <v>1.2299999999999999E-37</v>
      </c>
      <c r="G47">
        <v>56.540576799999997</v>
      </c>
      <c r="H47">
        <v>76.94453695</v>
      </c>
      <c r="I47" s="6">
        <v>-17.257443123265205</v>
      </c>
      <c r="J47" s="6">
        <v>17.257443123265205</v>
      </c>
      <c r="K47" s="2" t="s">
        <v>82</v>
      </c>
      <c r="L47" s="2"/>
      <c r="M47" s="2"/>
      <c r="N47" s="2"/>
      <c r="O47" s="2"/>
      <c r="P47" s="2"/>
      <c r="Q47" s="2">
        <f t="shared" si="0"/>
        <v>1</v>
      </c>
      <c r="R47" s="2"/>
    </row>
    <row r="48" spans="1:20" x14ac:dyDescent="0.2">
      <c r="A48" s="2" t="s">
        <v>56</v>
      </c>
      <c r="B48" s="2">
        <v>85</v>
      </c>
      <c r="C48">
        <v>62.8995733</v>
      </c>
      <c r="D48">
        <v>4.8189851920000004</v>
      </c>
      <c r="E48">
        <v>13.05245208</v>
      </c>
      <c r="F48" s="18">
        <v>6.1499999999999997E-39</v>
      </c>
      <c r="G48">
        <v>53.454535880000002</v>
      </c>
      <c r="H48">
        <v>72.344610720000006</v>
      </c>
      <c r="I48" s="6">
        <v>-22.100426703645397</v>
      </c>
      <c r="J48" s="6">
        <v>22.100426703645397</v>
      </c>
      <c r="K48" s="2" t="s">
        <v>84</v>
      </c>
      <c r="L48" s="2"/>
      <c r="M48" s="2"/>
      <c r="N48" s="2"/>
      <c r="O48" s="2"/>
      <c r="P48" s="2"/>
      <c r="Q48" s="2">
        <f t="shared" si="0"/>
        <v>1</v>
      </c>
      <c r="R48" s="2"/>
      <c r="T48">
        <f>COUNTA(B2:B134)</f>
        <v>113</v>
      </c>
    </row>
    <row r="49" spans="1:18" x14ac:dyDescent="0.2">
      <c r="A49" s="2" t="s">
        <v>66</v>
      </c>
      <c r="B49" s="2">
        <v>85</v>
      </c>
      <c r="C49">
        <v>79.339960779999998</v>
      </c>
      <c r="D49">
        <v>7.5680813870000003</v>
      </c>
      <c r="E49">
        <v>10.4834973</v>
      </c>
      <c r="F49" s="18">
        <v>1.03E-25</v>
      </c>
      <c r="G49">
        <v>64.506793830000007</v>
      </c>
      <c r="H49">
        <v>94.173127730000004</v>
      </c>
      <c r="I49" s="6">
        <v>1.8660571679762938</v>
      </c>
      <c r="J49" s="6">
        <v>1.8660571679762938</v>
      </c>
      <c r="K49" s="2" t="s">
        <v>85</v>
      </c>
      <c r="L49" s="2" t="s">
        <v>104</v>
      </c>
      <c r="M49" s="2"/>
      <c r="N49" s="2"/>
      <c r="O49" s="2"/>
      <c r="P49" s="2"/>
      <c r="Q49" s="2">
        <f t="shared" si="0"/>
        <v>2</v>
      </c>
      <c r="R49" s="2"/>
    </row>
    <row r="50" spans="1:18" x14ac:dyDescent="0.2">
      <c r="A50" s="2" t="s">
        <v>68</v>
      </c>
      <c r="B50" s="2">
        <v>85</v>
      </c>
      <c r="C50">
        <v>67.07096439</v>
      </c>
      <c r="D50">
        <v>5.2479050889999996</v>
      </c>
      <c r="E50">
        <v>12.780521609999999</v>
      </c>
      <c r="F50" s="18">
        <v>2.1099999999999999E-37</v>
      </c>
      <c r="G50">
        <v>56.785259420000003</v>
      </c>
      <c r="H50">
        <v>77.356669359999998</v>
      </c>
      <c r="I50" s="6">
        <v>-4.8071515380652983</v>
      </c>
      <c r="J50" s="6">
        <v>4.8071515380652983</v>
      </c>
      <c r="K50" s="2" t="s">
        <v>82</v>
      </c>
      <c r="L50" s="2" t="s">
        <v>82</v>
      </c>
      <c r="M50" s="2" t="s">
        <v>83</v>
      </c>
      <c r="N50" s="2"/>
      <c r="O50" s="2"/>
      <c r="P50" s="2"/>
      <c r="Q50" s="2">
        <f t="shared" si="0"/>
        <v>3</v>
      </c>
      <c r="R50" s="2"/>
    </row>
    <row r="51" spans="1:18" x14ac:dyDescent="0.2">
      <c r="A51" s="2" t="s">
        <v>32</v>
      </c>
      <c r="B51" s="2">
        <v>86</v>
      </c>
      <c r="C51">
        <v>56.713198499999997</v>
      </c>
      <c r="D51">
        <v>4.7149441469999998</v>
      </c>
      <c r="E51">
        <v>12.02839243</v>
      </c>
      <c r="F51" s="18">
        <v>2.5200000000000001E-33</v>
      </c>
      <c r="G51">
        <v>47.472077779999999</v>
      </c>
      <c r="H51">
        <v>65.954319220000002</v>
      </c>
      <c r="I51" s="6">
        <v>-29.286801500410299</v>
      </c>
      <c r="J51" s="6">
        <v>29.286801500410299</v>
      </c>
      <c r="K51" s="2" t="s">
        <v>82</v>
      </c>
      <c r="L51" s="2"/>
      <c r="M51" s="2"/>
      <c r="N51" s="2"/>
      <c r="O51" s="2"/>
      <c r="P51" s="2"/>
      <c r="Q51" s="2">
        <f t="shared" si="0"/>
        <v>1</v>
      </c>
      <c r="R51" s="2"/>
    </row>
    <row r="52" spans="1:18" x14ac:dyDescent="0.2">
      <c r="A52" s="2" t="s">
        <v>55</v>
      </c>
      <c r="B52" s="2">
        <v>86</v>
      </c>
      <c r="C52">
        <v>61.972650209999998</v>
      </c>
      <c r="D52">
        <v>4.7604896209999996</v>
      </c>
      <c r="E52">
        <v>13.01812526</v>
      </c>
      <c r="F52" s="18">
        <v>9.6500000000000003E-39</v>
      </c>
      <c r="G52">
        <v>52.642262000000002</v>
      </c>
      <c r="H52">
        <v>71.303038409999999</v>
      </c>
      <c r="I52" s="6">
        <v>-24.027349791935997</v>
      </c>
      <c r="J52" s="6">
        <v>24.027349791935997</v>
      </c>
      <c r="K52" s="2" t="s">
        <v>83</v>
      </c>
      <c r="L52" s="2"/>
      <c r="M52" s="2"/>
      <c r="N52" s="2"/>
      <c r="O52" s="2"/>
      <c r="P52" s="2"/>
      <c r="Q52" s="2">
        <f t="shared" si="0"/>
        <v>1</v>
      </c>
      <c r="R52" s="2"/>
    </row>
    <row r="53" spans="1:18" x14ac:dyDescent="0.2">
      <c r="A53" s="2" t="s">
        <v>21</v>
      </c>
      <c r="B53" s="2">
        <v>87</v>
      </c>
      <c r="C53">
        <v>90.685520519999997</v>
      </c>
      <c r="D53">
        <v>10.363433519999999</v>
      </c>
      <c r="E53">
        <v>8.7505285120000007</v>
      </c>
      <c r="F53" s="18">
        <v>2.1199999999999999E-18</v>
      </c>
      <c r="G53">
        <v>70.373564060000007</v>
      </c>
      <c r="H53">
        <v>110.997477</v>
      </c>
      <c r="I53" s="6">
        <v>12.303692345788903</v>
      </c>
      <c r="J53" s="6">
        <v>12.303692345788903</v>
      </c>
      <c r="K53" s="2" t="s">
        <v>82</v>
      </c>
      <c r="L53" s="2" t="s">
        <v>83</v>
      </c>
      <c r="M53" s="2"/>
      <c r="N53" s="2"/>
      <c r="O53" s="2"/>
      <c r="P53" s="2"/>
      <c r="Q53" s="2">
        <f t="shared" si="0"/>
        <v>2</v>
      </c>
      <c r="R53" s="2"/>
    </row>
    <row r="54" spans="1:18" x14ac:dyDescent="0.2">
      <c r="A54" s="2" t="s">
        <v>69</v>
      </c>
      <c r="B54" s="2">
        <v>87</v>
      </c>
      <c r="C54">
        <v>58.079872309999999</v>
      </c>
      <c r="D54">
        <v>4.6790510359999997</v>
      </c>
      <c r="E54">
        <v>12.41274606</v>
      </c>
      <c r="F54" s="18">
        <v>2.2300000000000001E-35</v>
      </c>
      <c r="G54">
        <v>48.909100799999997</v>
      </c>
      <c r="H54">
        <v>67.250643819999993</v>
      </c>
      <c r="I54" s="6">
        <v>-28.920127690503897</v>
      </c>
      <c r="J54" s="6">
        <v>28.920127690503897</v>
      </c>
      <c r="K54" s="2" t="s">
        <v>83</v>
      </c>
      <c r="L54" s="2"/>
      <c r="M54" s="2"/>
      <c r="N54" s="2"/>
      <c r="O54" s="2"/>
      <c r="P54" s="2"/>
      <c r="Q54" s="2">
        <f t="shared" si="0"/>
        <v>1</v>
      </c>
      <c r="R54" s="2"/>
    </row>
    <row r="55" spans="1:18" x14ac:dyDescent="0.2">
      <c r="A55" s="2" t="s">
        <v>58</v>
      </c>
      <c r="B55" s="2">
        <v>89</v>
      </c>
      <c r="C55">
        <v>61.483105170000002</v>
      </c>
      <c r="D55">
        <v>4.7354913920000001</v>
      </c>
      <c r="E55">
        <v>12.983468889999999</v>
      </c>
      <c r="F55" s="18">
        <v>1.5200000000000001E-38</v>
      </c>
      <c r="G55">
        <v>52.20171259</v>
      </c>
      <c r="H55">
        <v>70.764497750000004</v>
      </c>
      <c r="I55" s="6">
        <v>-27.516894831739499</v>
      </c>
      <c r="J55" s="6">
        <v>27.516894831739499</v>
      </c>
      <c r="K55" s="2" t="s">
        <v>87</v>
      </c>
      <c r="L55" s="2"/>
      <c r="M55" s="2"/>
      <c r="N55" s="2"/>
      <c r="O55" s="2"/>
      <c r="P55" s="2"/>
      <c r="Q55" s="2">
        <f t="shared" si="0"/>
        <v>1</v>
      </c>
      <c r="R55" s="2"/>
    </row>
    <row r="56" spans="1:18" x14ac:dyDescent="0.2">
      <c r="A56" s="2" t="s">
        <v>70</v>
      </c>
      <c r="B56" s="2">
        <v>89</v>
      </c>
      <c r="C56">
        <v>65.704290580000006</v>
      </c>
      <c r="D56">
        <v>5.0795771250000001</v>
      </c>
      <c r="E56">
        <v>12.93499222</v>
      </c>
      <c r="F56" s="18">
        <v>2.8600000000000002E-38</v>
      </c>
      <c r="G56">
        <v>55.748502360000003</v>
      </c>
      <c r="H56">
        <v>75.660078799999994</v>
      </c>
      <c r="I56" s="6">
        <v>-23.295709418455701</v>
      </c>
      <c r="J56" s="6">
        <v>23.295709418455701</v>
      </c>
      <c r="K56" s="2" t="s">
        <v>82</v>
      </c>
      <c r="L56" s="2"/>
      <c r="M56" s="2"/>
      <c r="N56" s="2"/>
      <c r="O56" s="2"/>
      <c r="P56" s="2"/>
      <c r="Q56" s="2">
        <f t="shared" si="0"/>
        <v>1</v>
      </c>
      <c r="R56" s="2"/>
    </row>
    <row r="57" spans="1:18" x14ac:dyDescent="0.2">
      <c r="A57" s="2">
        <v>911</v>
      </c>
      <c r="B57" s="2">
        <v>90</v>
      </c>
      <c r="C57">
        <v>55.97177362</v>
      </c>
      <c r="D57">
        <v>4.7482232809999996</v>
      </c>
      <c r="E57">
        <v>11.787940519999999</v>
      </c>
      <c r="F57" s="18">
        <v>4.5E-32</v>
      </c>
      <c r="G57">
        <v>46.665427000000001</v>
      </c>
      <c r="H57">
        <v>65.278120240000007</v>
      </c>
      <c r="I57" s="6">
        <v>-23.594381650428502</v>
      </c>
      <c r="J57" s="6">
        <v>23.594381650428502</v>
      </c>
      <c r="K57" s="2" t="s">
        <v>82</v>
      </c>
      <c r="L57" s="2" t="s">
        <v>85</v>
      </c>
      <c r="M57" s="2"/>
      <c r="N57" s="2"/>
      <c r="O57" s="2"/>
      <c r="P57" s="2"/>
      <c r="Q57" s="2">
        <f t="shared" si="0"/>
        <v>2</v>
      </c>
      <c r="R57" s="2"/>
    </row>
    <row r="58" spans="1:18" x14ac:dyDescent="0.2">
      <c r="A58" s="2">
        <v>910</v>
      </c>
      <c r="B58" s="2">
        <v>92</v>
      </c>
      <c r="C58">
        <v>76.539585389999999</v>
      </c>
      <c r="D58">
        <v>6.9461786280000002</v>
      </c>
      <c r="E58">
        <v>11.01894862</v>
      </c>
      <c r="F58" s="18">
        <v>3.0999999999999999E-28</v>
      </c>
      <c r="G58">
        <v>62.925325450000003</v>
      </c>
      <c r="H58">
        <v>90.153845329999996</v>
      </c>
      <c r="I58" s="6">
        <v>-11.118242539736102</v>
      </c>
      <c r="J58" s="6">
        <v>11.118242539736102</v>
      </c>
      <c r="K58" s="2" t="s">
        <v>83</v>
      </c>
      <c r="L58" s="2" t="s">
        <v>104</v>
      </c>
      <c r="M58" s="2" t="s">
        <v>105</v>
      </c>
      <c r="N58" s="2"/>
      <c r="O58" s="2"/>
      <c r="P58" s="2"/>
      <c r="Q58" s="2">
        <f t="shared" si="0"/>
        <v>3</v>
      </c>
      <c r="R58" s="2"/>
    </row>
    <row r="59" spans="1:18" x14ac:dyDescent="0.2">
      <c r="A59" s="2">
        <v>706</v>
      </c>
      <c r="B59" s="2">
        <v>95</v>
      </c>
      <c r="C59">
        <v>75.733648959999996</v>
      </c>
      <c r="D59">
        <v>6.7747389570000003</v>
      </c>
      <c r="E59">
        <v>11.178829090000001</v>
      </c>
      <c r="F59" s="18">
        <v>5.1799999999999999E-29</v>
      </c>
      <c r="G59">
        <v>62.455404600000001</v>
      </c>
      <c r="H59">
        <v>89.011893319999999</v>
      </c>
      <c r="I59" s="6">
        <v>-19.2663510413105</v>
      </c>
      <c r="J59" s="6">
        <v>19.2663510413105</v>
      </c>
      <c r="K59" s="2" t="s">
        <v>83</v>
      </c>
      <c r="L59" s="2"/>
      <c r="M59" s="2"/>
      <c r="N59" s="2"/>
      <c r="O59" s="2"/>
      <c r="P59" s="2"/>
      <c r="Q59" s="2">
        <f t="shared" si="0"/>
        <v>1</v>
      </c>
      <c r="R59" s="2"/>
    </row>
    <row r="60" spans="1:18" x14ac:dyDescent="0.2">
      <c r="A60" s="2">
        <v>755</v>
      </c>
      <c r="B60" s="2">
        <v>95</v>
      </c>
      <c r="C60">
        <v>62.8995733</v>
      </c>
      <c r="D60">
        <v>4.8189851920000004</v>
      </c>
      <c r="E60">
        <v>13.05245208</v>
      </c>
      <c r="F60" s="18">
        <v>6.1499999999999997E-39</v>
      </c>
      <c r="G60">
        <v>53.454535880000002</v>
      </c>
      <c r="H60">
        <v>72.344610720000006</v>
      </c>
      <c r="I60" s="6">
        <v>-32.100426703645397</v>
      </c>
      <c r="J60" s="6">
        <v>32.100426703645397</v>
      </c>
      <c r="K60" s="2" t="s">
        <v>82</v>
      </c>
      <c r="L60" s="2"/>
      <c r="M60" s="2"/>
      <c r="N60" s="2"/>
      <c r="O60" s="2"/>
      <c r="P60" s="2"/>
      <c r="Q60" s="2">
        <f t="shared" si="0"/>
        <v>1</v>
      </c>
      <c r="R60" s="2"/>
    </row>
    <row r="61" spans="1:18" x14ac:dyDescent="0.2">
      <c r="A61" s="2">
        <v>764</v>
      </c>
      <c r="B61" s="2">
        <v>95</v>
      </c>
      <c r="C61">
        <v>69.965449539999994</v>
      </c>
      <c r="D61">
        <v>5.6801370750000002</v>
      </c>
      <c r="E61">
        <v>12.31756358</v>
      </c>
      <c r="F61" s="18">
        <v>7.2900000000000004E-35</v>
      </c>
      <c r="G61">
        <v>58.832585440000003</v>
      </c>
      <c r="H61">
        <v>81.098313630000007</v>
      </c>
      <c r="I61" s="6">
        <v>-25.034550463648799</v>
      </c>
      <c r="J61" s="6">
        <v>25.034550463648799</v>
      </c>
      <c r="K61" s="2" t="s">
        <v>91</v>
      </c>
      <c r="L61" s="2"/>
      <c r="M61" s="2"/>
      <c r="N61" s="2"/>
      <c r="O61" s="2"/>
      <c r="P61" s="2"/>
      <c r="Q61" s="2">
        <f t="shared" si="0"/>
        <v>1</v>
      </c>
      <c r="R61" s="2"/>
    </row>
    <row r="62" spans="1:18" x14ac:dyDescent="0.2">
      <c r="A62" s="2">
        <v>802</v>
      </c>
      <c r="B62" s="2"/>
      <c r="I62" s="6"/>
      <c r="J62" s="6"/>
      <c r="K62" s="2" t="s">
        <v>83</v>
      </c>
      <c r="L62" s="2"/>
      <c r="M62" s="2"/>
      <c r="N62" s="2"/>
      <c r="O62" s="2"/>
      <c r="P62" s="2"/>
      <c r="Q62" s="2">
        <f t="shared" si="0"/>
        <v>1</v>
      </c>
      <c r="R62" s="2"/>
    </row>
    <row r="63" spans="1:18" x14ac:dyDescent="0.2">
      <c r="A63" s="2">
        <v>804</v>
      </c>
      <c r="B63" s="2">
        <v>95</v>
      </c>
      <c r="C63">
        <v>54.348231939999998</v>
      </c>
      <c r="D63">
        <v>4.8538147809999996</v>
      </c>
      <c r="E63">
        <v>11.197013979999999</v>
      </c>
      <c r="F63" s="18">
        <v>4.2199999999999998E-29</v>
      </c>
      <c r="G63">
        <v>44.834929780000003</v>
      </c>
      <c r="H63">
        <v>63.861534089999999</v>
      </c>
      <c r="I63" s="6">
        <v>-40.6517680639842</v>
      </c>
      <c r="J63" s="6">
        <v>40.6517680639842</v>
      </c>
      <c r="K63" s="2" t="s">
        <v>82</v>
      </c>
      <c r="L63" s="2"/>
      <c r="M63" s="2"/>
      <c r="N63" s="2"/>
      <c r="O63" s="2"/>
      <c r="P63" s="2"/>
      <c r="Q63" s="2">
        <f t="shared" si="0"/>
        <v>1</v>
      </c>
      <c r="R63" s="2"/>
    </row>
    <row r="64" spans="1:18" x14ac:dyDescent="0.2">
      <c r="A64" s="2">
        <v>867</v>
      </c>
      <c r="B64" s="2">
        <v>95</v>
      </c>
      <c r="C64">
        <v>67.07096439</v>
      </c>
      <c r="D64">
        <v>5.2479050889999996</v>
      </c>
      <c r="E64">
        <v>12.780521609999999</v>
      </c>
      <c r="F64" s="18">
        <v>2.1099999999999999E-37</v>
      </c>
      <c r="G64">
        <v>56.785259420000003</v>
      </c>
      <c r="H64">
        <v>77.356669359999998</v>
      </c>
      <c r="I64" s="6">
        <v>-22.669583900074898</v>
      </c>
      <c r="J64" s="6">
        <v>22.669583900074898</v>
      </c>
      <c r="K64" s="2" t="s">
        <v>82</v>
      </c>
      <c r="L64" s="2" t="s">
        <v>82</v>
      </c>
      <c r="M64" s="2" t="s">
        <v>82</v>
      </c>
      <c r="N64" s="2"/>
      <c r="O64" s="2"/>
      <c r="P64" s="2"/>
      <c r="Q64" s="2">
        <f t="shared" si="0"/>
        <v>3</v>
      </c>
      <c r="R64" s="2"/>
    </row>
    <row r="65" spans="1:18" x14ac:dyDescent="0.2">
      <c r="A65" s="2">
        <v>876</v>
      </c>
      <c r="B65" s="2">
        <v>95</v>
      </c>
      <c r="C65">
        <v>82.752877409999996</v>
      </c>
      <c r="D65">
        <v>8.3706428200000005</v>
      </c>
      <c r="E65">
        <v>9.8860839229999993</v>
      </c>
      <c r="F65" s="18">
        <v>4.7799999999999998E-23</v>
      </c>
      <c r="G65">
        <v>66.346718949999996</v>
      </c>
      <c r="H65">
        <v>99.159035860000003</v>
      </c>
      <c r="I65" s="6">
        <v>-12.247122592512895</v>
      </c>
      <c r="J65" s="6">
        <v>12.247122592512895</v>
      </c>
      <c r="K65" s="2" t="s">
        <v>83</v>
      </c>
      <c r="L65" s="2" t="s">
        <v>100</v>
      </c>
      <c r="M65" s="2"/>
      <c r="N65" s="2"/>
      <c r="O65" s="2"/>
      <c r="P65" s="2"/>
      <c r="Q65" s="2">
        <f t="shared" si="0"/>
        <v>2</v>
      </c>
      <c r="R65" s="8"/>
    </row>
    <row r="66" spans="1:18" x14ac:dyDescent="0.2">
      <c r="A66" s="2">
        <v>893</v>
      </c>
      <c r="B66" s="2">
        <v>95</v>
      </c>
      <c r="C66">
        <v>77.589867810000001</v>
      </c>
      <c r="D66">
        <v>7.1749242459999998</v>
      </c>
      <c r="E66">
        <v>10.814033029999999</v>
      </c>
      <c r="F66" s="18">
        <v>2.9499999999999999E-27</v>
      </c>
      <c r="G66">
        <v>63.5272747</v>
      </c>
      <c r="H66">
        <v>91.652460919999996</v>
      </c>
      <c r="I66" s="6">
        <v>-17.410132191600596</v>
      </c>
      <c r="J66" s="6">
        <v>17.410132191600596</v>
      </c>
      <c r="K66" s="2" t="s">
        <v>101</v>
      </c>
      <c r="L66" s="2"/>
      <c r="M66" s="2"/>
      <c r="N66" s="2"/>
      <c r="O66" s="2"/>
      <c r="P66" s="2"/>
      <c r="Q66" s="2">
        <f t="shared" si="0"/>
        <v>1</v>
      </c>
    </row>
    <row r="67" spans="1:18" x14ac:dyDescent="0.2">
      <c r="A67" s="2">
        <v>897</v>
      </c>
      <c r="B67" s="2">
        <v>95</v>
      </c>
      <c r="C67">
        <v>78.153930759999994</v>
      </c>
      <c r="D67">
        <v>7.3000831809999998</v>
      </c>
      <c r="E67">
        <v>10.70589592</v>
      </c>
      <c r="F67" s="18">
        <v>9.5500000000000002E-27</v>
      </c>
      <c r="G67">
        <v>63.846030640000002</v>
      </c>
      <c r="H67">
        <v>92.461830879999994</v>
      </c>
      <c r="I67" s="6">
        <v>-16.846069238436101</v>
      </c>
      <c r="J67" s="6">
        <v>16.846069238436101</v>
      </c>
      <c r="K67" s="2" t="s">
        <v>83</v>
      </c>
      <c r="L67" s="2"/>
      <c r="M67" s="2"/>
      <c r="N67" s="2"/>
      <c r="O67" s="2"/>
      <c r="P67" s="2"/>
      <c r="Q67" s="2">
        <f t="shared" ref="Q67:Q130" si="5">COUNTA(K67:P67)</f>
        <v>1</v>
      </c>
    </row>
    <row r="68" spans="1:18" x14ac:dyDescent="0.2">
      <c r="A68" s="2">
        <v>898</v>
      </c>
      <c r="B68" s="2">
        <v>95</v>
      </c>
      <c r="C68">
        <v>58.712749240000001</v>
      </c>
      <c r="D68">
        <v>4.673783813</v>
      </c>
      <c r="E68">
        <v>12.562144849999999</v>
      </c>
      <c r="F68" s="18">
        <v>3.41E-36</v>
      </c>
      <c r="G68">
        <v>49.552301290000003</v>
      </c>
      <c r="H68">
        <v>67.873197180000005</v>
      </c>
      <c r="I68" s="6">
        <v>-36.287250761845499</v>
      </c>
      <c r="J68" s="6">
        <v>36.287250761845499</v>
      </c>
      <c r="K68" s="2" t="s">
        <v>83</v>
      </c>
      <c r="L68" s="2"/>
      <c r="M68" s="2"/>
      <c r="N68" s="2"/>
      <c r="O68" s="2"/>
      <c r="P68" s="2"/>
      <c r="Q68" s="2">
        <f t="shared" si="5"/>
        <v>1</v>
      </c>
    </row>
    <row r="69" spans="1:18" x14ac:dyDescent="0.2">
      <c r="A69" s="2">
        <v>900</v>
      </c>
      <c r="B69" s="2">
        <v>95</v>
      </c>
      <c r="C69">
        <v>76.694933399999996</v>
      </c>
      <c r="D69">
        <v>6.979643802</v>
      </c>
      <c r="E69">
        <v>10.988373559999999</v>
      </c>
      <c r="F69" s="18">
        <v>4.3500000000000004E-28</v>
      </c>
      <c r="G69">
        <v>63.015082929999998</v>
      </c>
      <c r="H69">
        <v>90.374783879999995</v>
      </c>
      <c r="I69" s="6">
        <v>-15.786590503589693</v>
      </c>
      <c r="J69" s="6">
        <v>15.786590503589693</v>
      </c>
      <c r="K69" s="2" t="s">
        <v>83</v>
      </c>
      <c r="L69" s="2" t="s">
        <v>88</v>
      </c>
      <c r="M69" s="2" t="s">
        <v>102</v>
      </c>
      <c r="N69" s="2"/>
      <c r="O69" s="2"/>
      <c r="P69" s="2"/>
      <c r="Q69" s="2">
        <f t="shared" si="5"/>
        <v>3</v>
      </c>
    </row>
    <row r="70" spans="1:18" x14ac:dyDescent="0.2">
      <c r="A70" s="2">
        <v>719</v>
      </c>
      <c r="B70" s="2">
        <v>96</v>
      </c>
      <c r="C70">
        <v>59.89278092</v>
      </c>
      <c r="D70">
        <v>4.6832763880000003</v>
      </c>
      <c r="E70">
        <v>12.78864965</v>
      </c>
      <c r="F70" s="18">
        <v>1.9000000000000002E-37</v>
      </c>
      <c r="G70">
        <v>50.71372787</v>
      </c>
      <c r="H70">
        <v>69.07183397</v>
      </c>
      <c r="I70" s="6">
        <v>-36.1072190778875</v>
      </c>
      <c r="J70" s="6">
        <v>36.1072190778875</v>
      </c>
      <c r="K70" s="2" t="s">
        <v>86</v>
      </c>
      <c r="L70" s="2"/>
      <c r="M70" s="2"/>
      <c r="N70" s="2"/>
      <c r="O70" s="2"/>
      <c r="P70" s="2"/>
      <c r="Q70" s="2">
        <f t="shared" si="5"/>
        <v>1</v>
      </c>
    </row>
    <row r="71" spans="1:18" x14ac:dyDescent="0.2">
      <c r="A71" s="2">
        <v>736</v>
      </c>
      <c r="B71" s="2">
        <v>96</v>
      </c>
      <c r="C71">
        <v>73.368682399999997</v>
      </c>
      <c r="D71">
        <v>6.2950569810000001</v>
      </c>
      <c r="E71">
        <v>11.65496716</v>
      </c>
      <c r="F71" s="18">
        <v>2.1599999999999998E-31</v>
      </c>
      <c r="G71">
        <v>61.03059743</v>
      </c>
      <c r="H71">
        <v>85.706767360000001</v>
      </c>
      <c r="I71" s="6">
        <v>13.918326115753999</v>
      </c>
      <c r="J71" s="6">
        <v>13.918326115753999</v>
      </c>
      <c r="K71" s="2" t="s">
        <v>82</v>
      </c>
      <c r="L71" s="2" t="s">
        <v>83</v>
      </c>
      <c r="M71" s="2" t="s">
        <v>83</v>
      </c>
      <c r="N71" s="2" t="s">
        <v>83</v>
      </c>
      <c r="O71" s="2" t="s">
        <v>89</v>
      </c>
      <c r="P71" s="2"/>
      <c r="Q71" s="2">
        <f t="shared" si="5"/>
        <v>5</v>
      </c>
    </row>
    <row r="72" spans="1:18" x14ac:dyDescent="0.2">
      <c r="A72" s="2">
        <v>776</v>
      </c>
      <c r="B72" s="2">
        <v>96</v>
      </c>
      <c r="C72">
        <v>57.414526270000003</v>
      </c>
      <c r="D72">
        <v>4.6923618950000003</v>
      </c>
      <c r="E72">
        <v>12.23574131</v>
      </c>
      <c r="F72" s="18">
        <v>1.9999999999999999E-34</v>
      </c>
      <c r="G72">
        <v>48.217665949999997</v>
      </c>
      <c r="H72">
        <v>66.611386580000001</v>
      </c>
      <c r="I72" s="6">
        <v>-38.5854737323831</v>
      </c>
      <c r="J72" s="6">
        <v>38.5854737323831</v>
      </c>
      <c r="K72" s="2" t="s">
        <v>83</v>
      </c>
      <c r="L72" s="2"/>
      <c r="M72" s="2"/>
      <c r="N72" s="2"/>
      <c r="O72" s="2"/>
      <c r="P72" s="2"/>
      <c r="Q72" s="2">
        <f t="shared" si="5"/>
        <v>1</v>
      </c>
    </row>
    <row r="73" spans="1:18" x14ac:dyDescent="0.2">
      <c r="A73" s="2">
        <v>806</v>
      </c>
      <c r="B73" s="2">
        <v>96</v>
      </c>
      <c r="C73">
        <v>79.085611380000003</v>
      </c>
      <c r="D73">
        <v>7.510081038</v>
      </c>
      <c r="E73">
        <v>10.53059361</v>
      </c>
      <c r="F73" s="18">
        <v>6.2399999999999996E-26</v>
      </c>
      <c r="G73">
        <v>64.366123020000003</v>
      </c>
      <c r="H73">
        <v>93.805099740000003</v>
      </c>
      <c r="I73" s="6">
        <v>-16.914388620673904</v>
      </c>
      <c r="J73" s="6">
        <v>16.914388620673904</v>
      </c>
      <c r="K73" s="2" t="s">
        <v>94</v>
      </c>
      <c r="L73" s="2"/>
      <c r="M73" s="2"/>
      <c r="N73" s="2"/>
      <c r="O73" s="2"/>
      <c r="P73" s="2"/>
      <c r="Q73" s="2">
        <f t="shared" si="5"/>
        <v>1</v>
      </c>
    </row>
    <row r="74" spans="1:18" x14ac:dyDescent="0.2">
      <c r="A74" s="2">
        <v>820</v>
      </c>
      <c r="B74" s="2">
        <v>96</v>
      </c>
      <c r="C74">
        <v>82.056926390000001</v>
      </c>
      <c r="D74">
        <v>8.2036272019999998</v>
      </c>
      <c r="E74">
        <v>10.002517709999999</v>
      </c>
      <c r="F74" s="18">
        <v>1.49E-23</v>
      </c>
      <c r="G74">
        <v>65.978112530000004</v>
      </c>
      <c r="H74">
        <v>98.135740249999998</v>
      </c>
      <c r="I74" s="6">
        <v>-8.9937100720710959</v>
      </c>
      <c r="J74" s="6">
        <v>8.9937100720710959</v>
      </c>
      <c r="K74" s="2" t="s">
        <v>83</v>
      </c>
      <c r="L74" s="2" t="s">
        <v>83</v>
      </c>
      <c r="M74" s="2" t="s">
        <v>83</v>
      </c>
      <c r="N74" s="2" t="s">
        <v>83</v>
      </c>
      <c r="O74" s="2" t="s">
        <v>89</v>
      </c>
      <c r="P74" s="2" t="s">
        <v>93</v>
      </c>
      <c r="Q74" s="2">
        <f t="shared" si="5"/>
        <v>6</v>
      </c>
    </row>
    <row r="75" spans="1:18" x14ac:dyDescent="0.2">
      <c r="A75" s="2">
        <v>845</v>
      </c>
      <c r="B75" s="2">
        <v>96</v>
      </c>
      <c r="C75">
        <v>62.8995733</v>
      </c>
      <c r="D75">
        <v>4.8189851920000004</v>
      </c>
      <c r="E75">
        <v>13.05245208</v>
      </c>
      <c r="F75" s="18">
        <v>6.1499999999999997E-39</v>
      </c>
      <c r="G75">
        <v>53.454535880000002</v>
      </c>
      <c r="H75">
        <v>72.344610720000006</v>
      </c>
      <c r="I75" s="6">
        <v>-33.100426703645397</v>
      </c>
      <c r="J75" s="6">
        <v>33.100426703645397</v>
      </c>
      <c r="K75" s="2" t="s">
        <v>96</v>
      </c>
      <c r="L75" s="2"/>
      <c r="M75" s="2"/>
      <c r="N75" s="2"/>
      <c r="O75" s="2"/>
      <c r="P75" s="2"/>
      <c r="Q75" s="2">
        <f t="shared" si="5"/>
        <v>1</v>
      </c>
    </row>
    <row r="76" spans="1:18" x14ac:dyDescent="0.2">
      <c r="A76" s="2">
        <v>851</v>
      </c>
      <c r="B76" s="2"/>
      <c r="I76" s="6"/>
      <c r="J76" s="6"/>
      <c r="K76" s="2" t="s">
        <v>82</v>
      </c>
      <c r="L76" s="2"/>
      <c r="M76" s="2"/>
      <c r="N76" s="2"/>
      <c r="O76" s="2"/>
      <c r="P76" s="2"/>
      <c r="Q76" s="2">
        <f t="shared" si="5"/>
        <v>1</v>
      </c>
    </row>
    <row r="77" spans="1:18" x14ac:dyDescent="0.2">
      <c r="A77" s="2">
        <v>881</v>
      </c>
      <c r="B77" s="2"/>
      <c r="I77" s="6"/>
      <c r="J77" s="6"/>
      <c r="K77" s="2" t="s">
        <v>83</v>
      </c>
      <c r="L77" s="2"/>
      <c r="M77" s="2"/>
      <c r="N77" s="2"/>
      <c r="O77" s="2"/>
      <c r="P77" s="2"/>
      <c r="Q77" s="2">
        <f t="shared" si="5"/>
        <v>1</v>
      </c>
    </row>
    <row r="78" spans="1:18" x14ac:dyDescent="0.2">
      <c r="A78" s="2">
        <v>887</v>
      </c>
      <c r="B78" s="2"/>
      <c r="I78" s="6"/>
      <c r="J78" s="6"/>
      <c r="K78" s="2" t="s">
        <v>83</v>
      </c>
      <c r="L78" s="2" t="s">
        <v>83</v>
      </c>
      <c r="M78" s="2" t="s">
        <v>84</v>
      </c>
      <c r="N78" s="2"/>
      <c r="O78" s="2"/>
      <c r="P78" s="2"/>
      <c r="Q78" s="2">
        <f t="shared" si="5"/>
        <v>3</v>
      </c>
    </row>
    <row r="79" spans="1:18" x14ac:dyDescent="0.2">
      <c r="A79" s="2">
        <v>902</v>
      </c>
      <c r="B79" s="2">
        <v>96</v>
      </c>
      <c r="C79">
        <v>92.767334689999998</v>
      </c>
      <c r="D79">
        <v>10.906836699999999</v>
      </c>
      <c r="E79">
        <v>8.5054298700000004</v>
      </c>
      <c r="F79" s="18">
        <v>1.8100000000000001E-17</v>
      </c>
      <c r="G79">
        <v>71.390327560000003</v>
      </c>
      <c r="H79">
        <v>114.14434180000001</v>
      </c>
      <c r="I79" s="6">
        <v>-3.2326653128809966</v>
      </c>
      <c r="J79" s="6">
        <v>3.2326653128809966</v>
      </c>
      <c r="K79" s="2" t="s">
        <v>83</v>
      </c>
      <c r="L79" s="2"/>
      <c r="M79" s="2"/>
      <c r="N79" s="2"/>
      <c r="O79" s="2"/>
      <c r="P79" s="2"/>
      <c r="Q79" s="2">
        <f t="shared" si="5"/>
        <v>1</v>
      </c>
    </row>
    <row r="80" spans="1:18" x14ac:dyDescent="0.2">
      <c r="A80" s="2">
        <v>698</v>
      </c>
      <c r="B80" s="2">
        <v>97</v>
      </c>
      <c r="C80">
        <v>78.826174649999999</v>
      </c>
      <c r="D80">
        <v>7.4512110219999999</v>
      </c>
      <c r="E80">
        <v>10.57897494</v>
      </c>
      <c r="F80" s="18">
        <v>3.7299999999999998E-26</v>
      </c>
      <c r="G80">
        <v>64.222069410000003</v>
      </c>
      <c r="H80">
        <v>93.430279900000002</v>
      </c>
      <c r="I80" s="6">
        <v>-8.9232965387192991</v>
      </c>
      <c r="J80" s="6">
        <v>8.9232965387192991</v>
      </c>
      <c r="K80" s="2" t="s">
        <v>82</v>
      </c>
      <c r="L80" s="2" t="s">
        <v>82</v>
      </c>
      <c r="M80" s="2" t="s">
        <v>83</v>
      </c>
      <c r="N80" s="2" t="s">
        <v>83</v>
      </c>
      <c r="O80" s="2"/>
      <c r="P80" s="2"/>
      <c r="Q80" s="2">
        <f t="shared" si="5"/>
        <v>4</v>
      </c>
    </row>
    <row r="81" spans="1:17" x14ac:dyDescent="0.2">
      <c r="A81" s="2">
        <v>701</v>
      </c>
      <c r="B81" s="2">
        <v>97</v>
      </c>
      <c r="C81">
        <v>82.056926390000001</v>
      </c>
      <c r="D81">
        <v>8.2036272019999998</v>
      </c>
      <c r="E81">
        <v>10.002517709999999</v>
      </c>
      <c r="F81" s="18">
        <v>1.49E-23</v>
      </c>
      <c r="G81">
        <v>65.978112530000004</v>
      </c>
      <c r="H81">
        <v>98.135740249999998</v>
      </c>
      <c r="I81" s="6">
        <v>-14.943073612708204</v>
      </c>
      <c r="J81" s="6">
        <v>14.943073612708204</v>
      </c>
      <c r="K81" s="2" t="s">
        <v>84</v>
      </c>
      <c r="L81" s="2"/>
      <c r="M81" s="2"/>
      <c r="N81" s="2"/>
      <c r="O81" s="2"/>
      <c r="P81" s="2"/>
      <c r="Q81" s="2">
        <f t="shared" si="5"/>
        <v>1</v>
      </c>
    </row>
    <row r="82" spans="1:17" x14ac:dyDescent="0.2">
      <c r="A82" s="2">
        <v>709</v>
      </c>
      <c r="B82" s="2">
        <v>97</v>
      </c>
      <c r="C82">
        <v>58.079872309999999</v>
      </c>
      <c r="D82">
        <v>4.6790510359999997</v>
      </c>
      <c r="E82">
        <v>12.41274606</v>
      </c>
      <c r="F82" s="18">
        <v>2.2300000000000001E-35</v>
      </c>
      <c r="G82">
        <v>48.909100799999997</v>
      </c>
      <c r="H82">
        <v>67.250643819999993</v>
      </c>
      <c r="I82" s="6">
        <v>-38.920127690503897</v>
      </c>
      <c r="J82" s="6">
        <v>38.920127690503897</v>
      </c>
      <c r="K82" s="2" t="s">
        <v>82</v>
      </c>
      <c r="L82" s="2"/>
      <c r="M82" s="2"/>
      <c r="N82" s="2"/>
      <c r="O82" s="2"/>
      <c r="P82" s="2"/>
      <c r="Q82" s="2">
        <f t="shared" si="5"/>
        <v>1</v>
      </c>
    </row>
    <row r="83" spans="1:17" x14ac:dyDescent="0.2">
      <c r="A83" s="2">
        <v>738</v>
      </c>
      <c r="B83" s="2"/>
      <c r="I83" s="6"/>
      <c r="J83" s="6"/>
      <c r="K83" s="2" t="s">
        <v>83</v>
      </c>
      <c r="L83" s="2"/>
      <c r="M83" s="2"/>
      <c r="N83" s="2"/>
      <c r="O83" s="2"/>
      <c r="P83" s="2"/>
      <c r="Q83" s="2">
        <f t="shared" si="5"/>
        <v>1</v>
      </c>
    </row>
    <row r="84" spans="1:17" x14ac:dyDescent="0.2">
      <c r="A84" s="2">
        <v>774</v>
      </c>
      <c r="B84" s="2">
        <v>97</v>
      </c>
      <c r="C84">
        <v>62.444389610000002</v>
      </c>
      <c r="D84">
        <v>4.7884557839999999</v>
      </c>
      <c r="E84">
        <v>13.040611090000001</v>
      </c>
      <c r="F84" s="18">
        <v>7.1899999999999994E-39</v>
      </c>
      <c r="G84">
        <v>53.059188730000002</v>
      </c>
      <c r="H84">
        <v>71.829590490000001</v>
      </c>
      <c r="I84" s="6">
        <v>-34.555610388365203</v>
      </c>
      <c r="J84" s="6">
        <v>34.555610388365203</v>
      </c>
      <c r="K84" s="2" t="s">
        <v>82</v>
      </c>
      <c r="L84" s="2"/>
      <c r="M84" s="2"/>
      <c r="N84" s="2"/>
      <c r="O84" s="2"/>
      <c r="P84" s="2"/>
      <c r="Q84" s="2">
        <f t="shared" si="5"/>
        <v>1</v>
      </c>
    </row>
    <row r="85" spans="1:17" x14ac:dyDescent="0.2">
      <c r="A85" s="2">
        <v>796</v>
      </c>
      <c r="B85" s="2">
        <v>97</v>
      </c>
      <c r="C85">
        <v>58.712749240000001</v>
      </c>
      <c r="D85">
        <v>4.673783813</v>
      </c>
      <c r="E85">
        <v>12.562144849999999</v>
      </c>
      <c r="F85" s="18">
        <v>3.41E-36</v>
      </c>
      <c r="G85">
        <v>49.552301290000003</v>
      </c>
      <c r="H85">
        <v>67.873197180000005</v>
      </c>
      <c r="I85" s="6">
        <v>-30.594381650428502</v>
      </c>
      <c r="J85" s="6">
        <v>30.594381650428502</v>
      </c>
      <c r="K85" s="2" t="s">
        <v>85</v>
      </c>
      <c r="L85" s="2" t="s">
        <v>87</v>
      </c>
      <c r="M85" s="2"/>
      <c r="N85" s="2"/>
      <c r="O85" s="2"/>
      <c r="P85" s="2"/>
      <c r="Q85" s="2">
        <f t="shared" si="5"/>
        <v>2</v>
      </c>
    </row>
    <row r="86" spans="1:17" x14ac:dyDescent="0.2">
      <c r="A86" s="2">
        <v>828</v>
      </c>
      <c r="B86" s="2">
        <v>97</v>
      </c>
      <c r="C86">
        <v>60.974357449999999</v>
      </c>
      <c r="D86">
        <v>4.7139239069999999</v>
      </c>
      <c r="E86">
        <v>12.93494733</v>
      </c>
      <c r="F86" s="18">
        <v>2.8600000000000002E-38</v>
      </c>
      <c r="G86">
        <v>51.735236370000003</v>
      </c>
      <c r="H86">
        <v>70.213478539999997</v>
      </c>
      <c r="I86" s="6">
        <v>2.4914925811045947</v>
      </c>
      <c r="J86" s="6">
        <v>2.4914925811045947</v>
      </c>
      <c r="K86" s="2" t="s">
        <v>83</v>
      </c>
      <c r="L86" s="2" t="s">
        <v>83</v>
      </c>
      <c r="M86" s="2" t="s">
        <v>83</v>
      </c>
      <c r="N86" s="2"/>
      <c r="O86" s="2"/>
      <c r="P86" s="2"/>
      <c r="Q86" s="2">
        <f t="shared" si="5"/>
        <v>3</v>
      </c>
    </row>
    <row r="87" spans="1:17" x14ac:dyDescent="0.2">
      <c r="A87" s="2">
        <v>715</v>
      </c>
      <c r="B87" s="2">
        <v>98</v>
      </c>
      <c r="C87">
        <v>62.8995733</v>
      </c>
      <c r="D87">
        <v>4.8189851920000004</v>
      </c>
      <c r="E87">
        <v>13.05245208</v>
      </c>
      <c r="F87" s="18">
        <v>6.1499999999999997E-39</v>
      </c>
      <c r="G87">
        <v>53.454535880000002</v>
      </c>
      <c r="H87">
        <v>72.344610720000006</v>
      </c>
      <c r="I87" s="6">
        <v>-35.100426703645397</v>
      </c>
      <c r="J87" s="6">
        <v>35.100426703645397</v>
      </c>
      <c r="K87" s="2" t="s">
        <v>83</v>
      </c>
      <c r="L87" s="2"/>
      <c r="M87" s="2"/>
      <c r="N87" s="2"/>
      <c r="O87" s="2"/>
      <c r="P87" s="2"/>
      <c r="Q87" s="2">
        <f t="shared" si="5"/>
        <v>1</v>
      </c>
    </row>
    <row r="88" spans="1:17" x14ac:dyDescent="0.2">
      <c r="A88" s="2">
        <v>772</v>
      </c>
      <c r="B88" s="2">
        <v>98</v>
      </c>
      <c r="C88">
        <v>58.079872309999999</v>
      </c>
      <c r="D88">
        <v>4.6790510359999997</v>
      </c>
      <c r="E88">
        <v>12.41274606</v>
      </c>
      <c r="F88" s="18">
        <v>2.2300000000000001E-35</v>
      </c>
      <c r="G88">
        <v>48.909100799999997</v>
      </c>
      <c r="H88">
        <v>67.250643819999993</v>
      </c>
      <c r="I88" s="6">
        <v>-14.494946449066504</v>
      </c>
      <c r="J88" s="6">
        <v>14.494946449066504</v>
      </c>
      <c r="K88" s="2" t="s">
        <v>83</v>
      </c>
      <c r="L88" s="2" t="s">
        <v>85</v>
      </c>
      <c r="M88" s="2"/>
      <c r="N88" s="2"/>
      <c r="O88" s="2"/>
      <c r="P88" s="2"/>
      <c r="Q88" s="2">
        <f t="shared" si="5"/>
        <v>2</v>
      </c>
    </row>
    <row r="89" spans="1:17" x14ac:dyDescent="0.2">
      <c r="A89" s="2">
        <v>805</v>
      </c>
      <c r="B89" s="2">
        <v>98</v>
      </c>
      <c r="C89">
        <v>58.079872309999999</v>
      </c>
      <c r="D89">
        <v>4.6790510359999997</v>
      </c>
      <c r="E89">
        <v>12.41274606</v>
      </c>
      <c r="F89" s="18">
        <v>2.2300000000000001E-35</v>
      </c>
      <c r="G89">
        <v>48.909100799999997</v>
      </c>
      <c r="H89">
        <v>67.250643819999993</v>
      </c>
      <c r="I89" s="6">
        <v>-39.920127690503897</v>
      </c>
      <c r="J89" s="6">
        <v>39.920127690503897</v>
      </c>
      <c r="K89" s="2" t="s">
        <v>93</v>
      </c>
      <c r="L89" s="2"/>
      <c r="M89" s="2"/>
      <c r="N89" s="2"/>
      <c r="O89" s="2"/>
      <c r="P89" s="2"/>
      <c r="Q89" s="2">
        <f t="shared" si="5"/>
        <v>1</v>
      </c>
    </row>
    <row r="90" spans="1:17" x14ac:dyDescent="0.2">
      <c r="A90" s="2">
        <v>812</v>
      </c>
      <c r="B90" s="2">
        <v>98</v>
      </c>
      <c r="C90">
        <v>60.444838869999998</v>
      </c>
      <c r="D90">
        <v>4.6963166860000003</v>
      </c>
      <c r="E90">
        <v>12.870690570000001</v>
      </c>
      <c r="F90" s="18">
        <v>6.5800000000000001E-38</v>
      </c>
      <c r="G90">
        <v>51.240227310000002</v>
      </c>
      <c r="H90">
        <v>69.649450439999995</v>
      </c>
      <c r="I90" s="6">
        <v>-17.573426224456</v>
      </c>
      <c r="J90" s="6">
        <v>17.573426224456</v>
      </c>
      <c r="K90" s="2" t="s">
        <v>82</v>
      </c>
      <c r="L90" s="2" t="s">
        <v>82</v>
      </c>
      <c r="M90" s="2"/>
      <c r="N90" s="2"/>
      <c r="O90" s="2"/>
      <c r="P90" s="2"/>
      <c r="Q90" s="2">
        <f t="shared" si="5"/>
        <v>2</v>
      </c>
    </row>
    <row r="91" spans="1:17" x14ac:dyDescent="0.2">
      <c r="A91" s="2">
        <v>814</v>
      </c>
      <c r="B91" s="2">
        <v>98</v>
      </c>
      <c r="C91">
        <v>58.079872309999999</v>
      </c>
      <c r="D91">
        <v>4.6790510359999997</v>
      </c>
      <c r="E91">
        <v>12.41274606</v>
      </c>
      <c r="F91" s="18">
        <v>2.2300000000000001E-35</v>
      </c>
      <c r="G91">
        <v>48.909100799999997</v>
      </c>
      <c r="H91">
        <v>67.250643819999993</v>
      </c>
      <c r="I91" s="6">
        <v>-39.920127690503897</v>
      </c>
      <c r="J91" s="6">
        <v>39.920127690503897</v>
      </c>
      <c r="K91" s="2" t="s">
        <v>83</v>
      </c>
      <c r="L91" s="2"/>
      <c r="M91" s="2"/>
      <c r="N91" s="2"/>
      <c r="O91" s="2"/>
      <c r="P91" s="2"/>
      <c r="Q91" s="2">
        <f t="shared" si="5"/>
        <v>1</v>
      </c>
    </row>
    <row r="92" spans="1:17" x14ac:dyDescent="0.2">
      <c r="A92" s="2">
        <v>853</v>
      </c>
      <c r="B92" s="2">
        <v>98</v>
      </c>
      <c r="C92">
        <v>57.414526270000003</v>
      </c>
      <c r="D92">
        <v>4.6923618950000003</v>
      </c>
      <c r="E92">
        <v>12.23574131</v>
      </c>
      <c r="F92" s="18">
        <v>1.9999999999999999E-34</v>
      </c>
      <c r="G92">
        <v>48.217665949999997</v>
      </c>
      <c r="H92">
        <v>66.611386580000001</v>
      </c>
      <c r="I92" s="6">
        <v>-40.5854737323831</v>
      </c>
      <c r="J92" s="6">
        <v>40.5854737323831</v>
      </c>
      <c r="K92" s="2" t="s">
        <v>83</v>
      </c>
      <c r="L92" s="2"/>
      <c r="M92" s="2"/>
      <c r="N92" s="2"/>
      <c r="O92" s="2"/>
      <c r="P92" s="2"/>
      <c r="Q92" s="2">
        <f t="shared" si="5"/>
        <v>1</v>
      </c>
    </row>
    <row r="93" spans="1:17" x14ac:dyDescent="0.2">
      <c r="A93" s="2">
        <v>880</v>
      </c>
      <c r="B93" s="2">
        <v>98</v>
      </c>
      <c r="C93">
        <v>72.963293030000003</v>
      </c>
      <c r="D93">
        <v>6.2167464729999997</v>
      </c>
      <c r="E93">
        <v>11.736572069999999</v>
      </c>
      <c r="F93" s="18">
        <v>8.2800000000000004E-32</v>
      </c>
      <c r="G93">
        <v>60.778693840000003</v>
      </c>
      <c r="H93">
        <v>85.147892220000003</v>
      </c>
      <c r="I93" s="6">
        <v>-21.776806001506998</v>
      </c>
      <c r="J93" s="6">
        <v>21.776806001506998</v>
      </c>
      <c r="K93" s="2" t="s">
        <v>82</v>
      </c>
      <c r="L93" s="2" t="s">
        <v>83</v>
      </c>
      <c r="M93" s="2" t="s">
        <v>83</v>
      </c>
      <c r="N93" s="2"/>
      <c r="O93" s="2"/>
      <c r="P93" s="2"/>
      <c r="Q93" s="2">
        <f t="shared" si="5"/>
        <v>3</v>
      </c>
    </row>
    <row r="94" spans="1:17" x14ac:dyDescent="0.2">
      <c r="A94" s="2">
        <v>702</v>
      </c>
      <c r="B94" s="2">
        <v>99</v>
      </c>
      <c r="C94">
        <v>83.865393499999996</v>
      </c>
      <c r="D94">
        <v>8.6407546810000007</v>
      </c>
      <c r="E94">
        <v>9.7057949909999994</v>
      </c>
      <c r="F94" s="18">
        <v>2.8499999999999998E-22</v>
      </c>
      <c r="G94">
        <v>66.929825530000002</v>
      </c>
      <c r="H94">
        <v>100.8009615</v>
      </c>
      <c r="I94" s="6">
        <v>-11.514500812861201</v>
      </c>
      <c r="J94" s="6">
        <v>11.514500812861201</v>
      </c>
      <c r="K94" s="2" t="s">
        <v>82</v>
      </c>
      <c r="L94" s="2" t="s">
        <v>83</v>
      </c>
      <c r="M94" s="2" t="s">
        <v>85</v>
      </c>
      <c r="N94" s="2"/>
      <c r="O94" s="2"/>
      <c r="P94" s="2"/>
      <c r="Q94" s="2">
        <f t="shared" si="5"/>
        <v>3</v>
      </c>
    </row>
    <row r="95" spans="1:17" x14ac:dyDescent="0.2">
      <c r="A95" s="2">
        <v>704</v>
      </c>
      <c r="B95" s="2"/>
      <c r="I95" s="6"/>
      <c r="J95" s="6"/>
      <c r="K95" s="2" t="s">
        <v>83</v>
      </c>
      <c r="L95" s="2" t="s">
        <v>85</v>
      </c>
      <c r="M95" s="2"/>
      <c r="N95" s="2"/>
      <c r="O95" s="2"/>
      <c r="P95" s="2"/>
      <c r="Q95" s="2">
        <f t="shared" si="5"/>
        <v>2</v>
      </c>
    </row>
    <row r="96" spans="1:17" x14ac:dyDescent="0.2">
      <c r="A96" s="2">
        <v>713</v>
      </c>
      <c r="B96" s="2">
        <v>99</v>
      </c>
      <c r="C96">
        <v>58.079872309999999</v>
      </c>
      <c r="D96">
        <v>4.6790510359999997</v>
      </c>
      <c r="E96">
        <v>12.41274606</v>
      </c>
      <c r="F96" s="18">
        <v>2.2300000000000001E-35</v>
      </c>
      <c r="G96">
        <v>48.909100799999997</v>
      </c>
      <c r="H96">
        <v>67.250643819999993</v>
      </c>
      <c r="I96" s="6">
        <v>-40.920127690503897</v>
      </c>
      <c r="J96" s="6">
        <v>40.920127690503897</v>
      </c>
      <c r="K96" s="2" t="s">
        <v>82</v>
      </c>
      <c r="L96" s="2"/>
      <c r="M96" s="2"/>
      <c r="N96" s="2"/>
      <c r="O96" s="2"/>
      <c r="P96" s="2"/>
      <c r="Q96" s="2">
        <f t="shared" si="5"/>
        <v>1</v>
      </c>
    </row>
    <row r="97" spans="1:17" x14ac:dyDescent="0.2">
      <c r="A97" s="2">
        <v>783</v>
      </c>
      <c r="B97" s="2">
        <v>99</v>
      </c>
      <c r="C97">
        <v>94.205378159999995</v>
      </c>
      <c r="D97">
        <v>11.28586155</v>
      </c>
      <c r="E97">
        <v>8.3472030680000007</v>
      </c>
      <c r="F97" s="18">
        <v>6.9899999999999999E-17</v>
      </c>
      <c r="G97">
        <v>72.085495989999998</v>
      </c>
      <c r="H97">
        <v>116.3252603</v>
      </c>
      <c r="I97" s="6">
        <v>-4.7946218375977026</v>
      </c>
      <c r="J97" s="6">
        <v>4.7946218375977026</v>
      </c>
      <c r="K97" s="2" t="s">
        <v>82</v>
      </c>
      <c r="L97" s="2" t="s">
        <v>83</v>
      </c>
      <c r="M97" s="2"/>
      <c r="N97" s="2"/>
      <c r="O97" s="2"/>
      <c r="P97" s="2"/>
      <c r="Q97" s="2">
        <f t="shared" si="5"/>
        <v>2</v>
      </c>
    </row>
    <row r="98" spans="1:17" x14ac:dyDescent="0.2">
      <c r="A98" s="2">
        <v>822</v>
      </c>
      <c r="B98" s="2"/>
      <c r="I98" s="6"/>
      <c r="J98" s="6"/>
      <c r="K98" s="2" t="s">
        <v>85</v>
      </c>
      <c r="L98" s="2"/>
      <c r="M98" s="2"/>
      <c r="N98" s="2"/>
      <c r="O98" s="2"/>
      <c r="P98" s="2"/>
      <c r="Q98" s="2">
        <f t="shared" si="5"/>
        <v>1</v>
      </c>
    </row>
    <row r="99" spans="1:17" x14ac:dyDescent="0.2">
      <c r="A99" s="2">
        <v>832</v>
      </c>
      <c r="B99" s="2">
        <v>99</v>
      </c>
      <c r="C99">
        <v>72.330416099999994</v>
      </c>
      <c r="D99">
        <v>6.097032198</v>
      </c>
      <c r="E99">
        <v>11.86321701</v>
      </c>
      <c r="F99" s="18">
        <v>1.8399999999999999E-32</v>
      </c>
      <c r="G99">
        <v>60.380452579999996</v>
      </c>
      <c r="H99">
        <v>84.280379620000005</v>
      </c>
      <c r="I99" s="6">
        <v>-26.669583900074898</v>
      </c>
      <c r="J99" s="6">
        <v>26.669583900074898</v>
      </c>
      <c r="K99" s="2" t="s">
        <v>82</v>
      </c>
      <c r="L99" s="2" t="s">
        <v>95</v>
      </c>
      <c r="M99" s="2"/>
      <c r="N99" s="2"/>
      <c r="O99" s="2"/>
      <c r="P99" s="2"/>
      <c r="Q99" s="2">
        <f t="shared" si="5"/>
        <v>2</v>
      </c>
    </row>
    <row r="100" spans="1:17" x14ac:dyDescent="0.2">
      <c r="A100" s="2">
        <v>847</v>
      </c>
      <c r="B100" s="2">
        <v>99</v>
      </c>
      <c r="C100">
        <v>88.012329120000004</v>
      </c>
      <c r="D100">
        <v>9.6763939019999992</v>
      </c>
      <c r="E100">
        <v>9.0955711400000006</v>
      </c>
      <c r="F100" s="18">
        <v>9.4099999999999994E-20</v>
      </c>
      <c r="G100">
        <v>69.046945570000005</v>
      </c>
      <c r="H100">
        <v>106.9777127</v>
      </c>
      <c r="I100" s="6">
        <v>-2.7950710990328957</v>
      </c>
      <c r="J100" s="6">
        <v>2.7950710990328957</v>
      </c>
      <c r="K100" s="2" t="s">
        <v>83</v>
      </c>
      <c r="L100" s="2" t="s">
        <v>83</v>
      </c>
      <c r="M100" s="2" t="s">
        <v>85</v>
      </c>
      <c r="N100" s="2" t="s">
        <v>97</v>
      </c>
      <c r="O100" s="2"/>
      <c r="P100" s="2"/>
      <c r="Q100" s="2">
        <f t="shared" si="5"/>
        <v>4</v>
      </c>
    </row>
    <row r="101" spans="1:17" x14ac:dyDescent="0.2">
      <c r="A101" s="2">
        <v>862</v>
      </c>
      <c r="B101" s="2">
        <v>99</v>
      </c>
      <c r="C101">
        <v>94.364538490000001</v>
      </c>
      <c r="D101">
        <v>11.327979640000001</v>
      </c>
      <c r="E101">
        <v>8.3302178789999992</v>
      </c>
      <c r="F101" s="18">
        <v>8.0699999999999997E-17</v>
      </c>
      <c r="G101">
        <v>72.162106390000005</v>
      </c>
      <c r="H101">
        <v>116.5669706</v>
      </c>
      <c r="I101" s="6">
        <v>-4.6354615099773042</v>
      </c>
      <c r="J101" s="6">
        <v>4.6354615099773042</v>
      </c>
      <c r="K101" s="2" t="s">
        <v>85</v>
      </c>
      <c r="L101" s="2" t="s">
        <v>96</v>
      </c>
      <c r="M101" s="2" t="s">
        <v>99</v>
      </c>
      <c r="N101" s="2"/>
      <c r="O101" s="2"/>
      <c r="P101" s="2"/>
      <c r="Q101" s="2">
        <f t="shared" si="5"/>
        <v>3</v>
      </c>
    </row>
    <row r="102" spans="1:17" x14ac:dyDescent="0.2">
      <c r="A102" s="2">
        <v>874</v>
      </c>
      <c r="B102" s="2">
        <v>99</v>
      </c>
      <c r="C102">
        <v>59.89278092</v>
      </c>
      <c r="D102">
        <v>4.6832763880000003</v>
      </c>
      <c r="E102">
        <v>12.78864965</v>
      </c>
      <c r="F102" s="18">
        <v>1.9000000000000002E-37</v>
      </c>
      <c r="G102">
        <v>50.71372787</v>
      </c>
      <c r="H102">
        <v>69.07183397</v>
      </c>
      <c r="I102" s="6">
        <v>-32.257443123265205</v>
      </c>
      <c r="J102" s="6">
        <v>32.257443123265205</v>
      </c>
      <c r="K102" s="2" t="s">
        <v>83</v>
      </c>
      <c r="L102" s="2" t="s">
        <v>96</v>
      </c>
      <c r="M102" s="2"/>
      <c r="N102" s="2"/>
      <c r="O102" s="2"/>
      <c r="P102" s="2"/>
      <c r="Q102" s="2">
        <f t="shared" si="5"/>
        <v>2</v>
      </c>
    </row>
    <row r="103" spans="1:17" x14ac:dyDescent="0.2">
      <c r="A103" s="2">
        <v>885</v>
      </c>
      <c r="B103" s="2">
        <v>99</v>
      </c>
      <c r="C103">
        <v>96.239199470000003</v>
      </c>
      <c r="D103">
        <v>11.82639028</v>
      </c>
      <c r="E103">
        <v>8.137664762</v>
      </c>
      <c r="F103" s="18">
        <v>4.0299999999999999E-16</v>
      </c>
      <c r="G103">
        <v>73.059900450000001</v>
      </c>
      <c r="H103">
        <v>119.4184985</v>
      </c>
      <c r="I103" s="6">
        <v>-2.7608005270273992</v>
      </c>
      <c r="J103" s="6">
        <v>2.7608005270273992</v>
      </c>
      <c r="K103" s="2" t="s">
        <v>83</v>
      </c>
      <c r="L103" s="2"/>
      <c r="M103" s="2"/>
      <c r="N103" s="2"/>
      <c r="O103" s="2"/>
      <c r="P103" s="2"/>
      <c r="Q103" s="2">
        <f t="shared" si="5"/>
        <v>1</v>
      </c>
    </row>
    <row r="104" spans="1:17" x14ac:dyDescent="0.2">
      <c r="A104" s="2">
        <v>890</v>
      </c>
      <c r="B104" s="2">
        <v>99</v>
      </c>
      <c r="C104">
        <v>74.695382660000007</v>
      </c>
      <c r="D104">
        <v>6.5596027609999998</v>
      </c>
      <c r="E104">
        <v>11.38718081</v>
      </c>
      <c r="F104" s="18">
        <v>4.8400000000000001E-30</v>
      </c>
      <c r="G104">
        <v>61.838797499999998</v>
      </c>
      <c r="H104">
        <v>87.551967829999995</v>
      </c>
      <c r="I104" s="6">
        <v>-24.304617336501096</v>
      </c>
      <c r="J104" s="6">
        <v>24.304617336501096</v>
      </c>
      <c r="K104" s="2" t="s">
        <v>92</v>
      </c>
      <c r="L104" s="2"/>
      <c r="M104" s="2"/>
      <c r="N104" s="2"/>
      <c r="O104" s="2"/>
      <c r="P104" s="2"/>
      <c r="Q104" s="2">
        <f t="shared" si="5"/>
        <v>1</v>
      </c>
    </row>
    <row r="105" spans="1:17" x14ac:dyDescent="0.2">
      <c r="A105" s="2">
        <v>762</v>
      </c>
      <c r="B105" s="2">
        <v>100</v>
      </c>
      <c r="C105">
        <v>57.414526270000003</v>
      </c>
      <c r="D105">
        <v>4.6923618950000003</v>
      </c>
      <c r="E105">
        <v>12.23574131</v>
      </c>
      <c r="F105" s="18">
        <v>1.9999999999999999E-34</v>
      </c>
      <c r="G105">
        <v>48.217665949999997</v>
      </c>
      <c r="H105">
        <v>66.611386580000001</v>
      </c>
      <c r="I105" s="6">
        <v>-42.5854737323831</v>
      </c>
      <c r="J105" s="6">
        <v>42.5854737323831</v>
      </c>
      <c r="K105" s="2" t="s">
        <v>90</v>
      </c>
      <c r="L105" s="2"/>
      <c r="M105" s="2"/>
      <c r="N105" s="2"/>
      <c r="O105" s="2"/>
      <c r="P105" s="2"/>
      <c r="Q105" s="2">
        <f t="shared" si="5"/>
        <v>1</v>
      </c>
    </row>
    <row r="106" spans="1:17" x14ac:dyDescent="0.2">
      <c r="A106" s="2">
        <v>789</v>
      </c>
      <c r="B106" s="2">
        <v>100</v>
      </c>
      <c r="C106">
        <v>83.413382470000002</v>
      </c>
      <c r="D106">
        <v>8.5305627949999998</v>
      </c>
      <c r="E106">
        <v>9.7781804640000001</v>
      </c>
      <c r="F106" s="18">
        <v>1.4E-22</v>
      </c>
      <c r="G106">
        <v>66.693786619999997</v>
      </c>
      <c r="H106">
        <v>100.1329783</v>
      </c>
      <c r="I106" s="6">
        <v>-16.5866175299617</v>
      </c>
      <c r="J106" s="6">
        <v>16.5866175299617</v>
      </c>
      <c r="K106" s="2" t="s">
        <v>82</v>
      </c>
      <c r="L106" s="2" t="s">
        <v>82</v>
      </c>
      <c r="M106" s="2" t="s">
        <v>82</v>
      </c>
      <c r="N106" s="2"/>
      <c r="O106" s="2"/>
      <c r="P106" s="2"/>
      <c r="Q106" s="2">
        <f t="shared" si="5"/>
        <v>3</v>
      </c>
    </row>
    <row r="107" spans="1:17" x14ac:dyDescent="0.2">
      <c r="A107" s="2">
        <v>864</v>
      </c>
      <c r="B107" s="2">
        <v>100</v>
      </c>
      <c r="C107">
        <v>66.742556879999995</v>
      </c>
      <c r="D107">
        <v>5.205187521</v>
      </c>
      <c r="E107">
        <v>12.822315550000001</v>
      </c>
      <c r="F107" s="18">
        <v>1.2299999999999999E-37</v>
      </c>
      <c r="G107">
        <v>56.540576799999997</v>
      </c>
      <c r="H107">
        <v>76.94453695</v>
      </c>
      <c r="I107" s="6">
        <v>-33.257443123265205</v>
      </c>
      <c r="J107" s="6">
        <v>33.257443123265205</v>
      </c>
      <c r="K107" s="2" t="s">
        <v>84</v>
      </c>
      <c r="L107" s="2" t="s">
        <v>89</v>
      </c>
      <c r="M107" s="2"/>
      <c r="N107" s="2"/>
      <c r="O107" s="2"/>
      <c r="P107" s="2"/>
      <c r="Q107" s="2">
        <f t="shared" si="5"/>
        <v>2</v>
      </c>
    </row>
    <row r="108" spans="1:17" x14ac:dyDescent="0.2">
      <c r="A108" s="2">
        <v>904</v>
      </c>
      <c r="B108" s="2">
        <v>100</v>
      </c>
      <c r="C108">
        <v>71.201756380000006</v>
      </c>
      <c r="D108">
        <v>5.8917546280000002</v>
      </c>
      <c r="E108">
        <v>12.084983319999999</v>
      </c>
      <c r="F108" s="18">
        <v>1.27E-33</v>
      </c>
      <c r="G108">
        <v>59.654129500000003</v>
      </c>
      <c r="H108">
        <v>82.749383260000002</v>
      </c>
      <c r="I108" s="6">
        <v>-28.798243620019903</v>
      </c>
      <c r="J108" s="6">
        <v>28.798243620019903</v>
      </c>
      <c r="K108" s="2" t="s">
        <v>82</v>
      </c>
      <c r="L108" s="2" t="s">
        <v>83</v>
      </c>
      <c r="M108" s="2"/>
      <c r="N108" s="2"/>
      <c r="O108" s="2"/>
      <c r="P108" s="2"/>
      <c r="Q108" s="2">
        <f t="shared" si="5"/>
        <v>2</v>
      </c>
    </row>
    <row r="109" spans="1:17" x14ac:dyDescent="0.2">
      <c r="A109" s="2">
        <v>907</v>
      </c>
      <c r="B109" s="2">
        <v>100</v>
      </c>
      <c r="C109">
        <v>97.81635344</v>
      </c>
      <c r="D109">
        <v>12.248764489999999</v>
      </c>
      <c r="E109">
        <v>7.9858138780000001</v>
      </c>
      <c r="F109" s="18">
        <v>1.4000000000000001E-15</v>
      </c>
      <c r="G109">
        <v>73.809216190000001</v>
      </c>
      <c r="H109">
        <v>121.82349069999999</v>
      </c>
      <c r="I109" s="6">
        <v>1.3032430843539942</v>
      </c>
      <c r="J109" s="6">
        <v>1.3032430843539942</v>
      </c>
      <c r="K109" s="2" t="s">
        <v>82</v>
      </c>
      <c r="L109" s="2" t="s">
        <v>82</v>
      </c>
      <c r="M109" s="2" t="s">
        <v>83</v>
      </c>
      <c r="N109" s="2" t="s">
        <v>83</v>
      </c>
      <c r="O109" s="2" t="s">
        <v>89</v>
      </c>
      <c r="P109" s="2" t="s">
        <v>96</v>
      </c>
      <c r="Q109" s="2">
        <f t="shared" si="5"/>
        <v>6</v>
      </c>
    </row>
    <row r="110" spans="1:17" x14ac:dyDescent="0.2">
      <c r="A110" s="2">
        <v>728</v>
      </c>
      <c r="B110" s="2">
        <v>101</v>
      </c>
      <c r="C110">
        <v>76.223194000000007</v>
      </c>
      <c r="D110">
        <v>6.8784340149999998</v>
      </c>
      <c r="E110">
        <v>11.08147492</v>
      </c>
      <c r="F110" s="18">
        <v>1.54E-28</v>
      </c>
      <c r="G110">
        <v>62.74171106</v>
      </c>
      <c r="H110">
        <v>89.704676939999999</v>
      </c>
      <c r="I110" s="6">
        <v>-24.776806001506998</v>
      </c>
      <c r="J110" s="6">
        <v>24.776806001506998</v>
      </c>
      <c r="K110" s="2" t="s">
        <v>82</v>
      </c>
      <c r="L110" s="2" t="s">
        <v>83</v>
      </c>
      <c r="M110" s="2"/>
      <c r="N110" s="2"/>
      <c r="O110" s="2"/>
      <c r="P110" s="2"/>
      <c r="Q110" s="2">
        <f t="shared" si="5"/>
        <v>2</v>
      </c>
    </row>
    <row r="111" spans="1:17" x14ac:dyDescent="0.2">
      <c r="A111" s="2">
        <v>730</v>
      </c>
      <c r="B111" s="2">
        <v>101</v>
      </c>
      <c r="C111">
        <v>85.839535010000006</v>
      </c>
      <c r="D111">
        <v>9.128580929</v>
      </c>
      <c r="E111">
        <v>9.4033821559999993</v>
      </c>
      <c r="F111" s="18">
        <v>5.2800000000000001E-21</v>
      </c>
      <c r="G111">
        <v>67.94784516</v>
      </c>
      <c r="H111">
        <v>103.7312249</v>
      </c>
      <c r="I111" s="6">
        <v>-15.160464985208904</v>
      </c>
      <c r="J111" s="6">
        <v>15.160464985208904</v>
      </c>
      <c r="K111" s="2" t="s">
        <v>88</v>
      </c>
      <c r="L111" s="2" t="s">
        <v>88</v>
      </c>
      <c r="M111" s="2"/>
      <c r="N111" s="2"/>
      <c r="O111" s="2"/>
      <c r="P111" s="2"/>
      <c r="Q111" s="2">
        <f t="shared" si="5"/>
        <v>2</v>
      </c>
    </row>
    <row r="112" spans="1:17" x14ac:dyDescent="0.2">
      <c r="A112" s="2">
        <v>872</v>
      </c>
      <c r="B112" s="2"/>
      <c r="I112" s="6"/>
      <c r="J112" s="6"/>
      <c r="K112" s="2" t="s">
        <v>85</v>
      </c>
      <c r="L112" s="2"/>
      <c r="M112" s="2"/>
      <c r="N112" s="2"/>
      <c r="O112" s="2"/>
      <c r="P112" s="2"/>
      <c r="Q112" s="2">
        <f t="shared" si="5"/>
        <v>1</v>
      </c>
    </row>
    <row r="113" spans="1:17" x14ac:dyDescent="0.2">
      <c r="A113" s="2">
        <v>747</v>
      </c>
      <c r="B113" s="2">
        <v>102</v>
      </c>
      <c r="C113">
        <v>75.733648959999996</v>
      </c>
      <c r="D113">
        <v>6.7747389570000003</v>
      </c>
      <c r="E113">
        <v>11.178829090000001</v>
      </c>
      <c r="F113" s="18">
        <v>5.1799999999999999E-29</v>
      </c>
      <c r="G113">
        <v>62.455404600000001</v>
      </c>
      <c r="H113">
        <v>89.011893319999999</v>
      </c>
      <c r="I113" s="6">
        <v>-26.2663510413105</v>
      </c>
      <c r="J113" s="6">
        <v>26.2663510413105</v>
      </c>
      <c r="K113" s="2" t="s">
        <v>83</v>
      </c>
      <c r="L113" s="2"/>
      <c r="M113" s="2"/>
      <c r="N113" s="2"/>
      <c r="O113" s="2"/>
      <c r="P113" s="2"/>
      <c r="Q113" s="2">
        <f t="shared" si="5"/>
        <v>1</v>
      </c>
    </row>
    <row r="114" spans="1:17" x14ac:dyDescent="0.2">
      <c r="A114" s="2">
        <v>830</v>
      </c>
      <c r="B114" s="2"/>
      <c r="I114" s="6"/>
      <c r="J114" s="6"/>
      <c r="K114" s="2" t="s">
        <v>82</v>
      </c>
      <c r="L114" s="2"/>
      <c r="M114" s="2"/>
      <c r="N114" s="2"/>
      <c r="O114" s="2"/>
      <c r="P114" s="2"/>
      <c r="Q114" s="2">
        <f t="shared" si="5"/>
        <v>1</v>
      </c>
    </row>
    <row r="115" spans="1:17" x14ac:dyDescent="0.2">
      <c r="A115" s="2">
        <v>869</v>
      </c>
      <c r="B115" s="2">
        <v>102</v>
      </c>
      <c r="C115">
        <v>55.97177362</v>
      </c>
      <c r="D115">
        <v>4.7482232809999996</v>
      </c>
      <c r="E115">
        <v>11.787940519999999</v>
      </c>
      <c r="F115" s="18">
        <v>4.5E-32</v>
      </c>
      <c r="G115">
        <v>46.665427000000001</v>
      </c>
      <c r="H115">
        <v>65.278120240000007</v>
      </c>
      <c r="I115" s="6">
        <v>-46.028226375973198</v>
      </c>
      <c r="J115" s="6">
        <v>46.028226375973198</v>
      </c>
      <c r="K115" s="2" t="s">
        <v>82</v>
      </c>
      <c r="L115" s="2"/>
      <c r="M115" s="2"/>
      <c r="N115" s="2"/>
      <c r="O115" s="2"/>
      <c r="P115" s="2"/>
      <c r="Q115" s="2">
        <f t="shared" si="5"/>
        <v>1</v>
      </c>
    </row>
    <row r="116" spans="1:17" x14ac:dyDescent="0.2">
      <c r="A116" s="2">
        <v>909</v>
      </c>
      <c r="B116" s="2">
        <v>102</v>
      </c>
      <c r="C116">
        <v>88.456381410000006</v>
      </c>
      <c r="D116">
        <v>9.7895900610000002</v>
      </c>
      <c r="E116">
        <v>9.0357595019999994</v>
      </c>
      <c r="F116" s="18">
        <v>1.6299999999999999E-19</v>
      </c>
      <c r="G116">
        <v>69.269137470000004</v>
      </c>
      <c r="H116">
        <v>107.6436254</v>
      </c>
      <c r="I116" s="6">
        <v>-13.543618585875706</v>
      </c>
      <c r="J116" s="6">
        <v>13.543618585875706</v>
      </c>
      <c r="K116" s="2" t="s">
        <v>82</v>
      </c>
      <c r="L116" s="2" t="s">
        <v>82</v>
      </c>
      <c r="M116" s="2" t="s">
        <v>83</v>
      </c>
      <c r="N116" s="2"/>
      <c r="O116" s="2"/>
      <c r="P116" s="2"/>
      <c r="Q116" s="2">
        <f t="shared" si="5"/>
        <v>3</v>
      </c>
    </row>
    <row r="117" spans="1:17" x14ac:dyDescent="0.2">
      <c r="A117" s="2">
        <v>767</v>
      </c>
      <c r="B117" s="2">
        <v>103</v>
      </c>
      <c r="C117">
        <v>102.8721683</v>
      </c>
      <c r="D117">
        <v>13.61844058</v>
      </c>
      <c r="E117">
        <v>7.5538875159999996</v>
      </c>
      <c r="F117" s="18">
        <v>4.2199999999999999E-14</v>
      </c>
      <c r="G117">
        <v>76.180515200000002</v>
      </c>
      <c r="H117">
        <v>129.5638213</v>
      </c>
      <c r="I117" s="6">
        <v>-0.12783174604599878</v>
      </c>
      <c r="J117" s="6">
        <v>0.12783174604599878</v>
      </c>
      <c r="K117" s="2" t="s">
        <v>82</v>
      </c>
      <c r="L117" s="2" t="s">
        <v>82</v>
      </c>
      <c r="M117" s="2" t="s">
        <v>86</v>
      </c>
      <c r="N117" s="2" t="s">
        <v>92</v>
      </c>
      <c r="O117" s="2"/>
      <c r="P117" s="2"/>
      <c r="Q117" s="2">
        <f t="shared" si="5"/>
        <v>4</v>
      </c>
    </row>
    <row r="118" spans="1:17" x14ac:dyDescent="0.2">
      <c r="A118" s="2">
        <v>854</v>
      </c>
      <c r="B118" s="2">
        <v>103</v>
      </c>
      <c r="C118">
        <v>62.444389610000002</v>
      </c>
      <c r="D118">
        <v>4.7884557839999999</v>
      </c>
      <c r="E118">
        <v>13.040611090000001</v>
      </c>
      <c r="F118" s="18">
        <v>7.1899999999999994E-39</v>
      </c>
      <c r="G118">
        <v>53.059188730000002</v>
      </c>
      <c r="H118">
        <v>71.829590490000001</v>
      </c>
      <c r="I118" s="6">
        <v>-40.555610388365203</v>
      </c>
      <c r="J118" s="6">
        <v>40.555610388365203</v>
      </c>
      <c r="K118" s="2" t="s">
        <v>98</v>
      </c>
      <c r="L118" s="2"/>
      <c r="M118" s="2"/>
      <c r="N118" s="2"/>
      <c r="O118" s="2"/>
      <c r="P118" s="2"/>
      <c r="Q118" s="2">
        <f t="shared" si="5"/>
        <v>1</v>
      </c>
    </row>
    <row r="119" spans="1:17" x14ac:dyDescent="0.2">
      <c r="A119" s="2">
        <v>896</v>
      </c>
      <c r="B119" s="2">
        <v>103</v>
      </c>
      <c r="C119">
        <v>89.532967990000003</v>
      </c>
      <c r="D119">
        <v>10.065612850000001</v>
      </c>
      <c r="E119">
        <v>8.8949345960000006</v>
      </c>
      <c r="F119" s="18">
        <v>5.8499999999999997E-19</v>
      </c>
      <c r="G119">
        <v>69.804729309999999</v>
      </c>
      <c r="H119">
        <v>109.2612067</v>
      </c>
      <c r="I119" s="6">
        <v>-13.467032014783598</v>
      </c>
      <c r="J119" s="6">
        <v>13.467032014783598</v>
      </c>
      <c r="K119" s="2" t="s">
        <v>82</v>
      </c>
      <c r="L119" s="2" t="s">
        <v>97</v>
      </c>
      <c r="M119" s="2"/>
      <c r="N119" s="2"/>
      <c r="O119" s="2"/>
      <c r="P119" s="2"/>
      <c r="Q119" s="2">
        <f t="shared" si="5"/>
        <v>2</v>
      </c>
    </row>
    <row r="120" spans="1:17" x14ac:dyDescent="0.2">
      <c r="A120" s="2">
        <v>824</v>
      </c>
      <c r="B120" s="2">
        <v>104</v>
      </c>
      <c r="C120">
        <v>71.665070060000005</v>
      </c>
      <c r="D120">
        <v>5.9746956080000002</v>
      </c>
      <c r="E120">
        <v>11.99476505</v>
      </c>
      <c r="F120" s="18">
        <v>3.78E-33</v>
      </c>
      <c r="G120">
        <v>59.95488185</v>
      </c>
      <c r="H120">
        <v>83.375258270000003</v>
      </c>
      <c r="I120" s="6">
        <v>-25.984802154025701</v>
      </c>
      <c r="J120" s="6">
        <v>25.984802154025701</v>
      </c>
      <c r="K120" s="2" t="s">
        <v>82</v>
      </c>
      <c r="L120" s="2" t="s">
        <v>83</v>
      </c>
      <c r="M120" s="2" t="s">
        <v>83</v>
      </c>
      <c r="N120" s="2"/>
      <c r="O120" s="2"/>
      <c r="P120" s="2"/>
      <c r="Q120" s="2">
        <f t="shared" si="5"/>
        <v>3</v>
      </c>
    </row>
    <row r="121" spans="1:17" x14ac:dyDescent="0.2">
      <c r="A121" s="2">
        <v>833</v>
      </c>
      <c r="B121" s="2">
        <v>104</v>
      </c>
      <c r="C121">
        <v>60.444838869999998</v>
      </c>
      <c r="D121">
        <v>4.6963166860000003</v>
      </c>
      <c r="E121">
        <v>12.870690570000001</v>
      </c>
      <c r="F121" s="18">
        <v>6.5800000000000001E-38</v>
      </c>
      <c r="G121">
        <v>51.240227310000002</v>
      </c>
      <c r="H121">
        <v>69.649450439999995</v>
      </c>
      <c r="I121" s="6">
        <v>-43.555161126930102</v>
      </c>
      <c r="J121" s="6">
        <v>43.555161126930102</v>
      </c>
      <c r="K121" s="2" t="s">
        <v>85</v>
      </c>
      <c r="L121" s="2"/>
      <c r="M121" s="2"/>
      <c r="N121" s="2"/>
      <c r="O121" s="2"/>
      <c r="P121" s="2"/>
      <c r="Q121" s="2">
        <f t="shared" si="5"/>
        <v>1</v>
      </c>
    </row>
    <row r="122" spans="1:17" x14ac:dyDescent="0.2">
      <c r="A122" s="2">
        <v>840</v>
      </c>
      <c r="B122" s="2">
        <v>104</v>
      </c>
      <c r="C122">
        <v>79.712371160000004</v>
      </c>
      <c r="D122">
        <v>7.6534986040000001</v>
      </c>
      <c r="E122">
        <v>10.415154599999999</v>
      </c>
      <c r="F122" s="18">
        <v>2.11E-25</v>
      </c>
      <c r="G122">
        <v>64.711789550000006</v>
      </c>
      <c r="H122">
        <v>94.712952779999995</v>
      </c>
      <c r="I122" s="6">
        <v>-10.923281557542694</v>
      </c>
      <c r="J122" s="6">
        <v>10.923281557542694</v>
      </c>
      <c r="K122" s="2" t="s">
        <v>82</v>
      </c>
      <c r="L122" s="2" t="s">
        <v>83</v>
      </c>
      <c r="M122" s="2" t="s">
        <v>88</v>
      </c>
      <c r="N122" s="2"/>
      <c r="O122" s="2"/>
      <c r="P122" s="2"/>
      <c r="Q122" s="2">
        <f t="shared" si="5"/>
        <v>3</v>
      </c>
    </row>
    <row r="123" spans="1:17" x14ac:dyDescent="0.2">
      <c r="A123" s="2">
        <v>877</v>
      </c>
      <c r="B123" s="2">
        <v>104</v>
      </c>
      <c r="C123">
        <v>74.695382660000007</v>
      </c>
      <c r="D123">
        <v>6.5596027609999998</v>
      </c>
      <c r="E123">
        <v>11.38718081</v>
      </c>
      <c r="F123" s="18">
        <v>4.8400000000000001E-30</v>
      </c>
      <c r="G123">
        <v>61.838797499999998</v>
      </c>
      <c r="H123">
        <v>87.551967829999995</v>
      </c>
      <c r="I123" s="6">
        <v>-29.304617336501096</v>
      </c>
      <c r="J123" s="6">
        <v>29.304617336501096</v>
      </c>
      <c r="K123" s="2" t="s">
        <v>83</v>
      </c>
      <c r="L123" s="2" t="s">
        <v>91</v>
      </c>
      <c r="M123" s="2"/>
      <c r="N123" s="2"/>
      <c r="O123" s="2"/>
      <c r="P123" s="2"/>
      <c r="Q123" s="2">
        <f t="shared" si="5"/>
        <v>2</v>
      </c>
    </row>
    <row r="124" spans="1:17" x14ac:dyDescent="0.2">
      <c r="A124" s="2">
        <v>884</v>
      </c>
      <c r="B124" s="2">
        <v>104</v>
      </c>
      <c r="C124">
        <v>81.10349626</v>
      </c>
      <c r="D124">
        <v>7.9774697679999997</v>
      </c>
      <c r="E124">
        <v>10.16656893</v>
      </c>
      <c r="F124" s="18">
        <v>2.8000000000000002E-24</v>
      </c>
      <c r="G124">
        <v>65.467942829999998</v>
      </c>
      <c r="H124">
        <v>96.739049690000002</v>
      </c>
      <c r="I124" s="6">
        <v>-14.816059456110693</v>
      </c>
      <c r="J124" s="6">
        <v>14.816059456110693</v>
      </c>
      <c r="K124" s="2" t="s">
        <v>83</v>
      </c>
      <c r="L124" s="2" t="s">
        <v>83</v>
      </c>
      <c r="M124" s="2" t="s">
        <v>85</v>
      </c>
      <c r="N124" s="2"/>
      <c r="O124" s="2"/>
      <c r="P124" s="2"/>
      <c r="Q124" s="2">
        <f t="shared" si="5"/>
        <v>3</v>
      </c>
    </row>
    <row r="125" spans="1:17" x14ac:dyDescent="0.2">
      <c r="A125" s="2">
        <v>826</v>
      </c>
      <c r="B125" s="2">
        <v>105</v>
      </c>
      <c r="C125">
        <v>69.435930959999993</v>
      </c>
      <c r="D125">
        <v>5.5941113480000002</v>
      </c>
      <c r="E125">
        <v>12.4123255</v>
      </c>
      <c r="F125" s="18">
        <v>2.2400000000000001E-35</v>
      </c>
      <c r="G125">
        <v>58.471674190000002</v>
      </c>
      <c r="H125">
        <v>80.400187720000005</v>
      </c>
      <c r="I125" s="6">
        <v>-31.046042212063995</v>
      </c>
      <c r="J125" s="6">
        <v>31.046042212063995</v>
      </c>
      <c r="K125" s="2" t="s">
        <v>82</v>
      </c>
      <c r="L125" s="2" t="s">
        <v>83</v>
      </c>
      <c r="M125" s="2"/>
      <c r="N125" s="2"/>
      <c r="O125" s="2"/>
      <c r="P125" s="2"/>
      <c r="Q125" s="2">
        <f t="shared" si="5"/>
        <v>2</v>
      </c>
    </row>
    <row r="126" spans="1:17" x14ac:dyDescent="0.2">
      <c r="A126" s="2">
        <v>906</v>
      </c>
      <c r="B126" s="2">
        <v>105</v>
      </c>
      <c r="C126">
        <v>82.55781503</v>
      </c>
      <c r="D126">
        <v>8.3236736830000009</v>
      </c>
      <c r="E126">
        <v>9.9184348369999995</v>
      </c>
      <c r="F126" s="18">
        <v>3.4599999999999998E-23</v>
      </c>
      <c r="G126">
        <v>66.243714389999994</v>
      </c>
      <c r="H126">
        <v>98.871915659999999</v>
      </c>
      <c r="I126" s="6">
        <v>-19.084386151525194</v>
      </c>
      <c r="J126" s="6">
        <v>19.084386151525194</v>
      </c>
      <c r="K126" s="2" t="s">
        <v>83</v>
      </c>
      <c r="L126" s="2" t="s">
        <v>83</v>
      </c>
      <c r="M126" s="2" t="s">
        <v>87</v>
      </c>
      <c r="N126" s="2" t="s">
        <v>87</v>
      </c>
      <c r="O126" s="2" t="s">
        <v>103</v>
      </c>
      <c r="P126" s="2"/>
      <c r="Q126" s="2">
        <f t="shared" si="5"/>
        <v>5</v>
      </c>
    </row>
    <row r="127" spans="1:17" x14ac:dyDescent="0.2">
      <c r="A127" s="2">
        <v>800</v>
      </c>
      <c r="B127" s="2">
        <v>106</v>
      </c>
      <c r="C127">
        <v>67.391262240000003</v>
      </c>
      <c r="D127">
        <v>5.2908940009999998</v>
      </c>
      <c r="E127">
        <v>12.737216480000001</v>
      </c>
      <c r="F127" s="18">
        <v>3.6699999999999998E-37</v>
      </c>
      <c r="G127">
        <v>57.02130056</v>
      </c>
      <c r="H127">
        <v>77.76122393</v>
      </c>
      <c r="I127" s="6">
        <v>-38.608737755841204</v>
      </c>
      <c r="J127" s="6">
        <v>38.608737755841204</v>
      </c>
      <c r="K127" s="2" t="s">
        <v>82</v>
      </c>
      <c r="L127" s="2" t="s">
        <v>82</v>
      </c>
      <c r="M127" s="2"/>
      <c r="N127" s="2"/>
      <c r="O127" s="2"/>
      <c r="P127" s="2"/>
      <c r="Q127" s="2">
        <f t="shared" si="5"/>
        <v>2</v>
      </c>
    </row>
    <row r="128" spans="1:17" x14ac:dyDescent="0.2">
      <c r="A128" s="2">
        <v>743</v>
      </c>
      <c r="B128" s="2"/>
      <c r="I128" s="6"/>
      <c r="J128" s="6"/>
      <c r="K128" s="2" t="s">
        <v>83</v>
      </c>
      <c r="L128" s="2"/>
      <c r="M128" s="2"/>
      <c r="N128" s="2"/>
      <c r="O128" s="2"/>
      <c r="P128" s="2"/>
      <c r="Q128" s="2">
        <f t="shared" si="5"/>
        <v>1</v>
      </c>
    </row>
    <row r="129" spans="1:17" x14ac:dyDescent="0.2">
      <c r="A129" s="2">
        <v>745</v>
      </c>
      <c r="B129" s="2">
        <v>107</v>
      </c>
      <c r="C129">
        <v>76.382354329999998</v>
      </c>
      <c r="D129">
        <v>6.9124431800000004</v>
      </c>
      <c r="E129">
        <v>11.04997934</v>
      </c>
      <c r="F129" s="18">
        <v>2.1899999999999998E-28</v>
      </c>
      <c r="G129">
        <v>62.83421465</v>
      </c>
      <c r="H129">
        <v>89.930493999999996</v>
      </c>
      <c r="I129" s="6">
        <v>-30.6176456738865</v>
      </c>
      <c r="J129" s="6">
        <v>30.6176456738865</v>
      </c>
      <c r="K129" s="2" t="s">
        <v>83</v>
      </c>
      <c r="L129" s="2" t="s">
        <v>89</v>
      </c>
      <c r="M129" s="2"/>
      <c r="N129" s="2"/>
      <c r="O129" s="2"/>
      <c r="P129" s="2"/>
      <c r="Q129" s="2">
        <f t="shared" si="5"/>
        <v>2</v>
      </c>
    </row>
    <row r="130" spans="1:17" x14ac:dyDescent="0.2">
      <c r="A130" s="2">
        <v>757</v>
      </c>
      <c r="B130" s="2"/>
      <c r="I130" s="6"/>
      <c r="J130" s="6"/>
      <c r="K130" s="2" t="s">
        <v>83</v>
      </c>
      <c r="L130" s="2"/>
      <c r="M130" s="2"/>
      <c r="N130" s="2"/>
      <c r="O130" s="2"/>
      <c r="P130" s="2"/>
      <c r="Q130" s="2">
        <f t="shared" si="5"/>
        <v>1</v>
      </c>
    </row>
    <row r="131" spans="1:17" x14ac:dyDescent="0.2">
      <c r="A131" s="2">
        <v>836</v>
      </c>
      <c r="B131" s="2">
        <v>108</v>
      </c>
      <c r="C131">
        <v>75.566273679999995</v>
      </c>
      <c r="D131">
        <v>6.7396087229999999</v>
      </c>
      <c r="E131">
        <v>11.212264210000001</v>
      </c>
      <c r="F131" s="18">
        <v>3.55E-29</v>
      </c>
      <c r="G131">
        <v>62.356883320000001</v>
      </c>
      <c r="H131">
        <v>88.775664050000003</v>
      </c>
      <c r="I131" s="6">
        <v>-32.433726317881195</v>
      </c>
      <c r="J131" s="6">
        <v>32.433726317881195</v>
      </c>
      <c r="K131" s="2" t="s">
        <v>82</v>
      </c>
      <c r="L131" s="2" t="s">
        <v>83</v>
      </c>
      <c r="M131" s="2"/>
      <c r="N131" s="2"/>
      <c r="O131" s="2"/>
      <c r="P131" s="2"/>
      <c r="Q131" s="2">
        <f t="shared" ref="Q131:Q134" si="6">COUNTA(K131:P131)</f>
        <v>2</v>
      </c>
    </row>
    <row r="132" spans="1:17" x14ac:dyDescent="0.2">
      <c r="A132" s="2">
        <v>842</v>
      </c>
      <c r="B132" s="2">
        <v>108</v>
      </c>
      <c r="C132">
        <v>67.07096439</v>
      </c>
      <c r="D132">
        <v>5.2479050889999996</v>
      </c>
      <c r="E132">
        <v>12.780521609999999</v>
      </c>
      <c r="F132" s="18">
        <v>2.1099999999999999E-37</v>
      </c>
      <c r="G132">
        <v>56.785259420000003</v>
      </c>
      <c r="H132">
        <v>77.356669359999998</v>
      </c>
      <c r="I132" s="6">
        <v>-40.929035608549299</v>
      </c>
      <c r="J132" s="6">
        <v>40.929035608549299</v>
      </c>
      <c r="K132" s="2" t="s">
        <v>82</v>
      </c>
      <c r="L132" s="2" t="s">
        <v>85</v>
      </c>
      <c r="M132" s="2"/>
      <c r="N132" s="2"/>
      <c r="O132" s="2"/>
      <c r="P132" s="2"/>
      <c r="Q132" s="2">
        <f t="shared" si="6"/>
        <v>2</v>
      </c>
    </row>
    <row r="133" spans="1:17" x14ac:dyDescent="0.2">
      <c r="A133" s="2">
        <v>725</v>
      </c>
      <c r="B133" s="2"/>
      <c r="I133" s="6"/>
      <c r="J133" s="6"/>
      <c r="K133" s="2" t="s">
        <v>83</v>
      </c>
      <c r="L133" s="2" t="s">
        <v>87</v>
      </c>
      <c r="M133" s="2"/>
      <c r="N133" s="2"/>
      <c r="O133" s="2"/>
      <c r="P133" s="2"/>
      <c r="Q133" s="2">
        <f t="shared" si="6"/>
        <v>2</v>
      </c>
    </row>
    <row r="134" spans="1:17" x14ac:dyDescent="0.2">
      <c r="A134" s="2">
        <v>787</v>
      </c>
      <c r="B134" s="2">
        <v>110</v>
      </c>
      <c r="C134">
        <v>79.712371160000004</v>
      </c>
      <c r="D134">
        <v>7.6534986040000001</v>
      </c>
      <c r="E134">
        <v>10.415154599999999</v>
      </c>
      <c r="F134" s="18">
        <v>2.11E-25</v>
      </c>
      <c r="G134">
        <v>64.711789550000006</v>
      </c>
      <c r="H134">
        <v>94.712952779999995</v>
      </c>
      <c r="I134" s="6">
        <v>-30.287628836179195</v>
      </c>
      <c r="J134" s="6">
        <v>30.287628836179195</v>
      </c>
      <c r="K134" s="2" t="s">
        <v>83</v>
      </c>
      <c r="L134" s="2" t="s">
        <v>91</v>
      </c>
      <c r="M134" s="2"/>
      <c r="N134" s="2"/>
      <c r="O134" s="2"/>
      <c r="P134" s="2"/>
      <c r="Q134" s="2">
        <f t="shared" si="6"/>
        <v>2</v>
      </c>
    </row>
    <row r="135" spans="1:17" ht="15.75" x14ac:dyDescent="0.25">
      <c r="A135" s="7" t="s">
        <v>14</v>
      </c>
      <c r="B135" s="8">
        <f>AVERAGE(B2:B134)</f>
        <v>89.495575221238937</v>
      </c>
      <c r="C135" s="8">
        <f t="shared" ref="C135:Q135" si="7">AVERAGE(C2:C134)</f>
        <v>70.768298309646042</v>
      </c>
      <c r="D135" s="8">
        <f t="shared" si="7"/>
        <v>6.3998958425221204</v>
      </c>
      <c r="E135" s="8">
        <f t="shared" si="7"/>
        <v>11.537254346141589</v>
      </c>
      <c r="F135" s="8">
        <f t="shared" si="7"/>
        <v>3.9348788454831432E-16</v>
      </c>
      <c r="G135" s="8">
        <f t="shared" si="7"/>
        <v>58.224732952831815</v>
      </c>
      <c r="H135" s="8">
        <f t="shared" si="7"/>
        <v>83.311863666106163</v>
      </c>
      <c r="I135" s="8">
        <f t="shared" si="7"/>
        <v>-15.162581020227536</v>
      </c>
      <c r="J135" s="8">
        <f t="shared" si="7"/>
        <v>18.812584551848431</v>
      </c>
      <c r="K135" s="8"/>
      <c r="L135" s="8"/>
      <c r="M135" s="8"/>
      <c r="N135" s="8"/>
      <c r="O135" s="8"/>
      <c r="P135" s="8"/>
      <c r="Q135" s="8">
        <f t="shared" si="7"/>
        <v>1.7819548872180451</v>
      </c>
    </row>
    <row r="1048576" spans="25:25" x14ac:dyDescent="0.2">
      <c r="Y1048576">
        <f>_xlfn.T.TEST(C2:C18,C19:C31,2,2)</f>
        <v>0.9209633811102772</v>
      </c>
    </row>
  </sheetData>
  <sortState xmlns:xlrd2="http://schemas.microsoft.com/office/spreadsheetml/2017/richdata2" ref="M2:R135">
    <sortCondition ref="N1:N13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Craig</dc:creator>
  <cp:lastModifiedBy>Jack Craig</cp:lastModifiedBy>
  <dcterms:created xsi:type="dcterms:W3CDTF">2022-08-23T16:13:36Z</dcterms:created>
  <dcterms:modified xsi:type="dcterms:W3CDTF">2025-02-20T23:52:16Z</dcterms:modified>
</cp:coreProperties>
</file>