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5" i="1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64"/>
  <c r="B65"/>
  <c r="B66"/>
  <c r="B67"/>
  <c r="B68"/>
  <c r="B69"/>
  <c r="B70"/>
  <c r="A71"/>
  <c r="B71"/>
  <c r="A72"/>
  <c r="B72"/>
  <c r="A73"/>
  <c r="B73"/>
  <c r="A74"/>
  <c r="B74"/>
  <c r="A75"/>
  <c r="B75"/>
  <c r="A76"/>
  <c r="B76"/>
  <c r="A77"/>
  <c r="B77"/>
  <c r="A78"/>
  <c r="B78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A84"/>
  <c r="A83"/>
  <c r="A86"/>
  <c r="A85"/>
  <c r="B92"/>
  <c r="C92"/>
  <c r="C93" s="1"/>
  <c r="D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E91"/>
  <c r="D91"/>
  <c r="A87"/>
  <c r="B87"/>
  <c r="A88"/>
  <c r="B88"/>
  <c r="B24"/>
  <c r="B25"/>
  <c r="B26"/>
  <c r="B27"/>
  <c r="B28"/>
  <c r="B29"/>
  <c r="B30"/>
  <c r="B54"/>
  <c r="B55"/>
  <c r="B56"/>
  <c r="B57"/>
  <c r="B58"/>
  <c r="B59"/>
  <c r="B60"/>
  <c r="B61"/>
  <c r="B62"/>
  <c r="B63"/>
  <c r="B2"/>
  <c r="A9"/>
  <c r="A8"/>
  <c r="A469"/>
  <c r="A470"/>
  <c r="B6"/>
  <c r="B7"/>
  <c r="B8"/>
  <c r="B9"/>
  <c r="B10"/>
  <c r="B11"/>
  <c r="B12"/>
  <c r="B13"/>
  <c r="B14"/>
  <c r="B15"/>
  <c r="B16"/>
  <c r="B17"/>
  <c r="B18"/>
  <c r="B19"/>
  <c r="B20"/>
  <c r="B21"/>
  <c r="B22"/>
  <c r="B23"/>
  <c r="B79"/>
  <c r="B80"/>
  <c r="B81"/>
  <c r="B82"/>
  <c r="B83"/>
  <c r="B84"/>
  <c r="B85"/>
  <c r="B86"/>
  <c r="B89"/>
  <c r="B90"/>
  <c r="B91"/>
  <c r="A81"/>
  <c r="A82"/>
  <c r="C91"/>
  <c r="A90"/>
  <c r="B5"/>
  <c r="B4"/>
  <c r="B3"/>
  <c r="B1"/>
  <c r="A80"/>
  <c r="A79"/>
  <c r="A6"/>
  <c r="A5"/>
  <c r="E10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A23" s="1"/>
  <c r="E9"/>
  <c r="D93" l="1"/>
  <c r="C94"/>
  <c r="A11"/>
  <c r="A16"/>
  <c r="A17"/>
  <c r="A18"/>
  <c r="A19"/>
  <c r="E24"/>
  <c r="A24" s="1"/>
  <c r="A10"/>
  <c r="A20"/>
  <c r="A12"/>
  <c r="E25"/>
  <c r="A22"/>
  <c r="A14"/>
  <c r="A21"/>
  <c r="A13"/>
  <c r="A15"/>
  <c r="E93"/>
  <c r="E92"/>
  <c r="C95" l="1"/>
  <c r="D94"/>
  <c r="E94" s="1"/>
  <c r="E26"/>
  <c r="A25"/>
  <c r="P93"/>
  <c r="O93"/>
  <c r="N93"/>
  <c r="P92"/>
  <c r="O92"/>
  <c r="N92"/>
  <c r="O91"/>
  <c r="N91"/>
  <c r="P91"/>
  <c r="O94" l="1"/>
  <c r="N94"/>
  <c r="P94"/>
  <c r="C96"/>
  <c r="D95"/>
  <c r="E95" s="1"/>
  <c r="E27"/>
  <c r="A26"/>
  <c r="N95" l="1"/>
  <c r="O95"/>
  <c r="P95"/>
  <c r="D96"/>
  <c r="E96" s="1"/>
  <c r="C97"/>
  <c r="E28"/>
  <c r="A27"/>
  <c r="P96" l="1"/>
  <c r="N96"/>
  <c r="O96"/>
  <c r="C98"/>
  <c r="D97"/>
  <c r="E97" s="1"/>
  <c r="E29"/>
  <c r="A28"/>
  <c r="N97" l="1"/>
  <c r="P97"/>
  <c r="O97"/>
  <c r="C99"/>
  <c r="D98"/>
  <c r="E98" s="1"/>
  <c r="E30"/>
  <c r="A29"/>
  <c r="O98" l="1"/>
  <c r="N98"/>
  <c r="P98"/>
  <c r="D99"/>
  <c r="E99" s="1"/>
  <c r="C100"/>
  <c r="A30"/>
  <c r="E31"/>
  <c r="P99" l="1"/>
  <c r="N99"/>
  <c r="O99"/>
  <c r="C101"/>
  <c r="D100"/>
  <c r="E100"/>
  <c r="E32"/>
  <c r="A31"/>
  <c r="P100" l="1"/>
  <c r="N100"/>
  <c r="O100"/>
  <c r="D101"/>
  <c r="E101" s="1"/>
  <c r="C102"/>
  <c r="E33"/>
  <c r="A32"/>
  <c r="N101" l="1"/>
  <c r="O101"/>
  <c r="P101"/>
  <c r="C103"/>
  <c r="D102"/>
  <c r="E102" s="1"/>
  <c r="E34"/>
  <c r="A33"/>
  <c r="O102" l="1"/>
  <c r="N102"/>
  <c r="P102"/>
  <c r="C104"/>
  <c r="D103"/>
  <c r="E103" s="1"/>
  <c r="E35"/>
  <c r="A34"/>
  <c r="P103" l="1"/>
  <c r="O103"/>
  <c r="N103"/>
  <c r="D104"/>
  <c r="E104" s="1"/>
  <c r="C105"/>
  <c r="E36"/>
  <c r="A35"/>
  <c r="O104" l="1"/>
  <c r="N104"/>
  <c r="P104"/>
  <c r="C106"/>
  <c r="D105"/>
  <c r="E105" s="1"/>
  <c r="E37"/>
  <c r="A36"/>
  <c r="N105" l="1"/>
  <c r="P105"/>
  <c r="O105"/>
  <c r="C107"/>
  <c r="D106"/>
  <c r="E106" s="1"/>
  <c r="E38"/>
  <c r="A37"/>
  <c r="P106" l="1"/>
  <c r="N106"/>
  <c r="O106"/>
  <c r="D107"/>
  <c r="E107" s="1"/>
  <c r="C108"/>
  <c r="E39"/>
  <c r="A38"/>
  <c r="O107" l="1"/>
  <c r="N107"/>
  <c r="P107"/>
  <c r="D108"/>
  <c r="C109"/>
  <c r="E40"/>
  <c r="A39"/>
  <c r="D109" l="1"/>
  <c r="C110"/>
  <c r="E108"/>
  <c r="E41"/>
  <c r="A40"/>
  <c r="C111" l="1"/>
  <c r="D110"/>
  <c r="E110" s="1"/>
  <c r="P108"/>
  <c r="O108"/>
  <c r="N108"/>
  <c r="E109"/>
  <c r="E42"/>
  <c r="A41"/>
  <c r="O110" l="1"/>
  <c r="P110"/>
  <c r="N110"/>
  <c r="C112"/>
  <c r="D111"/>
  <c r="E111" s="1"/>
  <c r="H110"/>
  <c r="I110"/>
  <c r="G110"/>
  <c r="P109"/>
  <c r="O109"/>
  <c r="N109"/>
  <c r="E43"/>
  <c r="A42"/>
  <c r="O111" l="1"/>
  <c r="N111"/>
  <c r="P111"/>
  <c r="D112"/>
  <c r="C113"/>
  <c r="E112"/>
  <c r="H100"/>
  <c r="J100"/>
  <c r="F92"/>
  <c r="F97"/>
  <c r="J104"/>
  <c r="J94"/>
  <c r="F103"/>
  <c r="G99"/>
  <c r="H101"/>
  <c r="H95"/>
  <c r="F98"/>
  <c r="J92"/>
  <c r="H104"/>
  <c r="I98"/>
  <c r="G104"/>
  <c r="I97"/>
  <c r="G91"/>
  <c r="H105"/>
  <c r="J97"/>
  <c r="G98"/>
  <c r="H107"/>
  <c r="I102"/>
  <c r="I91"/>
  <c r="G96"/>
  <c r="G102"/>
  <c r="F102"/>
  <c r="H96"/>
  <c r="K96" s="1"/>
  <c r="A96" s="1"/>
  <c r="G92"/>
  <c r="G97"/>
  <c r="H92"/>
  <c r="G94"/>
  <c r="I93"/>
  <c r="G107"/>
  <c r="I103"/>
  <c r="H102"/>
  <c r="K102" s="1"/>
  <c r="A102" s="1"/>
  <c r="H103"/>
  <c r="F107"/>
  <c r="G105"/>
  <c r="I94"/>
  <c r="K94" s="1"/>
  <c r="H97"/>
  <c r="I107"/>
  <c r="J95"/>
  <c r="K95" s="1"/>
  <c r="F105"/>
  <c r="J96"/>
  <c r="J106"/>
  <c r="F94"/>
  <c r="J102"/>
  <c r="J107"/>
  <c r="K107" s="1"/>
  <c r="A107" s="1"/>
  <c r="F99"/>
  <c r="I99"/>
  <c r="H91"/>
  <c r="H99"/>
  <c r="H108"/>
  <c r="K108" s="1"/>
  <c r="A108" s="1"/>
  <c r="I108"/>
  <c r="F104"/>
  <c r="I95"/>
  <c r="F106"/>
  <c r="J103"/>
  <c r="J99"/>
  <c r="I100"/>
  <c r="K100" s="1"/>
  <c r="F91"/>
  <c r="I96"/>
  <c r="I92"/>
  <c r="J105"/>
  <c r="I106"/>
  <c r="K106" s="1"/>
  <c r="A106" s="1"/>
  <c r="G95"/>
  <c r="F100"/>
  <c r="J93"/>
  <c r="H94"/>
  <c r="J98"/>
  <c r="G100"/>
  <c r="F108"/>
  <c r="F93"/>
  <c r="H93"/>
  <c r="J91"/>
  <c r="G103"/>
  <c r="F95"/>
  <c r="J108"/>
  <c r="I105"/>
  <c r="G101"/>
  <c r="G93"/>
  <c r="F96"/>
  <c r="H98"/>
  <c r="I101"/>
  <c r="I104"/>
  <c r="J101"/>
  <c r="K101" s="1"/>
  <c r="A101" s="1"/>
  <c r="G106"/>
  <c r="F101"/>
  <c r="H106"/>
  <c r="G108"/>
  <c r="J109"/>
  <c r="F109"/>
  <c r="G109"/>
  <c r="H109"/>
  <c r="I109"/>
  <c r="K110"/>
  <c r="A110" s="1"/>
  <c r="M110"/>
  <c r="L110"/>
  <c r="F111"/>
  <c r="I111"/>
  <c r="H111"/>
  <c r="G111"/>
  <c r="J111"/>
  <c r="J110"/>
  <c r="F110"/>
  <c r="E44"/>
  <c r="A43"/>
  <c r="M103" l="1"/>
  <c r="L103"/>
  <c r="K103" s="1"/>
  <c r="A103" s="1"/>
  <c r="L92"/>
  <c r="M92"/>
  <c r="M98"/>
  <c r="L98"/>
  <c r="M109"/>
  <c r="L109"/>
  <c r="K109" s="1"/>
  <c r="A109" s="1"/>
  <c r="M97"/>
  <c r="L97"/>
  <c r="K97" s="1"/>
  <c r="A97" s="1"/>
  <c r="A100"/>
  <c r="M105"/>
  <c r="L105"/>
  <c r="I112"/>
  <c r="K112" s="1"/>
  <c r="A112" s="1"/>
  <c r="J112"/>
  <c r="F112"/>
  <c r="G112"/>
  <c r="H112"/>
  <c r="L106"/>
  <c r="M106"/>
  <c r="M100"/>
  <c r="L100"/>
  <c r="M94"/>
  <c r="L94"/>
  <c r="L104"/>
  <c r="K104" s="1"/>
  <c r="A104" s="1"/>
  <c r="M104"/>
  <c r="C114"/>
  <c r="D113"/>
  <c r="E113"/>
  <c r="K111"/>
  <c r="A111" s="1"/>
  <c r="K92"/>
  <c r="A92" s="1"/>
  <c r="A94"/>
  <c r="M111"/>
  <c r="L111"/>
  <c r="L101"/>
  <c r="M101"/>
  <c r="M99"/>
  <c r="L99"/>
  <c r="K99" s="1"/>
  <c r="A99" s="1"/>
  <c r="M93"/>
  <c r="L93"/>
  <c r="K93" s="1"/>
  <c r="A93" s="1"/>
  <c r="M107"/>
  <c r="L107"/>
  <c r="L102"/>
  <c r="M102"/>
  <c r="L91"/>
  <c r="M91"/>
  <c r="K91" s="1"/>
  <c r="A91" s="1"/>
  <c r="K98"/>
  <c r="A98" s="1"/>
  <c r="M96"/>
  <c r="L96"/>
  <c r="N112"/>
  <c r="P112"/>
  <c r="O112"/>
  <c r="M108"/>
  <c r="L108"/>
  <c r="L95"/>
  <c r="M95"/>
  <c r="A95"/>
  <c r="K105"/>
  <c r="A105" s="1"/>
  <c r="E45"/>
  <c r="A44"/>
  <c r="P113" l="1"/>
  <c r="N113"/>
  <c r="O113"/>
  <c r="M112"/>
  <c r="L112"/>
  <c r="C115"/>
  <c r="D114"/>
  <c r="J113"/>
  <c r="K113" s="1"/>
  <c r="A113" s="1"/>
  <c r="G113"/>
  <c r="I113"/>
  <c r="F113"/>
  <c r="H113"/>
  <c r="E46"/>
  <c r="A45"/>
  <c r="L113" l="1"/>
  <c r="M113"/>
  <c r="J114"/>
  <c r="F114"/>
  <c r="H114"/>
  <c r="I114"/>
  <c r="G114"/>
  <c r="D115"/>
  <c r="C116"/>
  <c r="E115"/>
  <c r="E114"/>
  <c r="E47"/>
  <c r="A46"/>
  <c r="O114" l="1"/>
  <c r="N114"/>
  <c r="P114"/>
  <c r="L114"/>
  <c r="M114"/>
  <c r="C117"/>
  <c r="D116"/>
  <c r="O115"/>
  <c r="N115"/>
  <c r="P115"/>
  <c r="J115"/>
  <c r="G115"/>
  <c r="I115"/>
  <c r="H115"/>
  <c r="F115"/>
  <c r="K114"/>
  <c r="A114" s="1"/>
  <c r="E48"/>
  <c r="A47"/>
  <c r="K115" l="1"/>
  <c r="A115" s="1"/>
  <c r="M115"/>
  <c r="L115"/>
  <c r="D117"/>
  <c r="C118"/>
  <c r="G116"/>
  <c r="F116"/>
  <c r="I116"/>
  <c r="H116"/>
  <c r="J116"/>
  <c r="E116"/>
  <c r="E49"/>
  <c r="A48"/>
  <c r="H117" l="1"/>
  <c r="I117"/>
  <c r="F117"/>
  <c r="J117"/>
  <c r="G117"/>
  <c r="C119"/>
  <c r="D118"/>
  <c r="E117"/>
  <c r="M116"/>
  <c r="L116"/>
  <c r="O116"/>
  <c r="P116"/>
  <c r="N116"/>
  <c r="E50"/>
  <c r="A49"/>
  <c r="C120" l="1"/>
  <c r="D119"/>
  <c r="K116"/>
  <c r="A116" s="1"/>
  <c r="N117"/>
  <c r="P117"/>
  <c r="O117"/>
  <c r="J118"/>
  <c r="F118"/>
  <c r="H118"/>
  <c r="I118"/>
  <c r="G118"/>
  <c r="M117"/>
  <c r="L117"/>
  <c r="E118"/>
  <c r="E51"/>
  <c r="A50"/>
  <c r="K118" l="1"/>
  <c r="A118" s="1"/>
  <c r="N118"/>
  <c r="O118"/>
  <c r="P118"/>
  <c r="K117"/>
  <c r="A117" s="1"/>
  <c r="D120"/>
  <c r="C121"/>
  <c r="E120"/>
  <c r="G119"/>
  <c r="H119"/>
  <c r="I119"/>
  <c r="F119"/>
  <c r="J119"/>
  <c r="M118"/>
  <c r="L118"/>
  <c r="E119"/>
  <c r="E52"/>
  <c r="A51"/>
  <c r="K119" l="1"/>
  <c r="A119" s="1"/>
  <c r="L119"/>
  <c r="M119"/>
  <c r="G120"/>
  <c r="H120"/>
  <c r="J120"/>
  <c r="F120"/>
  <c r="I120"/>
  <c r="C122"/>
  <c r="D121"/>
  <c r="O119"/>
  <c r="N119"/>
  <c r="P119"/>
  <c r="N120"/>
  <c r="P120"/>
  <c r="O120"/>
  <c r="E53"/>
  <c r="A52"/>
  <c r="J121" l="1"/>
  <c r="G121"/>
  <c r="H121"/>
  <c r="I121"/>
  <c r="F121"/>
  <c r="K120"/>
  <c r="A120" s="1"/>
  <c r="C123"/>
  <c r="D122"/>
  <c r="E122"/>
  <c r="M120"/>
  <c r="L120"/>
  <c r="E121"/>
  <c r="A53"/>
  <c r="E54"/>
  <c r="P122" l="1"/>
  <c r="N122"/>
  <c r="O122"/>
  <c r="L121"/>
  <c r="M121"/>
  <c r="N121"/>
  <c r="O121"/>
  <c r="P121"/>
  <c r="D123"/>
  <c r="C124"/>
  <c r="I122"/>
  <c r="F122"/>
  <c r="J122"/>
  <c r="H122"/>
  <c r="G122"/>
  <c r="E55"/>
  <c r="A54"/>
  <c r="J123" l="1"/>
  <c r="I123"/>
  <c r="G123"/>
  <c r="F123"/>
  <c r="H123"/>
  <c r="E123"/>
  <c r="D124"/>
  <c r="C125"/>
  <c r="E124"/>
  <c r="K121"/>
  <c r="A121" s="1"/>
  <c r="M122"/>
  <c r="L122"/>
  <c r="K122" s="1"/>
  <c r="A122" s="1"/>
  <c r="E56"/>
  <c r="A55"/>
  <c r="M123" l="1"/>
  <c r="L123"/>
  <c r="N123"/>
  <c r="P123"/>
  <c r="O123"/>
  <c r="D125"/>
  <c r="C126"/>
  <c r="N124"/>
  <c r="O124"/>
  <c r="P124"/>
  <c r="H124"/>
  <c r="F124"/>
  <c r="I124"/>
  <c r="J124"/>
  <c r="G124"/>
  <c r="E57"/>
  <c r="A56"/>
  <c r="K124" l="1"/>
  <c r="A124" s="1"/>
  <c r="J125"/>
  <c r="G125"/>
  <c r="H125"/>
  <c r="F125"/>
  <c r="I125"/>
  <c r="C127"/>
  <c r="D126"/>
  <c r="E126"/>
  <c r="M124"/>
  <c r="L124"/>
  <c r="K123"/>
  <c r="A123" s="1"/>
  <c r="E125"/>
  <c r="E58"/>
  <c r="A57"/>
  <c r="N126" l="1"/>
  <c r="O126"/>
  <c r="P126"/>
  <c r="L125"/>
  <c r="M125"/>
  <c r="C128"/>
  <c r="D127"/>
  <c r="E127"/>
  <c r="O125"/>
  <c r="K125" s="1"/>
  <c r="A125" s="1"/>
  <c r="N125"/>
  <c r="P125"/>
  <c r="I126"/>
  <c r="J126"/>
  <c r="G126"/>
  <c r="F126"/>
  <c r="H126"/>
  <c r="E59"/>
  <c r="A58"/>
  <c r="P127" l="1"/>
  <c r="N127"/>
  <c r="O127"/>
  <c r="M126"/>
  <c r="L126"/>
  <c r="K126" s="1"/>
  <c r="A126" s="1"/>
  <c r="D128"/>
  <c r="C129"/>
  <c r="G127"/>
  <c r="H127"/>
  <c r="J127"/>
  <c r="F127"/>
  <c r="I127"/>
  <c r="E60"/>
  <c r="A59"/>
  <c r="M127" l="1"/>
  <c r="L127"/>
  <c r="K127" s="1"/>
  <c r="A127" s="1"/>
  <c r="C130"/>
  <c r="D129"/>
  <c r="E129" s="1"/>
  <c r="H128"/>
  <c r="I128"/>
  <c r="F128"/>
  <c r="J128"/>
  <c r="G128"/>
  <c r="E128"/>
  <c r="E61"/>
  <c r="A60"/>
  <c r="O129" l="1"/>
  <c r="N129"/>
  <c r="P129"/>
  <c r="C131"/>
  <c r="D130"/>
  <c r="O128"/>
  <c r="P128"/>
  <c r="N128"/>
  <c r="M128"/>
  <c r="L128"/>
  <c r="J129"/>
  <c r="H129"/>
  <c r="G129"/>
  <c r="F129"/>
  <c r="I129"/>
  <c r="E62"/>
  <c r="A61"/>
  <c r="I130" l="1"/>
  <c r="F130"/>
  <c r="H130"/>
  <c r="G130"/>
  <c r="J130"/>
  <c r="K128"/>
  <c r="A128" s="1"/>
  <c r="E63"/>
  <c r="A62"/>
  <c r="D131"/>
  <c r="C132"/>
  <c r="L129"/>
  <c r="K129" s="1"/>
  <c r="A129" s="1"/>
  <c r="M129"/>
  <c r="E130"/>
  <c r="D132" l="1"/>
  <c r="E132" s="1"/>
  <c r="C133"/>
  <c r="K130"/>
  <c r="H131"/>
  <c r="I131"/>
  <c r="J131"/>
  <c r="F131"/>
  <c r="G131"/>
  <c r="L130"/>
  <c r="M130"/>
  <c r="N130"/>
  <c r="P130"/>
  <c r="O130"/>
  <c r="E64"/>
  <c r="A63"/>
  <c r="E131"/>
  <c r="N132" l="1"/>
  <c r="O132"/>
  <c r="P132"/>
  <c r="N131"/>
  <c r="O131"/>
  <c r="P131"/>
  <c r="D133"/>
  <c r="C134"/>
  <c r="E133"/>
  <c r="L131"/>
  <c r="M131"/>
  <c r="A130"/>
  <c r="G132"/>
  <c r="I132"/>
  <c r="F132"/>
  <c r="J132"/>
  <c r="H132"/>
  <c r="A64"/>
  <c r="E65"/>
  <c r="K131"/>
  <c r="A131" s="1"/>
  <c r="M132" l="1"/>
  <c r="L132"/>
  <c r="K132" s="1"/>
  <c r="A132" s="1"/>
  <c r="E66"/>
  <c r="A65"/>
  <c r="N133"/>
  <c r="P133"/>
  <c r="O133"/>
  <c r="J133"/>
  <c r="G133"/>
  <c r="F133"/>
  <c r="I133"/>
  <c r="H133"/>
  <c r="C135"/>
  <c r="D134"/>
  <c r="E67" l="1"/>
  <c r="A66"/>
  <c r="C136"/>
  <c r="D135"/>
  <c r="L133"/>
  <c r="M133"/>
  <c r="J134"/>
  <c r="I134"/>
  <c r="G134"/>
  <c r="F134"/>
  <c r="H134"/>
  <c r="E134"/>
  <c r="K133"/>
  <c r="A133" s="1"/>
  <c r="M134" l="1"/>
  <c r="L134"/>
  <c r="H135"/>
  <c r="F135"/>
  <c r="I135"/>
  <c r="J135"/>
  <c r="G135"/>
  <c r="O134"/>
  <c r="P134"/>
  <c r="N134"/>
  <c r="E68"/>
  <c r="A67"/>
  <c r="E135"/>
  <c r="D136"/>
  <c r="C137"/>
  <c r="E136"/>
  <c r="P135" l="1"/>
  <c r="N135"/>
  <c r="O135"/>
  <c r="I136"/>
  <c r="F136"/>
  <c r="G136"/>
  <c r="H136"/>
  <c r="J136"/>
  <c r="C138"/>
  <c r="D137"/>
  <c r="E137" s="1"/>
  <c r="M135"/>
  <c r="L135"/>
  <c r="E69"/>
  <c r="A68"/>
  <c r="N136"/>
  <c r="O136"/>
  <c r="P136"/>
  <c r="K134"/>
  <c r="A134" s="1"/>
  <c r="N137" l="1"/>
  <c r="P137"/>
  <c r="O137"/>
  <c r="K135"/>
  <c r="A135" s="1"/>
  <c r="C139"/>
  <c r="D138"/>
  <c r="J137"/>
  <c r="H137"/>
  <c r="F137"/>
  <c r="G137"/>
  <c r="I137"/>
  <c r="E70"/>
  <c r="A69"/>
  <c r="L136"/>
  <c r="M136"/>
  <c r="K136"/>
  <c r="A136" s="1"/>
  <c r="M137" l="1"/>
  <c r="L137"/>
  <c r="D139"/>
  <c r="C140"/>
  <c r="E139"/>
  <c r="E71"/>
  <c r="E72" s="1"/>
  <c r="E73" s="1"/>
  <c r="E74" s="1"/>
  <c r="E75" s="1"/>
  <c r="E76" s="1"/>
  <c r="E77" s="1"/>
  <c r="E78" s="1"/>
  <c r="A70"/>
  <c r="I138"/>
  <c r="H138"/>
  <c r="F138"/>
  <c r="J138"/>
  <c r="G138"/>
  <c r="E138"/>
  <c r="K137"/>
  <c r="A137" s="1"/>
  <c r="I139" l="1"/>
  <c r="G139"/>
  <c r="H139"/>
  <c r="F139"/>
  <c r="J139"/>
  <c r="M138"/>
  <c r="L138"/>
  <c r="C141"/>
  <c r="D140"/>
  <c r="P138"/>
  <c r="N138"/>
  <c r="O138"/>
  <c r="N139"/>
  <c r="P139"/>
  <c r="O139"/>
  <c r="G140" l="1"/>
  <c r="H140"/>
  <c r="F140"/>
  <c r="I140"/>
  <c r="J140"/>
  <c r="L139"/>
  <c r="M139"/>
  <c r="K138"/>
  <c r="A138" s="1"/>
  <c r="D141"/>
  <c r="C142"/>
  <c r="E140"/>
  <c r="K139"/>
  <c r="A139" s="1"/>
  <c r="J141" l="1"/>
  <c r="I141"/>
  <c r="F141"/>
  <c r="G141"/>
  <c r="H141"/>
  <c r="C143"/>
  <c r="D142"/>
  <c r="L140"/>
  <c r="M140"/>
  <c r="N140"/>
  <c r="P140"/>
  <c r="O140"/>
  <c r="E141"/>
  <c r="L141" l="1"/>
  <c r="M141"/>
  <c r="I142"/>
  <c r="F142"/>
  <c r="J142"/>
  <c r="H142"/>
  <c r="G142"/>
  <c r="N141"/>
  <c r="O141"/>
  <c r="K141" s="1"/>
  <c r="A141" s="1"/>
  <c r="P141"/>
  <c r="C144"/>
  <c r="D143"/>
  <c r="E143" s="1"/>
  <c r="K140"/>
  <c r="A140" s="1"/>
  <c r="E142"/>
  <c r="P143" l="1"/>
  <c r="N143"/>
  <c r="O143"/>
  <c r="K142"/>
  <c r="M142"/>
  <c r="L142"/>
  <c r="D144"/>
  <c r="C145"/>
  <c r="E144"/>
  <c r="I143"/>
  <c r="J143"/>
  <c r="K143" s="1"/>
  <c r="A143" s="1"/>
  <c r="G143"/>
  <c r="H143"/>
  <c r="F143"/>
  <c r="O142"/>
  <c r="P142"/>
  <c r="N142"/>
  <c r="M143" l="1"/>
  <c r="L143"/>
  <c r="J144"/>
  <c r="F144"/>
  <c r="G144"/>
  <c r="I144"/>
  <c r="H144"/>
  <c r="O144"/>
  <c r="N144"/>
  <c r="P144"/>
  <c r="C146"/>
  <c r="D145"/>
  <c r="E145" s="1"/>
  <c r="A142"/>
  <c r="N145" l="1"/>
  <c r="O145"/>
  <c r="P145"/>
  <c r="C147"/>
  <c r="D146"/>
  <c r="E146"/>
  <c r="G145"/>
  <c r="F145"/>
  <c r="H145"/>
  <c r="J145"/>
  <c r="I145"/>
  <c r="L144"/>
  <c r="K144" s="1"/>
  <c r="A144" s="1"/>
  <c r="M144"/>
  <c r="H146" l="1"/>
  <c r="J146"/>
  <c r="I146"/>
  <c r="G146"/>
  <c r="F146"/>
  <c r="L145"/>
  <c r="K145" s="1"/>
  <c r="A145" s="1"/>
  <c r="M145"/>
  <c r="C148"/>
  <c r="D147"/>
  <c r="E147" s="1"/>
  <c r="N146"/>
  <c r="P146"/>
  <c r="O146"/>
  <c r="N147" l="1"/>
  <c r="O147"/>
  <c r="P147"/>
  <c r="D148"/>
  <c r="C149"/>
  <c r="G147"/>
  <c r="H147"/>
  <c r="F147"/>
  <c r="I147"/>
  <c r="J147"/>
  <c r="L146"/>
  <c r="K146" s="1"/>
  <c r="A146" s="1"/>
  <c r="M146"/>
  <c r="F148" l="1"/>
  <c r="G148"/>
  <c r="H148"/>
  <c r="J148"/>
  <c r="I148"/>
  <c r="E148"/>
  <c r="L147"/>
  <c r="M147"/>
  <c r="K147"/>
  <c r="A147" s="1"/>
  <c r="D149"/>
  <c r="E149" s="1"/>
  <c r="C150"/>
  <c r="P149" l="1"/>
  <c r="O149"/>
  <c r="N149"/>
  <c r="C151"/>
  <c r="D150"/>
  <c r="E150" s="1"/>
  <c r="L148"/>
  <c r="M148"/>
  <c r="N148"/>
  <c r="O148"/>
  <c r="K148" s="1"/>
  <c r="A148" s="1"/>
  <c r="P148"/>
  <c r="G149"/>
  <c r="J149"/>
  <c r="I149"/>
  <c r="F149"/>
  <c r="H149"/>
  <c r="O150" l="1"/>
  <c r="N150"/>
  <c r="P150"/>
  <c r="C152"/>
  <c r="D151"/>
  <c r="E151" s="1"/>
  <c r="K149"/>
  <c r="A149" s="1"/>
  <c r="I150"/>
  <c r="H150"/>
  <c r="F150"/>
  <c r="J150"/>
  <c r="G150"/>
  <c r="M149"/>
  <c r="L149"/>
  <c r="N151" l="1"/>
  <c r="O151"/>
  <c r="P151"/>
  <c r="K150"/>
  <c r="A150" s="1"/>
  <c r="L150"/>
  <c r="M150"/>
  <c r="D152"/>
  <c r="C153"/>
  <c r="E152"/>
  <c r="J151"/>
  <c r="H151"/>
  <c r="I151"/>
  <c r="F151"/>
  <c r="G151"/>
  <c r="N152" l="1"/>
  <c r="P152"/>
  <c r="O152"/>
  <c r="F152"/>
  <c r="I152"/>
  <c r="G152"/>
  <c r="H152"/>
  <c r="J152"/>
  <c r="K151"/>
  <c r="A151" s="1"/>
  <c r="M151"/>
  <c r="L151"/>
  <c r="C154"/>
  <c r="D153"/>
  <c r="K152" l="1"/>
  <c r="A152" s="1"/>
  <c r="J153"/>
  <c r="H153"/>
  <c r="F153"/>
  <c r="I153"/>
  <c r="G153"/>
  <c r="E153"/>
  <c r="C155"/>
  <c r="D154"/>
  <c r="L152"/>
  <c r="M152"/>
  <c r="F154" l="1"/>
  <c r="H154"/>
  <c r="J154"/>
  <c r="G154"/>
  <c r="I154"/>
  <c r="O153"/>
  <c r="P153"/>
  <c r="N153"/>
  <c r="E154"/>
  <c r="M153"/>
  <c r="L153"/>
  <c r="C156"/>
  <c r="D155"/>
  <c r="P154" l="1"/>
  <c r="N154"/>
  <c r="O154"/>
  <c r="K154" s="1"/>
  <c r="A154" s="1"/>
  <c r="C157"/>
  <c r="D156"/>
  <c r="E156" s="1"/>
  <c r="L154"/>
  <c r="M154"/>
  <c r="I155"/>
  <c r="J155"/>
  <c r="H155"/>
  <c r="G155"/>
  <c r="F155"/>
  <c r="E155"/>
  <c r="K153"/>
  <c r="A153" s="1"/>
  <c r="O156" l="1"/>
  <c r="P156"/>
  <c r="N156"/>
  <c r="M155"/>
  <c r="L155"/>
  <c r="E157"/>
  <c r="D157"/>
  <c r="C158"/>
  <c r="H156"/>
  <c r="J156"/>
  <c r="I156"/>
  <c r="F156"/>
  <c r="G156"/>
  <c r="N155"/>
  <c r="P155"/>
  <c r="O155"/>
  <c r="K155" s="1"/>
  <c r="A155" s="1"/>
  <c r="E158" l="1"/>
  <c r="D158"/>
  <c r="C159"/>
  <c r="L156"/>
  <c r="K156" s="1"/>
  <c r="A156" s="1"/>
  <c r="M156"/>
  <c r="O157"/>
  <c r="P157"/>
  <c r="N157"/>
  <c r="H157"/>
  <c r="J157"/>
  <c r="I157"/>
  <c r="F157"/>
  <c r="G157"/>
  <c r="D159" l="1"/>
  <c r="C160"/>
  <c r="H158"/>
  <c r="I158"/>
  <c r="F158"/>
  <c r="J158"/>
  <c r="G158"/>
  <c r="O158"/>
  <c r="P158"/>
  <c r="N158"/>
  <c r="L157"/>
  <c r="K157" s="1"/>
  <c r="A157" s="1"/>
  <c r="M157"/>
  <c r="H159" l="1"/>
  <c r="J159"/>
  <c r="I159"/>
  <c r="F159"/>
  <c r="G159"/>
  <c r="E159"/>
  <c r="C161"/>
  <c r="D160"/>
  <c r="E160" s="1"/>
  <c r="L158"/>
  <c r="K158" s="1"/>
  <c r="A158" s="1"/>
  <c r="M158"/>
  <c r="O160" l="1"/>
  <c r="K160" s="1"/>
  <c r="A160" s="1"/>
  <c r="N160"/>
  <c r="P160"/>
  <c r="L159"/>
  <c r="M159"/>
  <c r="H160"/>
  <c r="J160"/>
  <c r="I160"/>
  <c r="F160"/>
  <c r="G160"/>
  <c r="N159"/>
  <c r="P159"/>
  <c r="O159"/>
  <c r="E161"/>
  <c r="D161"/>
  <c r="C162"/>
  <c r="L160" l="1"/>
  <c r="M160"/>
  <c r="N161"/>
  <c r="P161"/>
  <c r="O161"/>
  <c r="K161" s="1"/>
  <c r="A161" s="1"/>
  <c r="H161"/>
  <c r="J161"/>
  <c r="I161"/>
  <c r="F161"/>
  <c r="G161"/>
  <c r="D162"/>
  <c r="C163"/>
  <c r="K159"/>
  <c r="A159" s="1"/>
  <c r="E163" l="1"/>
  <c r="D163"/>
  <c r="C164"/>
  <c r="H162"/>
  <c r="I162"/>
  <c r="F162"/>
  <c r="J162"/>
  <c r="G162"/>
  <c r="L161"/>
  <c r="M161"/>
  <c r="E162"/>
  <c r="H163" l="1"/>
  <c r="J163"/>
  <c r="I163"/>
  <c r="F163"/>
  <c r="G163"/>
  <c r="O162"/>
  <c r="K162" s="1"/>
  <c r="A162" s="1"/>
  <c r="N162"/>
  <c r="P162"/>
  <c r="E164"/>
  <c r="C165"/>
  <c r="D164"/>
  <c r="N163"/>
  <c r="O163"/>
  <c r="P163"/>
  <c r="L162"/>
  <c r="M162"/>
  <c r="M163" l="1"/>
  <c r="K163" s="1"/>
  <c r="A163" s="1"/>
  <c r="L163"/>
  <c r="N164"/>
  <c r="P164"/>
  <c r="O164"/>
  <c r="E165"/>
  <c r="D165"/>
  <c r="C166"/>
  <c r="H164"/>
  <c r="J164"/>
  <c r="I164"/>
  <c r="F164"/>
  <c r="G164"/>
  <c r="L164" l="1"/>
  <c r="K164" s="1"/>
  <c r="A164" s="1"/>
  <c r="M164"/>
  <c r="N165"/>
  <c r="O165"/>
  <c r="P165"/>
  <c r="H165"/>
  <c r="J165"/>
  <c r="I165"/>
  <c r="F165"/>
  <c r="G165"/>
  <c r="E166"/>
  <c r="D166"/>
  <c r="C167"/>
  <c r="L165" l="1"/>
  <c r="M165"/>
  <c r="O166"/>
  <c r="K166" s="1"/>
  <c r="A166" s="1"/>
  <c r="N166"/>
  <c r="P166"/>
  <c r="D167"/>
  <c r="C168"/>
  <c r="K165"/>
  <c r="A165" s="1"/>
  <c r="H166"/>
  <c r="I166"/>
  <c r="F166"/>
  <c r="J166"/>
  <c r="G166"/>
  <c r="H167" l="1"/>
  <c r="J167"/>
  <c r="I167"/>
  <c r="F167"/>
  <c r="G167"/>
  <c r="L166"/>
  <c r="M166"/>
  <c r="C169"/>
  <c r="D168"/>
  <c r="E167"/>
  <c r="E169" l="1"/>
  <c r="D169"/>
  <c r="C170"/>
  <c r="H168"/>
  <c r="I168"/>
  <c r="J168"/>
  <c r="F168"/>
  <c r="G168"/>
  <c r="O167"/>
  <c r="K167" s="1"/>
  <c r="A167" s="1"/>
  <c r="P167"/>
  <c r="N167"/>
  <c r="M167"/>
  <c r="L167"/>
  <c r="E168"/>
  <c r="H169" l="1"/>
  <c r="J169"/>
  <c r="I169"/>
  <c r="F169"/>
  <c r="G169"/>
  <c r="E170"/>
  <c r="D170"/>
  <c r="C171"/>
  <c r="O169"/>
  <c r="P169"/>
  <c r="N169"/>
  <c r="O168"/>
  <c r="N168"/>
  <c r="P168"/>
  <c r="L168"/>
  <c r="M168"/>
  <c r="H170" l="1"/>
  <c r="I170"/>
  <c r="F170"/>
  <c r="J170"/>
  <c r="G170"/>
  <c r="K168"/>
  <c r="A168" s="1"/>
  <c r="M169"/>
  <c r="L169"/>
  <c r="K169" s="1"/>
  <c r="A169" s="1"/>
  <c r="N170"/>
  <c r="P170"/>
  <c r="O170"/>
  <c r="E171"/>
  <c r="D171"/>
  <c r="C172"/>
  <c r="C173" l="1"/>
  <c r="D172"/>
  <c r="E172" s="1"/>
  <c r="O171"/>
  <c r="P171"/>
  <c r="N171"/>
  <c r="H171"/>
  <c r="J171"/>
  <c r="I171"/>
  <c r="F171"/>
  <c r="G171"/>
  <c r="L170"/>
  <c r="K170" s="1"/>
  <c r="A170" s="1"/>
  <c r="M170"/>
  <c r="O172" l="1"/>
  <c r="K172" s="1"/>
  <c r="P172"/>
  <c r="N172"/>
  <c r="E173"/>
  <c r="D173"/>
  <c r="C174"/>
  <c r="L171"/>
  <c r="K171" s="1"/>
  <c r="A171" s="1"/>
  <c r="M171"/>
  <c r="H172"/>
  <c r="I172"/>
  <c r="J172"/>
  <c r="F172"/>
  <c r="G172"/>
  <c r="A172" l="1"/>
  <c r="H173"/>
  <c r="J173"/>
  <c r="I173"/>
  <c r="F173"/>
  <c r="G173"/>
  <c r="O173"/>
  <c r="P173"/>
  <c r="N173"/>
  <c r="L172"/>
  <c r="M172"/>
  <c r="E174"/>
  <c r="D174"/>
  <c r="C175"/>
  <c r="N174" l="1"/>
  <c r="P174"/>
  <c r="O174"/>
  <c r="H174"/>
  <c r="I174"/>
  <c r="F174"/>
  <c r="J174"/>
  <c r="G174"/>
  <c r="E175"/>
  <c r="D175"/>
  <c r="C176"/>
  <c r="M173"/>
  <c r="L173"/>
  <c r="K173"/>
  <c r="A173" s="1"/>
  <c r="O175" l="1"/>
  <c r="N175"/>
  <c r="P175"/>
  <c r="H175"/>
  <c r="J175"/>
  <c r="I175"/>
  <c r="F175"/>
  <c r="G175"/>
  <c r="E176"/>
  <c r="C177"/>
  <c r="D176"/>
  <c r="L174"/>
  <c r="K174" s="1"/>
  <c r="A174" s="1"/>
  <c r="M174"/>
  <c r="E177" l="1"/>
  <c r="D177"/>
  <c r="C178"/>
  <c r="P176"/>
  <c r="O176"/>
  <c r="N176"/>
  <c r="H176"/>
  <c r="J176"/>
  <c r="I176"/>
  <c r="F176"/>
  <c r="G176"/>
  <c r="L175"/>
  <c r="M175"/>
  <c r="K175" s="1"/>
  <c r="A175" s="1"/>
  <c r="N177" l="1"/>
  <c r="O177"/>
  <c r="P177"/>
  <c r="H177"/>
  <c r="J177"/>
  <c r="I177"/>
  <c r="F177"/>
  <c r="G177"/>
  <c r="E178"/>
  <c r="D178"/>
  <c r="C179"/>
  <c r="L176"/>
  <c r="K176" s="1"/>
  <c r="A176" s="1"/>
  <c r="M176"/>
  <c r="D179" l="1"/>
  <c r="E179" s="1"/>
  <c r="C180"/>
  <c r="K177"/>
  <c r="A177" s="1"/>
  <c r="P178"/>
  <c r="O178"/>
  <c r="N178"/>
  <c r="H178"/>
  <c r="I178"/>
  <c r="F178"/>
  <c r="J178"/>
  <c r="G178"/>
  <c r="L177"/>
  <c r="M177"/>
  <c r="O179" l="1"/>
  <c r="N179"/>
  <c r="P179"/>
  <c r="C181"/>
  <c r="D180"/>
  <c r="E180" s="1"/>
  <c r="K178"/>
  <c r="A178" s="1"/>
  <c r="H179"/>
  <c r="J179"/>
  <c r="I179"/>
  <c r="F179"/>
  <c r="G179"/>
  <c r="L178"/>
  <c r="M178"/>
  <c r="O180" l="1"/>
  <c r="P180"/>
  <c r="N180"/>
  <c r="K179"/>
  <c r="A179" s="1"/>
  <c r="M179"/>
  <c r="L179"/>
  <c r="E181"/>
  <c r="D181"/>
  <c r="C182"/>
  <c r="H180"/>
  <c r="I180"/>
  <c r="J180"/>
  <c r="F180"/>
  <c r="G180"/>
  <c r="D182" l="1"/>
  <c r="E182" s="1"/>
  <c r="C183"/>
  <c r="L180"/>
  <c r="K180" s="1"/>
  <c r="A180" s="1"/>
  <c r="M180"/>
  <c r="N181"/>
  <c r="O181"/>
  <c r="P181"/>
  <c r="H181"/>
  <c r="J181"/>
  <c r="I181"/>
  <c r="F181"/>
  <c r="G181"/>
  <c r="N182" l="1"/>
  <c r="P182"/>
  <c r="O182"/>
  <c r="H182"/>
  <c r="I182"/>
  <c r="F182"/>
  <c r="J182"/>
  <c r="G182"/>
  <c r="D183"/>
  <c r="E183" s="1"/>
  <c r="C184"/>
  <c r="M181"/>
  <c r="L181"/>
  <c r="N183" l="1"/>
  <c r="O183"/>
  <c r="P183"/>
  <c r="H183"/>
  <c r="J183"/>
  <c r="I183"/>
  <c r="F183"/>
  <c r="G183"/>
  <c r="E184"/>
  <c r="C185"/>
  <c r="D184"/>
  <c r="L182"/>
  <c r="K182" s="1"/>
  <c r="A182" s="1"/>
  <c r="M182"/>
  <c r="K181"/>
  <c r="A181" s="1"/>
  <c r="N184" l="1"/>
  <c r="O184"/>
  <c r="K184" s="1"/>
  <c r="P184"/>
  <c r="E185"/>
  <c r="C186"/>
  <c r="D185"/>
  <c r="H184"/>
  <c r="I184"/>
  <c r="J184"/>
  <c r="F184"/>
  <c r="G184"/>
  <c r="M183"/>
  <c r="L183"/>
  <c r="K183" s="1"/>
  <c r="A183" s="1"/>
  <c r="L184" l="1"/>
  <c r="M184"/>
  <c r="N185"/>
  <c r="O185"/>
  <c r="P185"/>
  <c r="E186"/>
  <c r="D186"/>
  <c r="C187"/>
  <c r="H185"/>
  <c r="J185"/>
  <c r="I185"/>
  <c r="F185"/>
  <c r="G185"/>
  <c r="A184"/>
  <c r="L185" l="1"/>
  <c r="M185"/>
  <c r="H186"/>
  <c r="J186"/>
  <c r="I186"/>
  <c r="F186"/>
  <c r="G186"/>
  <c r="K185"/>
  <c r="A185" s="1"/>
  <c r="N186"/>
  <c r="P186"/>
  <c r="O186"/>
  <c r="E187"/>
  <c r="D187"/>
  <c r="C188"/>
  <c r="N187" l="1"/>
  <c r="P187"/>
  <c r="O187"/>
  <c r="L186"/>
  <c r="K186" s="1"/>
  <c r="A186" s="1"/>
  <c r="M186"/>
  <c r="H187"/>
  <c r="F187"/>
  <c r="J187"/>
  <c r="I187"/>
  <c r="G187"/>
  <c r="E188"/>
  <c r="D188"/>
  <c r="C189"/>
  <c r="N188" l="1"/>
  <c r="P188"/>
  <c r="O188"/>
  <c r="H188"/>
  <c r="I188"/>
  <c r="F188"/>
  <c r="J188"/>
  <c r="G188"/>
  <c r="M187"/>
  <c r="L187"/>
  <c r="K187" s="1"/>
  <c r="A187" s="1"/>
  <c r="E189"/>
  <c r="D189"/>
  <c r="C190"/>
  <c r="N189" l="1"/>
  <c r="O189"/>
  <c r="P189"/>
  <c r="H189"/>
  <c r="J189"/>
  <c r="I189"/>
  <c r="F189"/>
  <c r="G189"/>
  <c r="D190"/>
  <c r="E190" s="1"/>
  <c r="C191"/>
  <c r="M188"/>
  <c r="K188" s="1"/>
  <c r="A188" s="1"/>
  <c r="L188"/>
  <c r="N190" l="1"/>
  <c r="O190"/>
  <c r="K190" s="1"/>
  <c r="P190"/>
  <c r="H190"/>
  <c r="J190"/>
  <c r="I190"/>
  <c r="F190"/>
  <c r="G190"/>
  <c r="E191"/>
  <c r="D191"/>
  <c r="C192"/>
  <c r="K189"/>
  <c r="A189" s="1"/>
  <c r="L189"/>
  <c r="M189"/>
  <c r="N191" l="1"/>
  <c r="P191"/>
  <c r="O191"/>
  <c r="K191" s="1"/>
  <c r="A191" s="1"/>
  <c r="H191"/>
  <c r="J191"/>
  <c r="I191"/>
  <c r="F191"/>
  <c r="G191"/>
  <c r="E192"/>
  <c r="C193"/>
  <c r="D192"/>
  <c r="L190"/>
  <c r="M190"/>
  <c r="A190"/>
  <c r="E193" l="1"/>
  <c r="C194"/>
  <c r="D193"/>
  <c r="N192"/>
  <c r="O192"/>
  <c r="P192"/>
  <c r="H192"/>
  <c r="I192"/>
  <c r="J192"/>
  <c r="F192"/>
  <c r="G192"/>
  <c r="L191"/>
  <c r="M191"/>
  <c r="D194" l="1"/>
  <c r="E194" s="1"/>
  <c r="C195"/>
  <c r="H193"/>
  <c r="J193"/>
  <c r="I193"/>
  <c r="F193"/>
  <c r="G193"/>
  <c r="K192"/>
  <c r="A192" s="1"/>
  <c r="N193"/>
  <c r="O193"/>
  <c r="P193"/>
  <c r="L192"/>
  <c r="M192"/>
  <c r="N194" l="1"/>
  <c r="O194"/>
  <c r="P194"/>
  <c r="E195"/>
  <c r="D195"/>
  <c r="C196"/>
  <c r="H194"/>
  <c r="J194"/>
  <c r="I194"/>
  <c r="F194"/>
  <c r="G194"/>
  <c r="L193"/>
  <c r="K193" s="1"/>
  <c r="A193" s="1"/>
  <c r="M193"/>
  <c r="H195" l="1"/>
  <c r="F195"/>
  <c r="J195"/>
  <c r="I195"/>
  <c r="G195"/>
  <c r="E196"/>
  <c r="C197"/>
  <c r="D196"/>
  <c r="N195"/>
  <c r="P195"/>
  <c r="O195"/>
  <c r="M194"/>
  <c r="L194"/>
  <c r="K195" l="1"/>
  <c r="A195" s="1"/>
  <c r="L195"/>
  <c r="M195"/>
  <c r="N196"/>
  <c r="O196"/>
  <c r="P196"/>
  <c r="E197"/>
  <c r="D197"/>
  <c r="C198"/>
  <c r="H196"/>
  <c r="I196"/>
  <c r="F196"/>
  <c r="J196"/>
  <c r="G196"/>
  <c r="K194"/>
  <c r="A194" s="1"/>
  <c r="E198" l="1"/>
  <c r="D198"/>
  <c r="C199"/>
  <c r="N197"/>
  <c r="O197"/>
  <c r="P197"/>
  <c r="M196"/>
  <c r="L196"/>
  <c r="H197"/>
  <c r="J197"/>
  <c r="I197"/>
  <c r="F197"/>
  <c r="G197"/>
  <c r="K196"/>
  <c r="A196" s="1"/>
  <c r="N198" l="1"/>
  <c r="P198"/>
  <c r="O198"/>
  <c r="L197"/>
  <c r="M197"/>
  <c r="H198"/>
  <c r="J198"/>
  <c r="I198"/>
  <c r="F198"/>
  <c r="G198"/>
  <c r="E199"/>
  <c r="C200"/>
  <c r="D199"/>
  <c r="K197"/>
  <c r="A197" s="1"/>
  <c r="N199" l="1"/>
  <c r="P199"/>
  <c r="O199"/>
  <c r="E200"/>
  <c r="C201"/>
  <c r="D200"/>
  <c r="L198"/>
  <c r="M198"/>
  <c r="H199"/>
  <c r="F199"/>
  <c r="J199"/>
  <c r="I199"/>
  <c r="G199"/>
  <c r="K198"/>
  <c r="A198" s="1"/>
  <c r="K199" l="1"/>
  <c r="A199" s="1"/>
  <c r="H200"/>
  <c r="I200"/>
  <c r="J200"/>
  <c r="F200"/>
  <c r="G200"/>
  <c r="N200"/>
  <c r="P200"/>
  <c r="O200"/>
  <c r="E201"/>
  <c r="C202"/>
  <c r="D201"/>
  <c r="L199"/>
  <c r="M199"/>
  <c r="N201" l="1"/>
  <c r="O201"/>
  <c r="P201"/>
  <c r="E202"/>
  <c r="D202"/>
  <c r="C203"/>
  <c r="H201"/>
  <c r="J201"/>
  <c r="I201"/>
  <c r="F201"/>
  <c r="G201"/>
  <c r="M200"/>
  <c r="L200"/>
  <c r="K200" s="1"/>
  <c r="A200" s="1"/>
  <c r="L201" l="1"/>
  <c r="K201" s="1"/>
  <c r="A201" s="1"/>
  <c r="M201"/>
  <c r="E203"/>
  <c r="D203"/>
  <c r="C204"/>
  <c r="N202"/>
  <c r="O202"/>
  <c r="P202"/>
  <c r="H202"/>
  <c r="J202"/>
  <c r="I202"/>
  <c r="F202"/>
  <c r="G202"/>
  <c r="H203" l="1"/>
  <c r="F203"/>
  <c r="J203"/>
  <c r="I203"/>
  <c r="G203"/>
  <c r="N203"/>
  <c r="P203"/>
  <c r="O203"/>
  <c r="M202"/>
  <c r="L202"/>
  <c r="E204"/>
  <c r="D204"/>
  <c r="C205"/>
  <c r="K202"/>
  <c r="A202" s="1"/>
  <c r="E205" l="1"/>
  <c r="D205"/>
  <c r="C206"/>
  <c r="N204"/>
  <c r="O204"/>
  <c r="P204"/>
  <c r="H204"/>
  <c r="I204"/>
  <c r="F204"/>
  <c r="J204"/>
  <c r="G204"/>
  <c r="L203"/>
  <c r="M203"/>
  <c r="K203"/>
  <c r="A203" s="1"/>
  <c r="L204" l="1"/>
  <c r="K204" s="1"/>
  <c r="A204" s="1"/>
  <c r="M204"/>
  <c r="E206"/>
  <c r="D206"/>
  <c r="C207"/>
  <c r="H205"/>
  <c r="J205"/>
  <c r="I205"/>
  <c r="F205"/>
  <c r="G205"/>
  <c r="N205"/>
  <c r="O205"/>
  <c r="P205"/>
  <c r="N206" l="1"/>
  <c r="P206"/>
  <c r="O206"/>
  <c r="H206"/>
  <c r="J206"/>
  <c r="I206"/>
  <c r="F206"/>
  <c r="G206"/>
  <c r="E207"/>
  <c r="D207"/>
  <c r="C208"/>
  <c r="L205"/>
  <c r="K205" s="1"/>
  <c r="A205" s="1"/>
  <c r="M205"/>
  <c r="N207" l="1"/>
  <c r="P207"/>
  <c r="O207"/>
  <c r="K206"/>
  <c r="A206" s="1"/>
  <c r="H207"/>
  <c r="J207"/>
  <c r="I207"/>
  <c r="F207"/>
  <c r="G207"/>
  <c r="E208"/>
  <c r="C209"/>
  <c r="D208"/>
  <c r="L206"/>
  <c r="M206"/>
  <c r="L207" l="1"/>
  <c r="M207"/>
  <c r="K207" s="1"/>
  <c r="A207" s="1"/>
  <c r="E209"/>
  <c r="C210"/>
  <c r="D209"/>
  <c r="N208"/>
  <c r="O208"/>
  <c r="P208"/>
  <c r="H208"/>
  <c r="J208"/>
  <c r="I208"/>
  <c r="F208"/>
  <c r="G208"/>
  <c r="M208" l="1"/>
  <c r="L208"/>
  <c r="K208"/>
  <c r="A208" s="1"/>
  <c r="N209"/>
  <c r="O209"/>
  <c r="P209"/>
  <c r="E210"/>
  <c r="D210"/>
  <c r="C211"/>
  <c r="H209"/>
  <c r="J209"/>
  <c r="I209"/>
  <c r="F209"/>
  <c r="G209"/>
  <c r="E211" l="1"/>
  <c r="D211"/>
  <c r="C212"/>
  <c r="L209"/>
  <c r="M209"/>
  <c r="N210"/>
  <c r="P210"/>
  <c r="O210"/>
  <c r="H210"/>
  <c r="J210"/>
  <c r="I210"/>
  <c r="F210"/>
  <c r="G210"/>
  <c r="K209"/>
  <c r="A209" s="1"/>
  <c r="E212" l="1"/>
  <c r="C213"/>
  <c r="D212"/>
  <c r="H211"/>
  <c r="F211"/>
  <c r="I211"/>
  <c r="J211"/>
  <c r="G211"/>
  <c r="L210"/>
  <c r="K210" s="1"/>
  <c r="A210" s="1"/>
  <c r="M210"/>
  <c r="N211"/>
  <c r="P211"/>
  <c r="O211"/>
  <c r="H212" l="1"/>
  <c r="I212"/>
  <c r="F212"/>
  <c r="J212"/>
  <c r="G212"/>
  <c r="N212"/>
  <c r="P212"/>
  <c r="O212"/>
  <c r="E213"/>
  <c r="D213"/>
  <c r="C214"/>
  <c r="M211"/>
  <c r="L211"/>
  <c r="K211" s="1"/>
  <c r="A211" s="1"/>
  <c r="H213" l="1"/>
  <c r="J213"/>
  <c r="I213"/>
  <c r="F213"/>
  <c r="G213"/>
  <c r="E214"/>
  <c r="D214"/>
  <c r="C215"/>
  <c r="N213"/>
  <c r="O213"/>
  <c r="P213"/>
  <c r="L212"/>
  <c r="K212" s="1"/>
  <c r="A212" s="1"/>
  <c r="M212"/>
  <c r="H214" l="1"/>
  <c r="J214"/>
  <c r="I214"/>
  <c r="F214"/>
  <c r="G214"/>
  <c r="L213"/>
  <c r="K213" s="1"/>
  <c r="A213" s="1"/>
  <c r="M213"/>
  <c r="N214"/>
  <c r="O214"/>
  <c r="K214" s="1"/>
  <c r="A214" s="1"/>
  <c r="P214"/>
  <c r="E215"/>
  <c r="C216"/>
  <c r="D215"/>
  <c r="N215" l="1"/>
  <c r="P215"/>
  <c r="O215"/>
  <c r="K215" s="1"/>
  <c r="A215" s="1"/>
  <c r="H215"/>
  <c r="F215"/>
  <c r="J215"/>
  <c r="I215"/>
  <c r="G215"/>
  <c r="E216"/>
  <c r="C217"/>
  <c r="D216"/>
  <c r="L214"/>
  <c r="M214"/>
  <c r="H216" l="1"/>
  <c r="I216"/>
  <c r="J216"/>
  <c r="F216"/>
  <c r="G216"/>
  <c r="N216"/>
  <c r="O216"/>
  <c r="P216"/>
  <c r="E217"/>
  <c r="C218"/>
  <c r="D217"/>
  <c r="L215"/>
  <c r="M215"/>
  <c r="H217" l="1"/>
  <c r="J217"/>
  <c r="I217"/>
  <c r="F217"/>
  <c r="G217"/>
  <c r="N217"/>
  <c r="O217"/>
  <c r="P217"/>
  <c r="E218"/>
  <c r="D218"/>
  <c r="C219"/>
  <c r="L216"/>
  <c r="K216" s="1"/>
  <c r="A216" s="1"/>
  <c r="M216"/>
  <c r="N218" l="1"/>
  <c r="P218"/>
  <c r="O218"/>
  <c r="H218"/>
  <c r="F218"/>
  <c r="J218"/>
  <c r="I218"/>
  <c r="G218"/>
  <c r="L217"/>
  <c r="K217" s="1"/>
  <c r="A217" s="1"/>
  <c r="M217"/>
  <c r="E219"/>
  <c r="D219"/>
  <c r="C220"/>
  <c r="N219" l="1"/>
  <c r="P219"/>
  <c r="O219"/>
  <c r="E220"/>
  <c r="C221"/>
  <c r="D220"/>
  <c r="H219"/>
  <c r="F219"/>
  <c r="I219"/>
  <c r="J219"/>
  <c r="G219"/>
  <c r="L218"/>
  <c r="K218" s="1"/>
  <c r="A218" s="1"/>
  <c r="M218"/>
  <c r="L219" l="1"/>
  <c r="K219" s="1"/>
  <c r="A219" s="1"/>
  <c r="M219"/>
  <c r="N220"/>
  <c r="O220"/>
  <c r="K220" s="1"/>
  <c r="P220"/>
  <c r="H220"/>
  <c r="I220"/>
  <c r="F220"/>
  <c r="J220"/>
  <c r="G220"/>
  <c r="E221"/>
  <c r="D221"/>
  <c r="C222"/>
  <c r="L220" l="1"/>
  <c r="M220"/>
  <c r="A220"/>
  <c r="N221"/>
  <c r="O221"/>
  <c r="K221" s="1"/>
  <c r="P221"/>
  <c r="H221"/>
  <c r="J221"/>
  <c r="I221"/>
  <c r="F221"/>
  <c r="G221"/>
  <c r="E222"/>
  <c r="D222"/>
  <c r="C223"/>
  <c r="L221" l="1"/>
  <c r="M221"/>
  <c r="A221"/>
  <c r="N222"/>
  <c r="P222"/>
  <c r="O222"/>
  <c r="H222"/>
  <c r="J222"/>
  <c r="I222"/>
  <c r="F222"/>
  <c r="G222"/>
  <c r="E223"/>
  <c r="C224"/>
  <c r="D223"/>
  <c r="H223" l="1"/>
  <c r="F223"/>
  <c r="J223"/>
  <c r="I223"/>
  <c r="G223"/>
  <c r="L222"/>
  <c r="K222" s="1"/>
  <c r="A222" s="1"/>
  <c r="M222"/>
  <c r="N223"/>
  <c r="P223"/>
  <c r="O223"/>
  <c r="E224"/>
  <c r="C225"/>
  <c r="D224"/>
  <c r="N224" l="1"/>
  <c r="P224"/>
  <c r="O224"/>
  <c r="L223"/>
  <c r="K223" s="1"/>
  <c r="A223" s="1"/>
  <c r="M223"/>
  <c r="E225"/>
  <c r="C226"/>
  <c r="D225"/>
  <c r="H224"/>
  <c r="I224"/>
  <c r="J224"/>
  <c r="F224"/>
  <c r="G224"/>
  <c r="N225" l="1"/>
  <c r="O225"/>
  <c r="P225"/>
  <c r="L224"/>
  <c r="M224"/>
  <c r="D226"/>
  <c r="C227"/>
  <c r="K224"/>
  <c r="A224" s="1"/>
  <c r="H225"/>
  <c r="J225"/>
  <c r="I225"/>
  <c r="F225"/>
  <c r="G225"/>
  <c r="L225" l="1"/>
  <c r="K225" s="1"/>
  <c r="A225" s="1"/>
  <c r="M225"/>
  <c r="H226"/>
  <c r="F226"/>
  <c r="J226"/>
  <c r="I226"/>
  <c r="G226"/>
  <c r="D227"/>
  <c r="C228"/>
  <c r="E226"/>
  <c r="L226" l="1"/>
  <c r="M226"/>
  <c r="H227"/>
  <c r="F227"/>
  <c r="J227"/>
  <c r="I227"/>
  <c r="G227"/>
  <c r="D228"/>
  <c r="C229"/>
  <c r="E228"/>
  <c r="N226"/>
  <c r="O226"/>
  <c r="K226" s="1"/>
  <c r="P226"/>
  <c r="E227"/>
  <c r="N228" l="1"/>
  <c r="O228"/>
  <c r="P228"/>
  <c r="L227"/>
  <c r="M227"/>
  <c r="A226"/>
  <c r="C230"/>
  <c r="D229"/>
  <c r="E229"/>
  <c r="N227"/>
  <c r="P227"/>
  <c r="O227"/>
  <c r="K227" s="1"/>
  <c r="J228"/>
  <c r="I228"/>
  <c r="F228"/>
  <c r="G228"/>
  <c r="H228"/>
  <c r="P229" l="1"/>
  <c r="N229"/>
  <c r="O229"/>
  <c r="E230"/>
  <c r="D230"/>
  <c r="C231"/>
  <c r="A227"/>
  <c r="L228"/>
  <c r="K228" s="1"/>
  <c r="A228" s="1"/>
  <c r="M228"/>
  <c r="J229"/>
  <c r="I229"/>
  <c r="F229"/>
  <c r="G229"/>
  <c r="H229"/>
  <c r="L229" l="1"/>
  <c r="K229" s="1"/>
  <c r="A229" s="1"/>
  <c r="M229"/>
  <c r="I230"/>
  <c r="J230"/>
  <c r="F230"/>
  <c r="G230"/>
  <c r="H230"/>
  <c r="N230"/>
  <c r="O230"/>
  <c r="P230"/>
  <c r="E231"/>
  <c r="C232"/>
  <c r="D231"/>
  <c r="P231" l="1"/>
  <c r="N231"/>
  <c r="O231"/>
  <c r="I231"/>
  <c r="J231"/>
  <c r="F231"/>
  <c r="G231"/>
  <c r="H231"/>
  <c r="D232"/>
  <c r="C233"/>
  <c r="L230"/>
  <c r="K230" s="1"/>
  <c r="A230" s="1"/>
  <c r="M230"/>
  <c r="J232" l="1"/>
  <c r="H232"/>
  <c r="F232"/>
  <c r="G232"/>
  <c r="I232"/>
  <c r="M231"/>
  <c r="K231" s="1"/>
  <c r="A231" s="1"/>
  <c r="L231"/>
  <c r="C234"/>
  <c r="D233"/>
  <c r="E232"/>
  <c r="I233" l="1"/>
  <c r="F233"/>
  <c r="H233"/>
  <c r="G233"/>
  <c r="J233"/>
  <c r="E234"/>
  <c r="D234"/>
  <c r="C235"/>
  <c r="P232"/>
  <c r="N232"/>
  <c r="O232"/>
  <c r="K232" s="1"/>
  <c r="M232"/>
  <c r="L232"/>
  <c r="E233"/>
  <c r="M233" l="1"/>
  <c r="L233"/>
  <c r="N234"/>
  <c r="P234"/>
  <c r="O234"/>
  <c r="J234"/>
  <c r="I234"/>
  <c r="G234"/>
  <c r="H234"/>
  <c r="F234"/>
  <c r="N233"/>
  <c r="O233"/>
  <c r="K233" s="1"/>
  <c r="P233"/>
  <c r="E235"/>
  <c r="C236"/>
  <c r="D235"/>
  <c r="A232"/>
  <c r="A233" l="1"/>
  <c r="N235"/>
  <c r="O235"/>
  <c r="P235"/>
  <c r="D236"/>
  <c r="C237"/>
  <c r="J235"/>
  <c r="I235"/>
  <c r="F235"/>
  <c r="G235"/>
  <c r="H235"/>
  <c r="M234"/>
  <c r="L234"/>
  <c r="K234" s="1"/>
  <c r="A234" s="1"/>
  <c r="L235" l="1"/>
  <c r="K235" s="1"/>
  <c r="A235" s="1"/>
  <c r="M235"/>
  <c r="J236"/>
  <c r="I236"/>
  <c r="F236"/>
  <c r="H236"/>
  <c r="G236"/>
  <c r="C238"/>
  <c r="D237"/>
  <c r="E237" s="1"/>
  <c r="E236"/>
  <c r="N237" l="1"/>
  <c r="O237"/>
  <c r="P237"/>
  <c r="N236"/>
  <c r="O236"/>
  <c r="K236" s="1"/>
  <c r="A236" s="1"/>
  <c r="P236"/>
  <c r="L236"/>
  <c r="M236"/>
  <c r="I237"/>
  <c r="G237"/>
  <c r="H237"/>
  <c r="F237"/>
  <c r="J237"/>
  <c r="E238"/>
  <c r="C239"/>
  <c r="D238"/>
  <c r="M237" l="1"/>
  <c r="L237"/>
  <c r="K237" s="1"/>
  <c r="A237" s="1"/>
  <c r="P238"/>
  <c r="N238"/>
  <c r="O238"/>
  <c r="D239"/>
  <c r="C240"/>
  <c r="I238"/>
  <c r="F238"/>
  <c r="H238"/>
  <c r="J238"/>
  <c r="G238"/>
  <c r="L238" l="1"/>
  <c r="M238"/>
  <c r="J239"/>
  <c r="I239"/>
  <c r="F239"/>
  <c r="H239"/>
  <c r="G239"/>
  <c r="C241"/>
  <c r="D240"/>
  <c r="E240" s="1"/>
  <c r="K238"/>
  <c r="A238" s="1"/>
  <c r="E239"/>
  <c r="O240" l="1"/>
  <c r="P240"/>
  <c r="N240"/>
  <c r="L239"/>
  <c r="M239"/>
  <c r="I240"/>
  <c r="J240"/>
  <c r="F240"/>
  <c r="G240"/>
  <c r="H240"/>
  <c r="O239"/>
  <c r="K239" s="1"/>
  <c r="A239" s="1"/>
  <c r="P239"/>
  <c r="N239"/>
  <c r="E241"/>
  <c r="C242"/>
  <c r="D241"/>
  <c r="N241" l="1"/>
  <c r="O241"/>
  <c r="P241"/>
  <c r="M240"/>
  <c r="L240"/>
  <c r="K240" s="1"/>
  <c r="A240" s="1"/>
  <c r="E242"/>
  <c r="C243"/>
  <c r="D242"/>
  <c r="I241"/>
  <c r="F241"/>
  <c r="J241"/>
  <c r="G241"/>
  <c r="H241"/>
  <c r="N242" l="1"/>
  <c r="O242"/>
  <c r="P242"/>
  <c r="L241"/>
  <c r="K241" s="1"/>
  <c r="A241" s="1"/>
  <c r="M241"/>
  <c r="D243"/>
  <c r="C244"/>
  <c r="J242"/>
  <c r="F242"/>
  <c r="G242"/>
  <c r="I242"/>
  <c r="H242"/>
  <c r="L242" l="1"/>
  <c r="K242" s="1"/>
  <c r="A242" s="1"/>
  <c r="M242"/>
  <c r="J243"/>
  <c r="I243"/>
  <c r="F243"/>
  <c r="G243"/>
  <c r="H243"/>
  <c r="C245"/>
  <c r="D244"/>
  <c r="E244" s="1"/>
  <c r="E243"/>
  <c r="P244" l="1"/>
  <c r="N244"/>
  <c r="O244"/>
  <c r="K244" s="1"/>
  <c r="N243"/>
  <c r="P243"/>
  <c r="O243"/>
  <c r="J244"/>
  <c r="I244"/>
  <c r="F244"/>
  <c r="H244"/>
  <c r="G244"/>
  <c r="L243"/>
  <c r="M243"/>
  <c r="C246"/>
  <c r="D245"/>
  <c r="A244" l="1"/>
  <c r="K243"/>
  <c r="A243" s="1"/>
  <c r="L244"/>
  <c r="M244"/>
  <c r="E246"/>
  <c r="C247"/>
  <c r="D246"/>
  <c r="J245"/>
  <c r="G245"/>
  <c r="F245"/>
  <c r="I245"/>
  <c r="H245"/>
  <c r="E245"/>
  <c r="L245" l="1"/>
  <c r="M245"/>
  <c r="N246"/>
  <c r="P246"/>
  <c r="O246"/>
  <c r="K246" s="1"/>
  <c r="A246" s="1"/>
  <c r="E247"/>
  <c r="D247"/>
  <c r="C248"/>
  <c r="O245"/>
  <c r="K245" s="1"/>
  <c r="A245" s="1"/>
  <c r="N245"/>
  <c r="P245"/>
  <c r="I246"/>
  <c r="H246"/>
  <c r="F246"/>
  <c r="J246"/>
  <c r="G246"/>
  <c r="P247" l="1"/>
  <c r="N247"/>
  <c r="O247"/>
  <c r="F247"/>
  <c r="J247"/>
  <c r="I247"/>
  <c r="H247"/>
  <c r="G247"/>
  <c r="M246"/>
  <c r="L246"/>
  <c r="C249"/>
  <c r="D248"/>
  <c r="C250" l="1"/>
  <c r="D249"/>
  <c r="E248"/>
  <c r="J248"/>
  <c r="G248"/>
  <c r="F248"/>
  <c r="H248"/>
  <c r="I248"/>
  <c r="L247"/>
  <c r="K247" s="1"/>
  <c r="A247" s="1"/>
  <c r="M247"/>
  <c r="D250" l="1"/>
  <c r="C251"/>
  <c r="E249"/>
  <c r="G249"/>
  <c r="H249"/>
  <c r="J249"/>
  <c r="F249"/>
  <c r="I249"/>
  <c r="P248"/>
  <c r="N248"/>
  <c r="O248"/>
  <c r="M248"/>
  <c r="L248"/>
  <c r="G250" l="1"/>
  <c r="H250"/>
  <c r="J250"/>
  <c r="I250"/>
  <c r="F250"/>
  <c r="C252"/>
  <c r="D251"/>
  <c r="K248"/>
  <c r="A248" s="1"/>
  <c r="N249"/>
  <c r="O249"/>
  <c r="P249"/>
  <c r="L249"/>
  <c r="M249"/>
  <c r="E250"/>
  <c r="N250" l="1"/>
  <c r="O250"/>
  <c r="K250" s="1"/>
  <c r="P250"/>
  <c r="D252"/>
  <c r="C253"/>
  <c r="K249"/>
  <c r="A249" s="1"/>
  <c r="M250"/>
  <c r="L250"/>
  <c r="E251"/>
  <c r="J251"/>
  <c r="I251"/>
  <c r="F251"/>
  <c r="G251"/>
  <c r="H251"/>
  <c r="P251" l="1"/>
  <c r="N251"/>
  <c r="O251"/>
  <c r="K251" s="1"/>
  <c r="A250"/>
  <c r="E252"/>
  <c r="F252"/>
  <c r="G252"/>
  <c r="H252"/>
  <c r="J252"/>
  <c r="I252"/>
  <c r="L251"/>
  <c r="M251"/>
  <c r="D253"/>
  <c r="C254"/>
  <c r="A251" l="1"/>
  <c r="M252"/>
  <c r="L252"/>
  <c r="J253"/>
  <c r="I253"/>
  <c r="F253"/>
  <c r="G253"/>
  <c r="H253"/>
  <c r="P252"/>
  <c r="N252"/>
  <c r="O252"/>
  <c r="K252" s="1"/>
  <c r="A252" s="1"/>
  <c r="C255"/>
  <c r="D254"/>
  <c r="E253"/>
  <c r="C256" l="1"/>
  <c r="D255"/>
  <c r="L253"/>
  <c r="M253"/>
  <c r="E254"/>
  <c r="F254"/>
  <c r="G254"/>
  <c r="I254"/>
  <c r="H254"/>
  <c r="J254"/>
  <c r="N253"/>
  <c r="O253"/>
  <c r="P253"/>
  <c r="K253" l="1"/>
  <c r="A253" s="1"/>
  <c r="D256"/>
  <c r="C257"/>
  <c r="L254"/>
  <c r="M254"/>
  <c r="E255"/>
  <c r="J255"/>
  <c r="I255"/>
  <c r="G255"/>
  <c r="F255"/>
  <c r="H255"/>
  <c r="O254"/>
  <c r="K254" s="1"/>
  <c r="A254" s="1"/>
  <c r="P254"/>
  <c r="N254"/>
  <c r="H256" l="1"/>
  <c r="J256"/>
  <c r="F256"/>
  <c r="I256"/>
  <c r="G256"/>
  <c r="L255"/>
  <c r="M255"/>
  <c r="D257"/>
  <c r="C258"/>
  <c r="O255"/>
  <c r="K255" s="1"/>
  <c r="A255" s="1"/>
  <c r="P255"/>
  <c r="N255"/>
  <c r="E256"/>
  <c r="C259" l="1"/>
  <c r="D258"/>
  <c r="E258" s="1"/>
  <c r="N256"/>
  <c r="O256"/>
  <c r="K256" s="1"/>
  <c r="P256"/>
  <c r="M256"/>
  <c r="L256"/>
  <c r="E257"/>
  <c r="J257"/>
  <c r="I257"/>
  <c r="F257"/>
  <c r="G257"/>
  <c r="H257"/>
  <c r="P258" l="1"/>
  <c r="O258"/>
  <c r="K258" s="1"/>
  <c r="A258" s="1"/>
  <c r="N258"/>
  <c r="P257"/>
  <c r="N257"/>
  <c r="O257"/>
  <c r="K257" s="1"/>
  <c r="A257" s="1"/>
  <c r="J258"/>
  <c r="I258"/>
  <c r="F258"/>
  <c r="G258"/>
  <c r="H258"/>
  <c r="M257"/>
  <c r="L257"/>
  <c r="D259"/>
  <c r="C260"/>
  <c r="A256"/>
  <c r="M258" l="1"/>
  <c r="L258"/>
  <c r="E259"/>
  <c r="I259"/>
  <c r="F259"/>
  <c r="H259"/>
  <c r="J259"/>
  <c r="G259"/>
  <c r="D260"/>
  <c r="C261"/>
  <c r="E260" l="1"/>
  <c r="J260"/>
  <c r="I260"/>
  <c r="F260"/>
  <c r="G260"/>
  <c r="H260"/>
  <c r="O259"/>
  <c r="P259"/>
  <c r="N259"/>
  <c r="D261"/>
  <c r="C262"/>
  <c r="L259"/>
  <c r="M259"/>
  <c r="D262" l="1"/>
  <c r="C263"/>
  <c r="O260"/>
  <c r="P260"/>
  <c r="N260"/>
  <c r="K259"/>
  <c r="A259" s="1"/>
  <c r="E261"/>
  <c r="I261"/>
  <c r="F261"/>
  <c r="G261"/>
  <c r="H261"/>
  <c r="J261"/>
  <c r="M260"/>
  <c r="L260"/>
  <c r="J262" l="1"/>
  <c r="I262"/>
  <c r="F262"/>
  <c r="G262"/>
  <c r="H262"/>
  <c r="C264"/>
  <c r="D263"/>
  <c r="E262"/>
  <c r="L261"/>
  <c r="M261"/>
  <c r="P261"/>
  <c r="N261"/>
  <c r="O261"/>
  <c r="K260"/>
  <c r="A260" s="1"/>
  <c r="L262" l="1"/>
  <c r="M262"/>
  <c r="E263"/>
  <c r="I263"/>
  <c r="F263"/>
  <c r="G263"/>
  <c r="J263"/>
  <c r="H263"/>
  <c r="C265"/>
  <c r="D264"/>
  <c r="O262"/>
  <c r="K262" s="1"/>
  <c r="A262" s="1"/>
  <c r="N262"/>
  <c r="P262"/>
  <c r="K261"/>
  <c r="A261" s="1"/>
  <c r="E264" l="1"/>
  <c r="J264"/>
  <c r="I264"/>
  <c r="G264"/>
  <c r="H264"/>
  <c r="F264"/>
  <c r="P263"/>
  <c r="O263"/>
  <c r="K263" s="1"/>
  <c r="A263" s="1"/>
  <c r="N263"/>
  <c r="C266"/>
  <c r="D265"/>
  <c r="M263"/>
  <c r="L263"/>
  <c r="M264" l="1"/>
  <c r="L264"/>
  <c r="N264"/>
  <c r="P264"/>
  <c r="O264"/>
  <c r="K264" s="1"/>
  <c r="A264" s="1"/>
  <c r="D266"/>
  <c r="C267"/>
  <c r="E265"/>
  <c r="H265"/>
  <c r="J265"/>
  <c r="G265"/>
  <c r="I265"/>
  <c r="F265"/>
  <c r="F266" l="1"/>
  <c r="G266"/>
  <c r="H266"/>
  <c r="J266"/>
  <c r="I266"/>
  <c r="N265"/>
  <c r="O265"/>
  <c r="P265"/>
  <c r="C268"/>
  <c r="D267"/>
  <c r="L265"/>
  <c r="M265"/>
  <c r="E266"/>
  <c r="E267" l="1"/>
  <c r="F267"/>
  <c r="G267"/>
  <c r="J267"/>
  <c r="H267"/>
  <c r="I267"/>
  <c r="M266"/>
  <c r="L266"/>
  <c r="K265"/>
  <c r="A265" s="1"/>
  <c r="D268"/>
  <c r="C269"/>
  <c r="O266"/>
  <c r="K266" s="1"/>
  <c r="A266" s="1"/>
  <c r="N266"/>
  <c r="P266"/>
  <c r="E268" l="1"/>
  <c r="G268"/>
  <c r="H268"/>
  <c r="J268"/>
  <c r="I268"/>
  <c r="F268"/>
  <c r="P267"/>
  <c r="N267"/>
  <c r="O267"/>
  <c r="K267" s="1"/>
  <c r="A267" s="1"/>
  <c r="L267"/>
  <c r="M267"/>
  <c r="D269"/>
  <c r="C270"/>
  <c r="L268" l="1"/>
  <c r="M268"/>
  <c r="E269"/>
  <c r="I269"/>
  <c r="F269"/>
  <c r="G269"/>
  <c r="J269"/>
  <c r="H269"/>
  <c r="O268"/>
  <c r="K268" s="1"/>
  <c r="A268" s="1"/>
  <c r="P268"/>
  <c r="N268"/>
  <c r="C271"/>
  <c r="D270"/>
  <c r="M269" l="1"/>
  <c r="L269"/>
  <c r="O269"/>
  <c r="K269" s="1"/>
  <c r="A269" s="1"/>
  <c r="P269"/>
  <c r="N269"/>
  <c r="D271"/>
  <c r="C272"/>
  <c r="H270"/>
  <c r="I270"/>
  <c r="G270"/>
  <c r="J270"/>
  <c r="F270"/>
  <c r="E270"/>
  <c r="E271" l="1"/>
  <c r="H271"/>
  <c r="F271"/>
  <c r="J271"/>
  <c r="I271"/>
  <c r="G271"/>
  <c r="M270"/>
  <c r="L270"/>
  <c r="C273"/>
  <c r="D272"/>
  <c r="O270"/>
  <c r="P270"/>
  <c r="N270"/>
  <c r="C274" l="1"/>
  <c r="D273"/>
  <c r="L271"/>
  <c r="M271"/>
  <c r="N271"/>
  <c r="O271"/>
  <c r="P271"/>
  <c r="E272"/>
  <c r="J272"/>
  <c r="I272"/>
  <c r="F272"/>
  <c r="G272"/>
  <c r="H272"/>
  <c r="K270"/>
  <c r="A270" s="1"/>
  <c r="I273" l="1"/>
  <c r="F273"/>
  <c r="G273"/>
  <c r="J273"/>
  <c r="H273"/>
  <c r="E273"/>
  <c r="C275"/>
  <c r="D274"/>
  <c r="E274" s="1"/>
  <c r="N272"/>
  <c r="P272"/>
  <c r="O272"/>
  <c r="L272"/>
  <c r="M272"/>
  <c r="K271"/>
  <c r="A271" s="1"/>
  <c r="N274" l="1"/>
  <c r="O274"/>
  <c r="K274" s="1"/>
  <c r="P274"/>
  <c r="M273"/>
  <c r="L273"/>
  <c r="P273"/>
  <c r="N273"/>
  <c r="O273"/>
  <c r="K272"/>
  <c r="A272" s="1"/>
  <c r="G274"/>
  <c r="H274"/>
  <c r="F274"/>
  <c r="J274"/>
  <c r="I274"/>
  <c r="C276"/>
  <c r="D275"/>
  <c r="E275"/>
  <c r="M274" l="1"/>
  <c r="L274"/>
  <c r="O275"/>
  <c r="N275"/>
  <c r="P275"/>
  <c r="C277"/>
  <c r="D276"/>
  <c r="J275"/>
  <c r="F275"/>
  <c r="I275"/>
  <c r="G275"/>
  <c r="H275"/>
  <c r="A274"/>
  <c r="K273"/>
  <c r="A273" s="1"/>
  <c r="K275" l="1"/>
  <c r="A275" s="1"/>
  <c r="L275"/>
  <c r="M275"/>
  <c r="D277"/>
  <c r="E277" s="1"/>
  <c r="C278"/>
  <c r="F276"/>
  <c r="G276"/>
  <c r="H276"/>
  <c r="J276"/>
  <c r="I276"/>
  <c r="E276"/>
  <c r="O277" l="1"/>
  <c r="P277"/>
  <c r="N277"/>
  <c r="O276"/>
  <c r="K276" s="1"/>
  <c r="A276" s="1"/>
  <c r="N276"/>
  <c r="P276"/>
  <c r="C279"/>
  <c r="D278"/>
  <c r="E278"/>
  <c r="J277"/>
  <c r="H277"/>
  <c r="I277"/>
  <c r="F277"/>
  <c r="G277"/>
  <c r="L276"/>
  <c r="M276"/>
  <c r="K277" l="1"/>
  <c r="A277" s="1"/>
  <c r="N278"/>
  <c r="O278"/>
  <c r="P278"/>
  <c r="C280"/>
  <c r="D279"/>
  <c r="L277"/>
  <c r="M277"/>
  <c r="G278"/>
  <c r="H278"/>
  <c r="J278"/>
  <c r="I278"/>
  <c r="F278"/>
  <c r="L278" l="1"/>
  <c r="K278" s="1"/>
  <c r="A278" s="1"/>
  <c r="M278"/>
  <c r="C281"/>
  <c r="D280"/>
  <c r="E279"/>
  <c r="F279"/>
  <c r="H279"/>
  <c r="G279"/>
  <c r="J279"/>
  <c r="I279"/>
  <c r="O279" l="1"/>
  <c r="N279"/>
  <c r="P279"/>
  <c r="D281"/>
  <c r="C282"/>
  <c r="E280"/>
  <c r="I280"/>
  <c r="H280"/>
  <c r="F280"/>
  <c r="G280"/>
  <c r="J280"/>
  <c r="M279"/>
  <c r="L279"/>
  <c r="K279" l="1"/>
  <c r="A279" s="1"/>
  <c r="M280"/>
  <c r="L280"/>
  <c r="K280" s="1"/>
  <c r="A280" s="1"/>
  <c r="E281"/>
  <c r="I281"/>
  <c r="J281"/>
  <c r="H281"/>
  <c r="G281"/>
  <c r="F281"/>
  <c r="C283"/>
  <c r="D282"/>
  <c r="P280"/>
  <c r="N280"/>
  <c r="O280"/>
  <c r="C284" l="1"/>
  <c r="D283"/>
  <c r="E282"/>
  <c r="J282"/>
  <c r="F282"/>
  <c r="G282"/>
  <c r="H282"/>
  <c r="I282"/>
  <c r="O281"/>
  <c r="K281" s="1"/>
  <c r="A281" s="1"/>
  <c r="N281"/>
  <c r="P281"/>
  <c r="M281"/>
  <c r="L281"/>
  <c r="C285" l="1"/>
  <c r="D284"/>
  <c r="P282"/>
  <c r="N282"/>
  <c r="O282"/>
  <c r="E283"/>
  <c r="F283"/>
  <c r="J283"/>
  <c r="I283"/>
  <c r="H283"/>
  <c r="G283"/>
  <c r="M282"/>
  <c r="L282"/>
  <c r="D285" l="1"/>
  <c r="C286"/>
  <c r="L283"/>
  <c r="M283"/>
  <c r="O283"/>
  <c r="N283"/>
  <c r="P283"/>
  <c r="H284"/>
  <c r="G284"/>
  <c r="I284"/>
  <c r="J284"/>
  <c r="F284"/>
  <c r="E284"/>
  <c r="K282"/>
  <c r="A282" s="1"/>
  <c r="M284" l="1"/>
  <c r="L284"/>
  <c r="D286"/>
  <c r="C287"/>
  <c r="E285"/>
  <c r="I285"/>
  <c r="J285"/>
  <c r="H285"/>
  <c r="G285"/>
  <c r="F285"/>
  <c r="N284"/>
  <c r="O284"/>
  <c r="P284"/>
  <c r="K283"/>
  <c r="A283" s="1"/>
  <c r="L285" l="1"/>
  <c r="M285"/>
  <c r="E286"/>
  <c r="F286"/>
  <c r="J286"/>
  <c r="I286"/>
  <c r="G286"/>
  <c r="H286"/>
  <c r="D287"/>
  <c r="E287" s="1"/>
  <c r="C288"/>
  <c r="P285"/>
  <c r="O285"/>
  <c r="N285"/>
  <c r="K284"/>
  <c r="A284" s="1"/>
  <c r="P287" l="1"/>
  <c r="O287"/>
  <c r="K287" s="1"/>
  <c r="A287" s="1"/>
  <c r="N287"/>
  <c r="C289"/>
  <c r="D288"/>
  <c r="P286"/>
  <c r="O286"/>
  <c r="K286" s="1"/>
  <c r="N286"/>
  <c r="L286"/>
  <c r="M286"/>
  <c r="K285"/>
  <c r="A285" s="1"/>
  <c r="G287"/>
  <c r="J287"/>
  <c r="F287"/>
  <c r="I287"/>
  <c r="H287"/>
  <c r="D289" l="1"/>
  <c r="C290"/>
  <c r="J288"/>
  <c r="H288"/>
  <c r="I288"/>
  <c r="G288"/>
  <c r="F288"/>
  <c r="L287"/>
  <c r="M287"/>
  <c r="E288"/>
  <c r="A286"/>
  <c r="J289" l="1"/>
  <c r="G289"/>
  <c r="F289"/>
  <c r="I289"/>
  <c r="H289"/>
  <c r="M288"/>
  <c r="L288"/>
  <c r="D290"/>
  <c r="C291"/>
  <c r="E290"/>
  <c r="O288"/>
  <c r="K288" s="1"/>
  <c r="A288" s="1"/>
  <c r="N288"/>
  <c r="P288"/>
  <c r="E289"/>
  <c r="D291" l="1"/>
  <c r="C292"/>
  <c r="P289"/>
  <c r="N289"/>
  <c r="O289"/>
  <c r="O290"/>
  <c r="N290"/>
  <c r="P290"/>
  <c r="M289"/>
  <c r="L289"/>
  <c r="J290"/>
  <c r="H290"/>
  <c r="G290"/>
  <c r="I290"/>
  <c r="F290"/>
  <c r="F291" l="1"/>
  <c r="J291"/>
  <c r="I291"/>
  <c r="H291"/>
  <c r="G291"/>
  <c r="E291"/>
  <c r="K289"/>
  <c r="A289" s="1"/>
  <c r="D292"/>
  <c r="C293"/>
  <c r="M290"/>
  <c r="L290"/>
  <c r="K290" s="1"/>
  <c r="A290" s="1"/>
  <c r="I292" l="1"/>
  <c r="J292"/>
  <c r="H292"/>
  <c r="G292"/>
  <c r="F292"/>
  <c r="E292"/>
  <c r="C294"/>
  <c r="D293"/>
  <c r="E293"/>
  <c r="L291"/>
  <c r="M291"/>
  <c r="P291"/>
  <c r="O291"/>
  <c r="N291"/>
  <c r="P293" l="1"/>
  <c r="O293"/>
  <c r="K293" s="1"/>
  <c r="A293" s="1"/>
  <c r="N293"/>
  <c r="M292"/>
  <c r="L292"/>
  <c r="N292"/>
  <c r="P292"/>
  <c r="O292"/>
  <c r="K292" s="1"/>
  <c r="D294"/>
  <c r="E294" s="1"/>
  <c r="C295"/>
  <c r="H293"/>
  <c r="F293"/>
  <c r="G293"/>
  <c r="I293"/>
  <c r="J293"/>
  <c r="K291"/>
  <c r="A291" s="1"/>
  <c r="N294" l="1"/>
  <c r="P294"/>
  <c r="O294"/>
  <c r="D295"/>
  <c r="C296"/>
  <c r="L293"/>
  <c r="M293"/>
  <c r="H294"/>
  <c r="G294"/>
  <c r="F294"/>
  <c r="J294"/>
  <c r="I294"/>
  <c r="A292"/>
  <c r="F295" l="1"/>
  <c r="H295"/>
  <c r="I295"/>
  <c r="G295"/>
  <c r="J295"/>
  <c r="C297"/>
  <c r="D296"/>
  <c r="L294"/>
  <c r="M294"/>
  <c r="E295"/>
  <c r="N295" l="1"/>
  <c r="P295"/>
  <c r="O295"/>
  <c r="L295"/>
  <c r="K295" s="1"/>
  <c r="A295" s="1"/>
  <c r="M295"/>
  <c r="D297"/>
  <c r="C298"/>
  <c r="E296"/>
  <c r="J296"/>
  <c r="H296"/>
  <c r="G296"/>
  <c r="I296"/>
  <c r="F296"/>
  <c r="K294"/>
  <c r="A294" s="1"/>
  <c r="M296" l="1"/>
  <c r="L296"/>
  <c r="K296" s="1"/>
  <c r="A296" s="1"/>
  <c r="E297"/>
  <c r="F297"/>
  <c r="I297"/>
  <c r="G297"/>
  <c r="J297"/>
  <c r="H297"/>
  <c r="C299"/>
  <c r="D298"/>
  <c r="E298" s="1"/>
  <c r="N296"/>
  <c r="P296"/>
  <c r="O296"/>
  <c r="O298" l="1"/>
  <c r="K298" s="1"/>
  <c r="A298" s="1"/>
  <c r="N298"/>
  <c r="P298"/>
  <c r="P297"/>
  <c r="N297"/>
  <c r="O297"/>
  <c r="D299"/>
  <c r="C300"/>
  <c r="E299"/>
  <c r="F298"/>
  <c r="G298"/>
  <c r="H298"/>
  <c r="I298"/>
  <c r="J298"/>
  <c r="L297"/>
  <c r="M297"/>
  <c r="M298" l="1"/>
  <c r="L298"/>
  <c r="F299"/>
  <c r="I299"/>
  <c r="J299"/>
  <c r="G299"/>
  <c r="H299"/>
  <c r="K297"/>
  <c r="A297" s="1"/>
  <c r="O299"/>
  <c r="K299" s="1"/>
  <c r="A299" s="1"/>
  <c r="N299"/>
  <c r="P299"/>
  <c r="E300"/>
  <c r="C301"/>
  <c r="D300"/>
  <c r="O300" l="1"/>
  <c r="N300"/>
  <c r="P300"/>
  <c r="C302"/>
  <c r="D301"/>
  <c r="G300"/>
  <c r="F300"/>
  <c r="H300"/>
  <c r="I300"/>
  <c r="J300"/>
  <c r="M299"/>
  <c r="L299"/>
  <c r="C303" l="1"/>
  <c r="D302"/>
  <c r="F301"/>
  <c r="H301"/>
  <c r="I301"/>
  <c r="G301"/>
  <c r="J301"/>
  <c r="M300"/>
  <c r="L300"/>
  <c r="K300" s="1"/>
  <c r="A300" s="1"/>
  <c r="E301"/>
  <c r="D303" l="1"/>
  <c r="C304"/>
  <c r="H302"/>
  <c r="G302"/>
  <c r="I302"/>
  <c r="F302"/>
  <c r="J302"/>
  <c r="M301"/>
  <c r="L301"/>
  <c r="K301" s="1"/>
  <c r="A301" s="1"/>
  <c r="E302"/>
  <c r="O301"/>
  <c r="N301"/>
  <c r="P301"/>
  <c r="H303" l="1"/>
  <c r="G303"/>
  <c r="I303"/>
  <c r="F303"/>
  <c r="J303"/>
  <c r="O302"/>
  <c r="N302"/>
  <c r="P302"/>
  <c r="M302"/>
  <c r="L302"/>
  <c r="E303"/>
  <c r="C305"/>
  <c r="D304"/>
  <c r="L303" l="1"/>
  <c r="M303"/>
  <c r="N303"/>
  <c r="O303"/>
  <c r="P303"/>
  <c r="C306"/>
  <c r="D305"/>
  <c r="G304"/>
  <c r="J304"/>
  <c r="F304"/>
  <c r="H304"/>
  <c r="I304"/>
  <c r="E304"/>
  <c r="K302"/>
  <c r="A302" s="1"/>
  <c r="L304" l="1"/>
  <c r="M304"/>
  <c r="N304"/>
  <c r="O304"/>
  <c r="K304" s="1"/>
  <c r="A304" s="1"/>
  <c r="P304"/>
  <c r="C307"/>
  <c r="D306"/>
  <c r="K303"/>
  <c r="A303" s="1"/>
  <c r="J305"/>
  <c r="H305"/>
  <c r="F305"/>
  <c r="G305"/>
  <c r="I305"/>
  <c r="E305"/>
  <c r="L305" l="1"/>
  <c r="M305"/>
  <c r="D307"/>
  <c r="C308"/>
  <c r="P305"/>
  <c r="O305"/>
  <c r="K305" s="1"/>
  <c r="A305" s="1"/>
  <c r="N305"/>
  <c r="H306"/>
  <c r="I306"/>
  <c r="J306"/>
  <c r="F306"/>
  <c r="G306"/>
  <c r="E306"/>
  <c r="H307" l="1"/>
  <c r="G307"/>
  <c r="I307"/>
  <c r="J307"/>
  <c r="F307"/>
  <c r="D308"/>
  <c r="C309"/>
  <c r="M306"/>
  <c r="L306"/>
  <c r="P306"/>
  <c r="N306"/>
  <c r="O306"/>
  <c r="E307"/>
  <c r="M307" l="1"/>
  <c r="L307"/>
  <c r="K307" s="1"/>
  <c r="A307" s="1"/>
  <c r="N307"/>
  <c r="O307"/>
  <c r="P307"/>
  <c r="E308"/>
  <c r="H308"/>
  <c r="G308"/>
  <c r="F308"/>
  <c r="J308"/>
  <c r="I308"/>
  <c r="C310"/>
  <c r="D309"/>
  <c r="K306"/>
  <c r="A306" s="1"/>
  <c r="H309" l="1"/>
  <c r="G309"/>
  <c r="F309"/>
  <c r="I309"/>
  <c r="J309"/>
  <c r="O308"/>
  <c r="N308"/>
  <c r="P308"/>
  <c r="D310"/>
  <c r="C311"/>
  <c r="E310"/>
  <c r="E309"/>
  <c r="M308"/>
  <c r="L308"/>
  <c r="O309" l="1"/>
  <c r="P309"/>
  <c r="N309"/>
  <c r="F310"/>
  <c r="I310"/>
  <c r="H310"/>
  <c r="J310"/>
  <c r="G310"/>
  <c r="C312"/>
  <c r="D311"/>
  <c r="P310"/>
  <c r="N310"/>
  <c r="O310"/>
  <c r="K310" s="1"/>
  <c r="M309"/>
  <c r="L309"/>
  <c r="K308"/>
  <c r="A308" s="1"/>
  <c r="C313" l="1"/>
  <c r="D312"/>
  <c r="H311"/>
  <c r="I311"/>
  <c r="G311"/>
  <c r="J311"/>
  <c r="F311"/>
  <c r="M310"/>
  <c r="L310"/>
  <c r="E311"/>
  <c r="A310"/>
  <c r="K309"/>
  <c r="A309" s="1"/>
  <c r="H312" l="1"/>
  <c r="G312"/>
  <c r="F312"/>
  <c r="I312"/>
  <c r="J312"/>
  <c r="P311"/>
  <c r="O311"/>
  <c r="K311" s="1"/>
  <c r="A311" s="1"/>
  <c r="N311"/>
  <c r="D313"/>
  <c r="E313" s="1"/>
  <c r="C314"/>
  <c r="E312"/>
  <c r="L311"/>
  <c r="M311"/>
  <c r="O313" l="1"/>
  <c r="N313"/>
  <c r="P313"/>
  <c r="O312"/>
  <c r="K312" s="1"/>
  <c r="A312" s="1"/>
  <c r="P312"/>
  <c r="N312"/>
  <c r="L312"/>
  <c r="M312"/>
  <c r="J313"/>
  <c r="G313"/>
  <c r="F313"/>
  <c r="I313"/>
  <c r="H313"/>
  <c r="D314"/>
  <c r="C315"/>
  <c r="L313" l="1"/>
  <c r="K313" s="1"/>
  <c r="A313" s="1"/>
  <c r="M313"/>
  <c r="E314"/>
  <c r="G314"/>
  <c r="H314"/>
  <c r="I314"/>
  <c r="F314"/>
  <c r="J314"/>
  <c r="D315"/>
  <c r="C316"/>
  <c r="E315" l="1"/>
  <c r="F315"/>
  <c r="I315"/>
  <c r="H315"/>
  <c r="G315"/>
  <c r="J315"/>
  <c r="P314"/>
  <c r="O314"/>
  <c r="N314"/>
  <c r="D316"/>
  <c r="C317"/>
  <c r="L314"/>
  <c r="M314"/>
  <c r="O315" l="1"/>
  <c r="P315"/>
  <c r="N315"/>
  <c r="H316"/>
  <c r="J316"/>
  <c r="I316"/>
  <c r="G316"/>
  <c r="F316"/>
  <c r="C318"/>
  <c r="E317"/>
  <c r="D317"/>
  <c r="M315"/>
  <c r="L315"/>
  <c r="E316"/>
  <c r="K314"/>
  <c r="A314" s="1"/>
  <c r="E318" l="1"/>
  <c r="C319"/>
  <c r="D318"/>
  <c r="G317"/>
  <c r="F317"/>
  <c r="J317"/>
  <c r="H317"/>
  <c r="I317"/>
  <c r="P316"/>
  <c r="N316"/>
  <c r="O316"/>
  <c r="K316" s="1"/>
  <c r="P317"/>
  <c r="O317"/>
  <c r="N317"/>
  <c r="K315"/>
  <c r="A315" s="1"/>
  <c r="M316"/>
  <c r="L316"/>
  <c r="N318" l="1"/>
  <c r="P318"/>
  <c r="O318"/>
  <c r="C320"/>
  <c r="D319"/>
  <c r="E319"/>
  <c r="H318"/>
  <c r="G318"/>
  <c r="F318"/>
  <c r="I318"/>
  <c r="J318"/>
  <c r="A316"/>
  <c r="L317"/>
  <c r="M317"/>
  <c r="K317"/>
  <c r="A317" s="1"/>
  <c r="K318" l="1"/>
  <c r="A318" s="1"/>
  <c r="C321"/>
  <c r="D320"/>
  <c r="I319"/>
  <c r="J319"/>
  <c r="H319"/>
  <c r="G319"/>
  <c r="F319"/>
  <c r="N319"/>
  <c r="O319"/>
  <c r="P319"/>
  <c r="M318"/>
  <c r="L318"/>
  <c r="D321" l="1"/>
  <c r="C322"/>
  <c r="E320"/>
  <c r="J320"/>
  <c r="H320"/>
  <c r="I320"/>
  <c r="G320"/>
  <c r="F320"/>
  <c r="M319"/>
  <c r="L319"/>
  <c r="K319" s="1"/>
  <c r="A319" s="1"/>
  <c r="H321" l="1"/>
  <c r="G321"/>
  <c r="I321"/>
  <c r="J321"/>
  <c r="F321"/>
  <c r="C323"/>
  <c r="D322"/>
  <c r="O320"/>
  <c r="K320" s="1"/>
  <c r="A320" s="1"/>
  <c r="P320"/>
  <c r="N320"/>
  <c r="M320"/>
  <c r="L320"/>
  <c r="E321"/>
  <c r="M321" l="1"/>
  <c r="L321"/>
  <c r="G322"/>
  <c r="I322"/>
  <c r="F322"/>
  <c r="J322"/>
  <c r="H322"/>
  <c r="O321"/>
  <c r="K321" s="1"/>
  <c r="A321" s="1"/>
  <c r="N321"/>
  <c r="P321"/>
  <c r="C324"/>
  <c r="D323"/>
  <c r="E322"/>
  <c r="M322" l="1"/>
  <c r="L322"/>
  <c r="C325"/>
  <c r="D324"/>
  <c r="J323"/>
  <c r="G323"/>
  <c r="F323"/>
  <c r="I323"/>
  <c r="H323"/>
  <c r="N322"/>
  <c r="P322"/>
  <c r="O322"/>
  <c r="K322" s="1"/>
  <c r="A322" s="1"/>
  <c r="E323"/>
  <c r="C326" l="1"/>
  <c r="D325"/>
  <c r="F324"/>
  <c r="I324"/>
  <c r="G324"/>
  <c r="H324"/>
  <c r="J324"/>
  <c r="O323"/>
  <c r="K323" s="1"/>
  <c r="A323" s="1"/>
  <c r="P323"/>
  <c r="N323"/>
  <c r="M323"/>
  <c r="L323"/>
  <c r="E324"/>
  <c r="J325" l="1"/>
  <c r="G325"/>
  <c r="I325"/>
  <c r="F325"/>
  <c r="H325"/>
  <c r="E325"/>
  <c r="C327"/>
  <c r="D326"/>
  <c r="N324"/>
  <c r="O324"/>
  <c r="K324" s="1"/>
  <c r="A324" s="1"/>
  <c r="P324"/>
  <c r="M324"/>
  <c r="L324"/>
  <c r="I326" l="1"/>
  <c r="F326"/>
  <c r="J326"/>
  <c r="H326"/>
  <c r="G326"/>
  <c r="L325"/>
  <c r="M325"/>
  <c r="D327"/>
  <c r="C328"/>
  <c r="P325"/>
  <c r="O325"/>
  <c r="N325"/>
  <c r="E326"/>
  <c r="C329" l="1"/>
  <c r="D328"/>
  <c r="E328" s="1"/>
  <c r="K325"/>
  <c r="A325" s="1"/>
  <c r="J327"/>
  <c r="F327"/>
  <c r="H327"/>
  <c r="I327"/>
  <c r="G327"/>
  <c r="M326"/>
  <c r="L326"/>
  <c r="K326" s="1"/>
  <c r="A326" s="1"/>
  <c r="O326"/>
  <c r="N326"/>
  <c r="P326"/>
  <c r="E327"/>
  <c r="P328" l="1"/>
  <c r="O328"/>
  <c r="K328" s="1"/>
  <c r="N328"/>
  <c r="O327"/>
  <c r="P327"/>
  <c r="N327"/>
  <c r="L327"/>
  <c r="M327"/>
  <c r="C330"/>
  <c r="D329"/>
  <c r="H328"/>
  <c r="G328"/>
  <c r="F328"/>
  <c r="I328"/>
  <c r="J328"/>
  <c r="D330" l="1"/>
  <c r="C331"/>
  <c r="E329"/>
  <c r="I329"/>
  <c r="J329"/>
  <c r="G329"/>
  <c r="H329"/>
  <c r="F329"/>
  <c r="M328"/>
  <c r="L328"/>
  <c r="K327"/>
  <c r="A327" s="1"/>
  <c r="A328"/>
  <c r="I330" l="1"/>
  <c r="H330"/>
  <c r="J330"/>
  <c r="F330"/>
  <c r="G330"/>
  <c r="E331"/>
  <c r="D331"/>
  <c r="C332"/>
  <c r="N329"/>
  <c r="P329"/>
  <c r="O329"/>
  <c r="K329" s="1"/>
  <c r="A329" s="1"/>
  <c r="L329"/>
  <c r="M329"/>
  <c r="E330"/>
  <c r="P331" l="1"/>
  <c r="N331"/>
  <c r="O331"/>
  <c r="M330"/>
  <c r="L330"/>
  <c r="P330"/>
  <c r="O330"/>
  <c r="N330"/>
  <c r="J331"/>
  <c r="I331"/>
  <c r="H331"/>
  <c r="G331"/>
  <c r="F331"/>
  <c r="C333"/>
  <c r="D332"/>
  <c r="K331" l="1"/>
  <c r="A331" s="1"/>
  <c r="L331"/>
  <c r="M331"/>
  <c r="D333"/>
  <c r="C334"/>
  <c r="K330"/>
  <c r="A330" s="1"/>
  <c r="I332"/>
  <c r="F332"/>
  <c r="H332"/>
  <c r="J332"/>
  <c r="G332"/>
  <c r="E332"/>
  <c r="M332" l="1"/>
  <c r="L332"/>
  <c r="P332"/>
  <c r="O332"/>
  <c r="N332"/>
  <c r="E333"/>
  <c r="G333"/>
  <c r="J333"/>
  <c r="I333"/>
  <c r="F333"/>
  <c r="H333"/>
  <c r="D334"/>
  <c r="C335"/>
  <c r="D335" l="1"/>
  <c r="C336"/>
  <c r="M333"/>
  <c r="L333"/>
  <c r="K332"/>
  <c r="A332" s="1"/>
  <c r="I334"/>
  <c r="H334"/>
  <c r="G334"/>
  <c r="F334"/>
  <c r="J334"/>
  <c r="P333"/>
  <c r="N333"/>
  <c r="O333"/>
  <c r="E334"/>
  <c r="M334" l="1"/>
  <c r="L334"/>
  <c r="H335"/>
  <c r="F335"/>
  <c r="I335"/>
  <c r="J335"/>
  <c r="G335"/>
  <c r="E335"/>
  <c r="E336"/>
  <c r="D336"/>
  <c r="C337"/>
  <c r="K333"/>
  <c r="A333" s="1"/>
  <c r="P334"/>
  <c r="O334"/>
  <c r="K334" s="1"/>
  <c r="A334" s="1"/>
  <c r="N334"/>
  <c r="P336" l="1"/>
  <c r="N336"/>
  <c r="O336"/>
  <c r="H336"/>
  <c r="G336"/>
  <c r="F336"/>
  <c r="I336"/>
  <c r="J336"/>
  <c r="C338"/>
  <c r="D337"/>
  <c r="M335"/>
  <c r="L335"/>
  <c r="O335"/>
  <c r="K335" s="1"/>
  <c r="A335" s="1"/>
  <c r="N335"/>
  <c r="P335"/>
  <c r="L336" l="1"/>
  <c r="K336" s="1"/>
  <c r="A336" s="1"/>
  <c r="M336"/>
  <c r="C339"/>
  <c r="D338"/>
  <c r="J337"/>
  <c r="H337"/>
  <c r="F337"/>
  <c r="G337"/>
  <c r="I337"/>
  <c r="E337"/>
  <c r="L337" l="1"/>
  <c r="M337"/>
  <c r="P337"/>
  <c r="N337"/>
  <c r="O337"/>
  <c r="G338"/>
  <c r="F338"/>
  <c r="J338"/>
  <c r="I338"/>
  <c r="H338"/>
  <c r="D339"/>
  <c r="E339" s="1"/>
  <c r="C340"/>
  <c r="E338"/>
  <c r="O339" l="1"/>
  <c r="N339"/>
  <c r="P339"/>
  <c r="L338"/>
  <c r="M338"/>
  <c r="J339"/>
  <c r="H339"/>
  <c r="I339"/>
  <c r="G339"/>
  <c r="F339"/>
  <c r="D340"/>
  <c r="C341"/>
  <c r="P338"/>
  <c r="O338"/>
  <c r="N338"/>
  <c r="K337"/>
  <c r="A337" s="1"/>
  <c r="D341" l="1"/>
  <c r="C342"/>
  <c r="M339"/>
  <c r="L339"/>
  <c r="K339" s="1"/>
  <c r="A339" s="1"/>
  <c r="E340"/>
  <c r="I340"/>
  <c r="J340"/>
  <c r="H340"/>
  <c r="G340"/>
  <c r="F340"/>
  <c r="K338"/>
  <c r="A338" s="1"/>
  <c r="L340" l="1"/>
  <c r="M340"/>
  <c r="P340"/>
  <c r="O340"/>
  <c r="K340" s="1"/>
  <c r="A340" s="1"/>
  <c r="N340"/>
  <c r="J341"/>
  <c r="H341"/>
  <c r="F341"/>
  <c r="I341"/>
  <c r="G341"/>
  <c r="D342"/>
  <c r="C343"/>
  <c r="E341"/>
  <c r="M341" l="1"/>
  <c r="L341"/>
  <c r="J342"/>
  <c r="F342"/>
  <c r="G342"/>
  <c r="I342"/>
  <c r="H342"/>
  <c r="N341"/>
  <c r="P341"/>
  <c r="O341"/>
  <c r="K341" s="1"/>
  <c r="A341" s="1"/>
  <c r="E342"/>
  <c r="D343"/>
  <c r="C344"/>
  <c r="G343" l="1"/>
  <c r="H343"/>
  <c r="I343"/>
  <c r="F343"/>
  <c r="J343"/>
  <c r="M342"/>
  <c r="L342"/>
  <c r="E343"/>
  <c r="O342"/>
  <c r="K342" s="1"/>
  <c r="A342" s="1"/>
  <c r="P342"/>
  <c r="N342"/>
  <c r="D344"/>
  <c r="C345"/>
  <c r="L343" l="1"/>
  <c r="K343" s="1"/>
  <c r="A343" s="1"/>
  <c r="M343"/>
  <c r="F344"/>
  <c r="G344"/>
  <c r="J344"/>
  <c r="I344"/>
  <c r="H344"/>
  <c r="E344"/>
  <c r="D345"/>
  <c r="C346"/>
  <c r="P343"/>
  <c r="O343"/>
  <c r="N343"/>
  <c r="C347" l="1"/>
  <c r="D346"/>
  <c r="G345"/>
  <c r="I345"/>
  <c r="F345"/>
  <c r="J345"/>
  <c r="H345"/>
  <c r="L344"/>
  <c r="M344"/>
  <c r="O344"/>
  <c r="N344"/>
  <c r="P344"/>
  <c r="E345"/>
  <c r="I346" l="1"/>
  <c r="H346"/>
  <c r="G346"/>
  <c r="F346"/>
  <c r="J346"/>
  <c r="E346"/>
  <c r="D347"/>
  <c r="C348"/>
  <c r="E347"/>
  <c r="K344"/>
  <c r="A344" s="1"/>
  <c r="M345"/>
  <c r="L345"/>
  <c r="N345"/>
  <c r="O345"/>
  <c r="P345"/>
  <c r="N346" l="1"/>
  <c r="P346"/>
  <c r="O346"/>
  <c r="K346" s="1"/>
  <c r="K345"/>
  <c r="A345" s="1"/>
  <c r="N347"/>
  <c r="O347"/>
  <c r="P347"/>
  <c r="M346"/>
  <c r="L346"/>
  <c r="H347"/>
  <c r="J347"/>
  <c r="G347"/>
  <c r="I347"/>
  <c r="F347"/>
  <c r="D348"/>
  <c r="C349"/>
  <c r="E348"/>
  <c r="O348" l="1"/>
  <c r="K348" s="1"/>
  <c r="A348" s="1"/>
  <c r="P348"/>
  <c r="N348"/>
  <c r="A346"/>
  <c r="M347"/>
  <c r="L347"/>
  <c r="K347"/>
  <c r="A347" s="1"/>
  <c r="H348"/>
  <c r="F348"/>
  <c r="I348"/>
  <c r="G348"/>
  <c r="J348"/>
  <c r="D349"/>
  <c r="C350"/>
  <c r="M348" l="1"/>
  <c r="L348"/>
  <c r="E349"/>
  <c r="J349"/>
  <c r="I349"/>
  <c r="H349"/>
  <c r="F349"/>
  <c r="G349"/>
  <c r="D350"/>
  <c r="E350" s="1"/>
  <c r="C351"/>
  <c r="P350" l="1"/>
  <c r="O350"/>
  <c r="N350"/>
  <c r="O349"/>
  <c r="N349"/>
  <c r="P349"/>
  <c r="C352"/>
  <c r="D351"/>
  <c r="E351"/>
  <c r="F350"/>
  <c r="I350"/>
  <c r="H350"/>
  <c r="J350"/>
  <c r="G350"/>
  <c r="M349"/>
  <c r="L349"/>
  <c r="D352" l="1"/>
  <c r="E352" s="1"/>
  <c r="C353"/>
  <c r="N351"/>
  <c r="O351"/>
  <c r="P351"/>
  <c r="L350"/>
  <c r="K350" s="1"/>
  <c r="A350" s="1"/>
  <c r="M350"/>
  <c r="G351"/>
  <c r="J351"/>
  <c r="F351"/>
  <c r="H351"/>
  <c r="I351"/>
  <c r="K349"/>
  <c r="A349" s="1"/>
  <c r="N352" l="1"/>
  <c r="O352"/>
  <c r="K352" s="1"/>
  <c r="P352"/>
  <c r="D353"/>
  <c r="C354"/>
  <c r="H352"/>
  <c r="J352"/>
  <c r="I352"/>
  <c r="G352"/>
  <c r="F352"/>
  <c r="L351"/>
  <c r="K351" s="1"/>
  <c r="A351" s="1"/>
  <c r="M351"/>
  <c r="M352" l="1"/>
  <c r="L352"/>
  <c r="E353"/>
  <c r="I353"/>
  <c r="J353"/>
  <c r="G353"/>
  <c r="H353"/>
  <c r="F353"/>
  <c r="D354"/>
  <c r="E354" s="1"/>
  <c r="C355"/>
  <c r="A352"/>
  <c r="O354" l="1"/>
  <c r="K354" s="1"/>
  <c r="A354" s="1"/>
  <c r="N354"/>
  <c r="P354"/>
  <c r="G354"/>
  <c r="J354"/>
  <c r="F354"/>
  <c r="I354"/>
  <c r="H354"/>
  <c r="D355"/>
  <c r="C356"/>
  <c r="N353"/>
  <c r="P353"/>
  <c r="O353"/>
  <c r="K353" s="1"/>
  <c r="A353" s="1"/>
  <c r="L353"/>
  <c r="M353"/>
  <c r="G355" l="1"/>
  <c r="F355"/>
  <c r="I355"/>
  <c r="J355"/>
  <c r="H355"/>
  <c r="D356"/>
  <c r="C357"/>
  <c r="E355"/>
  <c r="M354"/>
  <c r="L354"/>
  <c r="P355" l="1"/>
  <c r="O355"/>
  <c r="N355"/>
  <c r="G356"/>
  <c r="H356"/>
  <c r="J356"/>
  <c r="F356"/>
  <c r="I356"/>
  <c r="M355"/>
  <c r="L355"/>
  <c r="C358"/>
  <c r="D357"/>
  <c r="E356"/>
  <c r="C359" l="1"/>
  <c r="D358"/>
  <c r="E357"/>
  <c r="G357"/>
  <c r="J357"/>
  <c r="F357"/>
  <c r="I357"/>
  <c r="H357"/>
  <c r="K355"/>
  <c r="A355" s="1"/>
  <c r="L356"/>
  <c r="M356"/>
  <c r="N356"/>
  <c r="P356"/>
  <c r="O356"/>
  <c r="C360" l="1"/>
  <c r="D359"/>
  <c r="E359" s="1"/>
  <c r="N357"/>
  <c r="O357"/>
  <c r="P357"/>
  <c r="E358"/>
  <c r="J358"/>
  <c r="F358"/>
  <c r="I358"/>
  <c r="H358"/>
  <c r="G358"/>
  <c r="L357"/>
  <c r="K357" s="1"/>
  <c r="A357" s="1"/>
  <c r="M357"/>
  <c r="K356"/>
  <c r="A356" s="1"/>
  <c r="P359" l="1"/>
  <c r="N359"/>
  <c r="O359"/>
  <c r="K359" s="1"/>
  <c r="A359" s="1"/>
  <c r="E360"/>
  <c r="C361"/>
  <c r="D360"/>
  <c r="H359"/>
  <c r="F359"/>
  <c r="I359"/>
  <c r="G359"/>
  <c r="J359"/>
  <c r="L358"/>
  <c r="M358"/>
  <c r="N358"/>
  <c r="P358"/>
  <c r="O358"/>
  <c r="K358" s="1"/>
  <c r="M359" l="1"/>
  <c r="L359"/>
  <c r="F360"/>
  <c r="G360"/>
  <c r="J360"/>
  <c r="H360"/>
  <c r="I360"/>
  <c r="D361"/>
  <c r="C362"/>
  <c r="E361"/>
  <c r="P360"/>
  <c r="N360"/>
  <c r="O360"/>
  <c r="K360" s="1"/>
  <c r="A360" s="1"/>
  <c r="A358"/>
  <c r="D362" l="1"/>
  <c r="C363"/>
  <c r="M360"/>
  <c r="L360"/>
  <c r="N361"/>
  <c r="O361"/>
  <c r="P361"/>
  <c r="G361"/>
  <c r="J361"/>
  <c r="F361"/>
  <c r="I361"/>
  <c r="H361"/>
  <c r="K361" l="1"/>
  <c r="A361" s="1"/>
  <c r="E362"/>
  <c r="I362"/>
  <c r="F362"/>
  <c r="H362"/>
  <c r="J362"/>
  <c r="G362"/>
  <c r="D363"/>
  <c r="C364"/>
  <c r="M361"/>
  <c r="L361"/>
  <c r="P362" l="1"/>
  <c r="O362"/>
  <c r="N362"/>
  <c r="F363"/>
  <c r="J363"/>
  <c r="H363"/>
  <c r="G363"/>
  <c r="I363"/>
  <c r="D364"/>
  <c r="E364" s="1"/>
  <c r="C365"/>
  <c r="M362"/>
  <c r="L362"/>
  <c r="E363"/>
  <c r="N364" l="1"/>
  <c r="P364"/>
  <c r="O364"/>
  <c r="K364" s="1"/>
  <c r="K362"/>
  <c r="A362" s="1"/>
  <c r="G364"/>
  <c r="F364"/>
  <c r="I364"/>
  <c r="H364"/>
  <c r="J364"/>
  <c r="E365"/>
  <c r="C366"/>
  <c r="D365"/>
  <c r="M363"/>
  <c r="L363"/>
  <c r="O363"/>
  <c r="P363"/>
  <c r="N363"/>
  <c r="A364" l="1"/>
  <c r="O365"/>
  <c r="K365" s="1"/>
  <c r="A365" s="1"/>
  <c r="N365"/>
  <c r="P365"/>
  <c r="D366"/>
  <c r="E366" s="1"/>
  <c r="C367"/>
  <c r="L364"/>
  <c r="M364"/>
  <c r="G365"/>
  <c r="I365"/>
  <c r="F365"/>
  <c r="J365"/>
  <c r="H365"/>
  <c r="K363"/>
  <c r="A363" s="1"/>
  <c r="O366" l="1"/>
  <c r="K366" s="1"/>
  <c r="A366" s="1"/>
  <c r="P366"/>
  <c r="N366"/>
  <c r="C368"/>
  <c r="D367"/>
  <c r="E367" s="1"/>
  <c r="M365"/>
  <c r="L365"/>
  <c r="G366"/>
  <c r="J366"/>
  <c r="F366"/>
  <c r="H366"/>
  <c r="I366"/>
  <c r="O367" l="1"/>
  <c r="P367"/>
  <c r="N367"/>
  <c r="M366"/>
  <c r="L366"/>
  <c r="D368"/>
  <c r="C369"/>
  <c r="F367"/>
  <c r="I367"/>
  <c r="J367"/>
  <c r="H367"/>
  <c r="G367"/>
  <c r="K367" l="1"/>
  <c r="A367" s="1"/>
  <c r="M367"/>
  <c r="L367"/>
  <c r="F368"/>
  <c r="I368"/>
  <c r="H368"/>
  <c r="J368"/>
  <c r="G368"/>
  <c r="D369"/>
  <c r="C370"/>
  <c r="E368"/>
  <c r="P368" l="1"/>
  <c r="N368"/>
  <c r="O368"/>
  <c r="K368" s="1"/>
  <c r="A368" s="1"/>
  <c r="E369"/>
  <c r="H369"/>
  <c r="J369"/>
  <c r="F369"/>
  <c r="G369"/>
  <c r="I369"/>
  <c r="C371"/>
  <c r="D370"/>
  <c r="L368"/>
  <c r="M368"/>
  <c r="E370" l="1"/>
  <c r="J370"/>
  <c r="I370"/>
  <c r="F370"/>
  <c r="H370"/>
  <c r="G370"/>
  <c r="O369"/>
  <c r="N369"/>
  <c r="P369"/>
  <c r="C372"/>
  <c r="D371"/>
  <c r="L369"/>
  <c r="M369"/>
  <c r="P370" l="1"/>
  <c r="N370"/>
  <c r="O370"/>
  <c r="K370" s="1"/>
  <c r="D372"/>
  <c r="C373"/>
  <c r="E371"/>
  <c r="J371"/>
  <c r="F371"/>
  <c r="I371"/>
  <c r="H371"/>
  <c r="G371"/>
  <c r="M370"/>
  <c r="L370"/>
  <c r="K369"/>
  <c r="A369" s="1"/>
  <c r="J372" l="1"/>
  <c r="I372"/>
  <c r="G372"/>
  <c r="F372"/>
  <c r="H372"/>
  <c r="A370"/>
  <c r="N371"/>
  <c r="P371"/>
  <c r="O371"/>
  <c r="K371" s="1"/>
  <c r="A371" s="1"/>
  <c r="L371"/>
  <c r="M371"/>
  <c r="C374"/>
  <c r="D373"/>
  <c r="E372"/>
  <c r="L372" l="1"/>
  <c r="M372"/>
  <c r="E374"/>
  <c r="C375"/>
  <c r="D374"/>
  <c r="E373"/>
  <c r="G373"/>
  <c r="I373"/>
  <c r="J373"/>
  <c r="F373"/>
  <c r="H373"/>
  <c r="O372"/>
  <c r="K372" s="1"/>
  <c r="A372" s="1"/>
  <c r="N372"/>
  <c r="P372"/>
  <c r="N374" l="1"/>
  <c r="P374"/>
  <c r="O374"/>
  <c r="M373"/>
  <c r="L373"/>
  <c r="K373" s="1"/>
  <c r="A373" s="1"/>
  <c r="D375"/>
  <c r="C376"/>
  <c r="I374"/>
  <c r="G374"/>
  <c r="H374"/>
  <c r="J374"/>
  <c r="F374"/>
  <c r="O373"/>
  <c r="N373"/>
  <c r="P373"/>
  <c r="M374" l="1"/>
  <c r="L374"/>
  <c r="K374" s="1"/>
  <c r="A374" s="1"/>
  <c r="C377"/>
  <c r="D376"/>
  <c r="J375"/>
  <c r="F375"/>
  <c r="G375"/>
  <c r="H375"/>
  <c r="I375"/>
  <c r="E375"/>
  <c r="J376" l="1"/>
  <c r="H376"/>
  <c r="I376"/>
  <c r="G376"/>
  <c r="F376"/>
  <c r="E376"/>
  <c r="N375"/>
  <c r="O375"/>
  <c r="P375"/>
  <c r="D377"/>
  <c r="C378"/>
  <c r="M375"/>
  <c r="L375"/>
  <c r="I377" l="1"/>
  <c r="J377"/>
  <c r="F377"/>
  <c r="H377"/>
  <c r="G377"/>
  <c r="O376"/>
  <c r="K376" s="1"/>
  <c r="A376" s="1"/>
  <c r="N376"/>
  <c r="P376"/>
  <c r="E377"/>
  <c r="D378"/>
  <c r="E378" s="1"/>
  <c r="C379"/>
  <c r="M376"/>
  <c r="L376"/>
  <c r="K375"/>
  <c r="A375" s="1"/>
  <c r="N378" l="1"/>
  <c r="O378"/>
  <c r="K378" s="1"/>
  <c r="A378" s="1"/>
  <c r="P378"/>
  <c r="M377"/>
  <c r="L377"/>
  <c r="O377"/>
  <c r="K377" s="1"/>
  <c r="A377" s="1"/>
  <c r="P377"/>
  <c r="N377"/>
  <c r="I378"/>
  <c r="J378"/>
  <c r="G378"/>
  <c r="F378"/>
  <c r="H378"/>
  <c r="C380"/>
  <c r="D379"/>
  <c r="L378" l="1"/>
  <c r="M378"/>
  <c r="I379"/>
  <c r="G379"/>
  <c r="F379"/>
  <c r="J379"/>
  <c r="H379"/>
  <c r="D380"/>
  <c r="C381"/>
  <c r="E380"/>
  <c r="E379"/>
  <c r="E381" l="1"/>
  <c r="C382"/>
  <c r="D381"/>
  <c r="M379"/>
  <c r="L379"/>
  <c r="N380"/>
  <c r="O380"/>
  <c r="P380"/>
  <c r="P379"/>
  <c r="N379"/>
  <c r="O379"/>
  <c r="K379" s="1"/>
  <c r="A379" s="1"/>
  <c r="G380"/>
  <c r="F380"/>
  <c r="J380"/>
  <c r="H380"/>
  <c r="I380"/>
  <c r="D382" l="1"/>
  <c r="C383"/>
  <c r="O381"/>
  <c r="N381"/>
  <c r="P381"/>
  <c r="L380"/>
  <c r="K380" s="1"/>
  <c r="A380" s="1"/>
  <c r="M380"/>
  <c r="I381"/>
  <c r="J381"/>
  <c r="F381"/>
  <c r="H381"/>
  <c r="G381"/>
  <c r="H382" l="1"/>
  <c r="G382"/>
  <c r="J382"/>
  <c r="F382"/>
  <c r="I382"/>
  <c r="C384"/>
  <c r="D383"/>
  <c r="M381"/>
  <c r="L381"/>
  <c r="K381" s="1"/>
  <c r="A381" s="1"/>
  <c r="E382"/>
  <c r="M382" l="1"/>
  <c r="L382"/>
  <c r="N382"/>
  <c r="P382"/>
  <c r="O382"/>
  <c r="K382" s="1"/>
  <c r="C385"/>
  <c r="D384"/>
  <c r="I383"/>
  <c r="J383"/>
  <c r="G383"/>
  <c r="F383"/>
  <c r="H383"/>
  <c r="E383"/>
  <c r="L383" l="1"/>
  <c r="M383"/>
  <c r="N383"/>
  <c r="O383"/>
  <c r="K383" s="1"/>
  <c r="P383"/>
  <c r="E384"/>
  <c r="J384"/>
  <c r="H384"/>
  <c r="F384"/>
  <c r="G384"/>
  <c r="I384"/>
  <c r="C386"/>
  <c r="D385"/>
  <c r="E385" s="1"/>
  <c r="A382"/>
  <c r="N385" l="1"/>
  <c r="P385"/>
  <c r="O385"/>
  <c r="E386"/>
  <c r="D386"/>
  <c r="C387"/>
  <c r="O384"/>
  <c r="K384" s="1"/>
  <c r="A384" s="1"/>
  <c r="P384"/>
  <c r="N384"/>
  <c r="L384"/>
  <c r="M384"/>
  <c r="F385"/>
  <c r="I385"/>
  <c r="J385"/>
  <c r="G385"/>
  <c r="H385"/>
  <c r="A383"/>
  <c r="K385" l="1"/>
  <c r="A385" s="1"/>
  <c r="C388"/>
  <c r="D387"/>
  <c r="N386"/>
  <c r="O386"/>
  <c r="P386"/>
  <c r="F386"/>
  <c r="I386"/>
  <c r="J386"/>
  <c r="G386"/>
  <c r="H386"/>
  <c r="M385"/>
  <c r="L385"/>
  <c r="L386" l="1"/>
  <c r="K386" s="1"/>
  <c r="A386" s="1"/>
  <c r="M386"/>
  <c r="D388"/>
  <c r="C389"/>
  <c r="E387"/>
  <c r="G387"/>
  <c r="F387"/>
  <c r="J387"/>
  <c r="H387"/>
  <c r="I387"/>
  <c r="H388" l="1"/>
  <c r="F388"/>
  <c r="G388"/>
  <c r="J388"/>
  <c r="I388"/>
  <c r="P387"/>
  <c r="O387"/>
  <c r="N387"/>
  <c r="L387"/>
  <c r="M387"/>
  <c r="C390"/>
  <c r="D389"/>
  <c r="E388"/>
  <c r="M388" l="1"/>
  <c r="L388"/>
  <c r="K387"/>
  <c r="A387" s="1"/>
  <c r="C391"/>
  <c r="D390"/>
  <c r="J389"/>
  <c r="H389"/>
  <c r="G389"/>
  <c r="F389"/>
  <c r="I389"/>
  <c r="P388"/>
  <c r="N388"/>
  <c r="O388"/>
  <c r="K388" s="1"/>
  <c r="E389"/>
  <c r="F390" l="1"/>
  <c r="G390"/>
  <c r="I390"/>
  <c r="J390"/>
  <c r="H390"/>
  <c r="E390"/>
  <c r="C392"/>
  <c r="D391"/>
  <c r="E391"/>
  <c r="M389"/>
  <c r="L389"/>
  <c r="O389"/>
  <c r="K389" s="1"/>
  <c r="A389" s="1"/>
  <c r="P389"/>
  <c r="N389"/>
  <c r="A388"/>
  <c r="O391" l="1"/>
  <c r="P391"/>
  <c r="N391"/>
  <c r="O390"/>
  <c r="K390" s="1"/>
  <c r="A390" s="1"/>
  <c r="P390"/>
  <c r="N390"/>
  <c r="C393"/>
  <c r="D392"/>
  <c r="E392"/>
  <c r="M390"/>
  <c r="L390"/>
  <c r="H391"/>
  <c r="G391"/>
  <c r="F391"/>
  <c r="I391"/>
  <c r="J391"/>
  <c r="K391" l="1"/>
  <c r="A391" s="1"/>
  <c r="D393"/>
  <c r="C394"/>
  <c r="O392"/>
  <c r="N392"/>
  <c r="P392"/>
  <c r="M391"/>
  <c r="L391"/>
  <c r="H392"/>
  <c r="G392"/>
  <c r="F392"/>
  <c r="J392"/>
  <c r="I392"/>
  <c r="M392" l="1"/>
  <c r="L392"/>
  <c r="K392" s="1"/>
  <c r="A392" s="1"/>
  <c r="E393"/>
  <c r="H393"/>
  <c r="G393"/>
  <c r="F393"/>
  <c r="I393"/>
  <c r="J393"/>
  <c r="D394"/>
  <c r="C395"/>
  <c r="E394" l="1"/>
  <c r="I394"/>
  <c r="J394"/>
  <c r="H394"/>
  <c r="F394"/>
  <c r="G394"/>
  <c r="C396"/>
  <c r="D395"/>
  <c r="M393"/>
  <c r="L393"/>
  <c r="K393" s="1"/>
  <c r="A393" s="1"/>
  <c r="N393"/>
  <c r="O393"/>
  <c r="P393"/>
  <c r="O394" l="1"/>
  <c r="K394" s="1"/>
  <c r="A394" s="1"/>
  <c r="N394"/>
  <c r="P394"/>
  <c r="C397"/>
  <c r="D396"/>
  <c r="L394"/>
  <c r="M394"/>
  <c r="E395"/>
  <c r="H395"/>
  <c r="F395"/>
  <c r="I395"/>
  <c r="G395"/>
  <c r="J395"/>
  <c r="E396" l="1"/>
  <c r="H396"/>
  <c r="F396"/>
  <c r="J396"/>
  <c r="G396"/>
  <c r="I396"/>
  <c r="M395"/>
  <c r="L395"/>
  <c r="C398"/>
  <c r="D397"/>
  <c r="E397" s="1"/>
  <c r="O395"/>
  <c r="K395" s="1"/>
  <c r="A395" s="1"/>
  <c r="N395"/>
  <c r="P395"/>
  <c r="N397" l="1"/>
  <c r="P397"/>
  <c r="O397"/>
  <c r="O396"/>
  <c r="K396" s="1"/>
  <c r="A396" s="1"/>
  <c r="N396"/>
  <c r="P396"/>
  <c r="C399"/>
  <c r="D398"/>
  <c r="E398"/>
  <c r="F397"/>
  <c r="G397"/>
  <c r="H397"/>
  <c r="I397"/>
  <c r="J397"/>
  <c r="M396"/>
  <c r="L396"/>
  <c r="K397" l="1"/>
  <c r="A397" s="1"/>
  <c r="N398"/>
  <c r="O398"/>
  <c r="P398"/>
  <c r="L397"/>
  <c r="M397"/>
  <c r="D399"/>
  <c r="C400"/>
  <c r="E399"/>
  <c r="J398"/>
  <c r="H398"/>
  <c r="G398"/>
  <c r="I398"/>
  <c r="F398"/>
  <c r="M398" l="1"/>
  <c r="L398"/>
  <c r="K398" s="1"/>
  <c r="A398" s="1"/>
  <c r="P399"/>
  <c r="O399"/>
  <c r="N399"/>
  <c r="H399"/>
  <c r="G399"/>
  <c r="I399"/>
  <c r="F399"/>
  <c r="J399"/>
  <c r="D400"/>
  <c r="C401"/>
  <c r="C402" l="1"/>
  <c r="D401"/>
  <c r="G400"/>
  <c r="F400"/>
  <c r="J400"/>
  <c r="I400"/>
  <c r="H400"/>
  <c r="M399"/>
  <c r="L399"/>
  <c r="K399" s="1"/>
  <c r="A399" s="1"/>
  <c r="E400"/>
  <c r="E401" l="1"/>
  <c r="F401"/>
  <c r="J401"/>
  <c r="I401"/>
  <c r="H401"/>
  <c r="G401"/>
  <c r="D402"/>
  <c r="C403"/>
  <c r="E402"/>
  <c r="N400"/>
  <c r="O400"/>
  <c r="K400" s="1"/>
  <c r="P400"/>
  <c r="M400"/>
  <c r="L400"/>
  <c r="N402" l="1"/>
  <c r="P402"/>
  <c r="O402"/>
  <c r="O401"/>
  <c r="K401" s="1"/>
  <c r="A401" s="1"/>
  <c r="P401"/>
  <c r="N401"/>
  <c r="L401"/>
  <c r="M401"/>
  <c r="A400"/>
  <c r="H402"/>
  <c r="J402"/>
  <c r="F402"/>
  <c r="I402"/>
  <c r="G402"/>
  <c r="D403"/>
  <c r="C404"/>
  <c r="M402" l="1"/>
  <c r="L402"/>
  <c r="E403"/>
  <c r="I403"/>
  <c r="J403"/>
  <c r="F403"/>
  <c r="H403"/>
  <c r="G403"/>
  <c r="C405"/>
  <c r="D404"/>
  <c r="K402"/>
  <c r="A402" s="1"/>
  <c r="H404" l="1"/>
  <c r="F404"/>
  <c r="I404"/>
  <c r="J404"/>
  <c r="G404"/>
  <c r="C406"/>
  <c r="D405"/>
  <c r="N403"/>
  <c r="P403"/>
  <c r="O403"/>
  <c r="M403"/>
  <c r="L403"/>
  <c r="E404"/>
  <c r="O404" l="1"/>
  <c r="N404"/>
  <c r="P404"/>
  <c r="K403"/>
  <c r="A403" s="1"/>
  <c r="D406"/>
  <c r="C407"/>
  <c r="L404"/>
  <c r="M404"/>
  <c r="H405"/>
  <c r="I405"/>
  <c r="J405"/>
  <c r="G405"/>
  <c r="F405"/>
  <c r="E405"/>
  <c r="C408" l="1"/>
  <c r="D407"/>
  <c r="H406"/>
  <c r="I406"/>
  <c r="F406"/>
  <c r="G406"/>
  <c r="J406"/>
  <c r="N405"/>
  <c r="O405"/>
  <c r="P405"/>
  <c r="E406"/>
  <c r="L405"/>
  <c r="M405"/>
  <c r="K404"/>
  <c r="A404" s="1"/>
  <c r="H407" l="1"/>
  <c r="I407"/>
  <c r="G407"/>
  <c r="J407"/>
  <c r="F407"/>
  <c r="O406"/>
  <c r="K406" s="1"/>
  <c r="A406" s="1"/>
  <c r="P406"/>
  <c r="N406"/>
  <c r="K405"/>
  <c r="A405" s="1"/>
  <c r="E407"/>
  <c r="D408"/>
  <c r="E408" s="1"/>
  <c r="C409"/>
  <c r="M406"/>
  <c r="L406"/>
  <c r="P408" l="1"/>
  <c r="N408"/>
  <c r="O408"/>
  <c r="L407"/>
  <c r="M407"/>
  <c r="O407"/>
  <c r="K407" s="1"/>
  <c r="A407" s="1"/>
  <c r="P407"/>
  <c r="N407"/>
  <c r="H408"/>
  <c r="I408"/>
  <c r="G408"/>
  <c r="J408"/>
  <c r="F408"/>
  <c r="C410"/>
  <c r="D409"/>
  <c r="K408" l="1"/>
  <c r="A408" s="1"/>
  <c r="D410"/>
  <c r="E410" s="1"/>
  <c r="C411"/>
  <c r="M408"/>
  <c r="L408"/>
  <c r="H409"/>
  <c r="I409"/>
  <c r="J409"/>
  <c r="G409"/>
  <c r="F409"/>
  <c r="E409"/>
  <c r="O410" l="1"/>
  <c r="P410"/>
  <c r="N410"/>
  <c r="P409"/>
  <c r="N409"/>
  <c r="O409"/>
  <c r="L409"/>
  <c r="M409"/>
  <c r="H410"/>
  <c r="I410"/>
  <c r="J410"/>
  <c r="G410"/>
  <c r="F410"/>
  <c r="C412"/>
  <c r="D411"/>
  <c r="L410" l="1"/>
  <c r="K410" s="1"/>
  <c r="A410" s="1"/>
  <c r="M410"/>
  <c r="K409"/>
  <c r="A409" s="1"/>
  <c r="D412"/>
  <c r="C413"/>
  <c r="H411"/>
  <c r="I411"/>
  <c r="F411"/>
  <c r="G411"/>
  <c r="J411"/>
  <c r="E411"/>
  <c r="L411" l="1"/>
  <c r="M411"/>
  <c r="H412"/>
  <c r="I412"/>
  <c r="J412"/>
  <c r="F412"/>
  <c r="G412"/>
  <c r="E412"/>
  <c r="O411"/>
  <c r="K411" s="1"/>
  <c r="A411" s="1"/>
  <c r="P411"/>
  <c r="N411"/>
  <c r="C414"/>
  <c r="D413"/>
  <c r="E413" s="1"/>
  <c r="N413" l="1"/>
  <c r="O413"/>
  <c r="P413"/>
  <c r="D414"/>
  <c r="E414" s="1"/>
  <c r="C415"/>
  <c r="H413"/>
  <c r="I413"/>
  <c r="J413"/>
  <c r="F413"/>
  <c r="G413"/>
  <c r="L412"/>
  <c r="M412"/>
  <c r="O412"/>
  <c r="K412" s="1"/>
  <c r="A412" s="1"/>
  <c r="N412"/>
  <c r="P412"/>
  <c r="N414" l="1"/>
  <c r="O414"/>
  <c r="P414"/>
  <c r="M413"/>
  <c r="L413"/>
  <c r="H414"/>
  <c r="I414"/>
  <c r="J414"/>
  <c r="F414"/>
  <c r="G414"/>
  <c r="K413"/>
  <c r="A413" s="1"/>
  <c r="C416"/>
  <c r="D415"/>
  <c r="L414" l="1"/>
  <c r="K414" s="1"/>
  <c r="A414" s="1"/>
  <c r="M414"/>
  <c r="D416"/>
  <c r="C417"/>
  <c r="H415"/>
  <c r="I415"/>
  <c r="G415"/>
  <c r="J415"/>
  <c r="F415"/>
  <c r="E415"/>
  <c r="H416" l="1"/>
  <c r="I416"/>
  <c r="G416"/>
  <c r="F416"/>
  <c r="J416"/>
  <c r="O415"/>
  <c r="K415" s="1"/>
  <c r="A415" s="1"/>
  <c r="P415"/>
  <c r="N415"/>
  <c r="E416"/>
  <c r="C418"/>
  <c r="D417"/>
  <c r="M415"/>
  <c r="L415"/>
  <c r="N416" l="1"/>
  <c r="O416"/>
  <c r="P416"/>
  <c r="H417"/>
  <c r="I417"/>
  <c r="J417"/>
  <c r="F417"/>
  <c r="G417"/>
  <c r="D418"/>
  <c r="C419"/>
  <c r="M416"/>
  <c r="L416"/>
  <c r="E417"/>
  <c r="C420" l="1"/>
  <c r="D419"/>
  <c r="H418"/>
  <c r="I418"/>
  <c r="J418"/>
  <c r="G418"/>
  <c r="F418"/>
  <c r="N417"/>
  <c r="O417"/>
  <c r="P417"/>
  <c r="L417"/>
  <c r="M417"/>
  <c r="K416"/>
  <c r="A416" s="1"/>
  <c r="E418"/>
  <c r="C421" l="1"/>
  <c r="D420"/>
  <c r="H419"/>
  <c r="J419"/>
  <c r="I419"/>
  <c r="F419"/>
  <c r="G419"/>
  <c r="E419"/>
  <c r="L418"/>
  <c r="M418"/>
  <c r="K417"/>
  <c r="A417" s="1"/>
  <c r="O418"/>
  <c r="K418" s="1"/>
  <c r="A418" s="1"/>
  <c r="P418"/>
  <c r="N418"/>
  <c r="N419" l="1"/>
  <c r="P419"/>
  <c r="O419"/>
  <c r="K419" s="1"/>
  <c r="A419" s="1"/>
  <c r="D421"/>
  <c r="C422"/>
  <c r="H420"/>
  <c r="J420"/>
  <c r="I420"/>
  <c r="F420"/>
  <c r="G420"/>
  <c r="E420"/>
  <c r="L419"/>
  <c r="M419"/>
  <c r="H421" l="1"/>
  <c r="J421"/>
  <c r="I421"/>
  <c r="G421"/>
  <c r="F421"/>
  <c r="C423"/>
  <c r="D422"/>
  <c r="E421"/>
  <c r="L420"/>
  <c r="M420"/>
  <c r="P420"/>
  <c r="N420"/>
  <c r="O420"/>
  <c r="N421" l="1"/>
  <c r="O421"/>
  <c r="K421" s="1"/>
  <c r="A421" s="1"/>
  <c r="P421"/>
  <c r="H422"/>
  <c r="J422"/>
  <c r="I422"/>
  <c r="F422"/>
  <c r="G422"/>
  <c r="M421"/>
  <c r="L421"/>
  <c r="D423"/>
  <c r="C424"/>
  <c r="K420"/>
  <c r="A420" s="1"/>
  <c r="E422"/>
  <c r="H423" l="1"/>
  <c r="J423"/>
  <c r="I423"/>
  <c r="G423"/>
  <c r="F423"/>
  <c r="E423"/>
  <c r="D424"/>
  <c r="C425"/>
  <c r="E424"/>
  <c r="P422"/>
  <c r="N422"/>
  <c r="O422"/>
  <c r="M422"/>
  <c r="L422"/>
  <c r="P424" l="1"/>
  <c r="N424"/>
  <c r="O424"/>
  <c r="K424" s="1"/>
  <c r="N423"/>
  <c r="O423"/>
  <c r="P423"/>
  <c r="K422"/>
  <c r="A422" s="1"/>
  <c r="M423"/>
  <c r="L423"/>
  <c r="H424"/>
  <c r="J424"/>
  <c r="I424"/>
  <c r="G424"/>
  <c r="F424"/>
  <c r="C426"/>
  <c r="D425"/>
  <c r="E425"/>
  <c r="L424" l="1"/>
  <c r="M424"/>
  <c r="O425"/>
  <c r="P425"/>
  <c r="N425"/>
  <c r="D426"/>
  <c r="C427"/>
  <c r="H425"/>
  <c r="J425"/>
  <c r="I425"/>
  <c r="F425"/>
  <c r="G425"/>
  <c r="A424"/>
  <c r="K423"/>
  <c r="A423" s="1"/>
  <c r="L425" l="1"/>
  <c r="M425"/>
  <c r="K425"/>
  <c r="A425" s="1"/>
  <c r="H426"/>
  <c r="I426"/>
  <c r="J426"/>
  <c r="G426"/>
  <c r="F426"/>
  <c r="C428"/>
  <c r="D427"/>
  <c r="E426"/>
  <c r="C429" l="1"/>
  <c r="D428"/>
  <c r="H427"/>
  <c r="J427"/>
  <c r="I427"/>
  <c r="F427"/>
  <c r="G427"/>
  <c r="N426"/>
  <c r="P426"/>
  <c r="O426"/>
  <c r="E427"/>
  <c r="L426"/>
  <c r="M426"/>
  <c r="K426" l="1"/>
  <c r="A426" s="1"/>
  <c r="D429"/>
  <c r="C430"/>
  <c r="H428"/>
  <c r="J428"/>
  <c r="I428"/>
  <c r="F428"/>
  <c r="G428"/>
  <c r="N427"/>
  <c r="P427"/>
  <c r="O427"/>
  <c r="L427"/>
  <c r="M427"/>
  <c r="E428"/>
  <c r="H429" l="1"/>
  <c r="J429"/>
  <c r="I429"/>
  <c r="G429"/>
  <c r="F429"/>
  <c r="M428"/>
  <c r="L428"/>
  <c r="K427"/>
  <c r="A427" s="1"/>
  <c r="C431"/>
  <c r="D430"/>
  <c r="N428"/>
  <c r="P428"/>
  <c r="O428"/>
  <c r="E429"/>
  <c r="H430" l="1"/>
  <c r="J430"/>
  <c r="I430"/>
  <c r="F430"/>
  <c r="G430"/>
  <c r="E430"/>
  <c r="M429"/>
  <c r="L429"/>
  <c r="N429"/>
  <c r="P429"/>
  <c r="O429"/>
  <c r="K428"/>
  <c r="A428" s="1"/>
  <c r="D431"/>
  <c r="C432"/>
  <c r="H431" l="1"/>
  <c r="J431"/>
  <c r="I431"/>
  <c r="G431"/>
  <c r="F431"/>
  <c r="D432"/>
  <c r="C433"/>
  <c r="O430"/>
  <c r="K430" s="1"/>
  <c r="A430" s="1"/>
  <c r="P430"/>
  <c r="N430"/>
  <c r="L430"/>
  <c r="M430"/>
  <c r="K429"/>
  <c r="A429" s="1"/>
  <c r="E431"/>
  <c r="N431" l="1"/>
  <c r="O431"/>
  <c r="K431" s="1"/>
  <c r="A431" s="1"/>
  <c r="P431"/>
  <c r="L431"/>
  <c r="M431"/>
  <c r="H432"/>
  <c r="J432"/>
  <c r="I432"/>
  <c r="G432"/>
  <c r="F432"/>
  <c r="C434"/>
  <c r="D433"/>
  <c r="E433" s="1"/>
  <c r="E432"/>
  <c r="P433" l="1"/>
  <c r="N433"/>
  <c r="O433"/>
  <c r="M432"/>
  <c r="L432"/>
  <c r="D434"/>
  <c r="C435"/>
  <c r="H433"/>
  <c r="J433"/>
  <c r="I433"/>
  <c r="G433"/>
  <c r="F433"/>
  <c r="O432"/>
  <c r="P432"/>
  <c r="N432"/>
  <c r="L433" l="1"/>
  <c r="K433" s="1"/>
  <c r="A433" s="1"/>
  <c r="M433"/>
  <c r="H434"/>
  <c r="I434"/>
  <c r="J434"/>
  <c r="G434"/>
  <c r="F434"/>
  <c r="C436"/>
  <c r="D435"/>
  <c r="E435" s="1"/>
  <c r="K432"/>
  <c r="A432" s="1"/>
  <c r="E434"/>
  <c r="O435" l="1"/>
  <c r="P435"/>
  <c r="N435"/>
  <c r="M434"/>
  <c r="L434"/>
  <c r="H435"/>
  <c r="J435"/>
  <c r="I435"/>
  <c r="F435"/>
  <c r="G435"/>
  <c r="N434"/>
  <c r="O434"/>
  <c r="P434"/>
  <c r="C437"/>
  <c r="D436"/>
  <c r="L435" l="1"/>
  <c r="K435" s="1"/>
  <c r="A435" s="1"/>
  <c r="M435"/>
  <c r="D437"/>
  <c r="C438"/>
  <c r="H436"/>
  <c r="J436"/>
  <c r="I436"/>
  <c r="F436"/>
  <c r="G436"/>
  <c r="K434"/>
  <c r="A434" s="1"/>
  <c r="E436"/>
  <c r="H437" l="1"/>
  <c r="J437"/>
  <c r="I437"/>
  <c r="F437"/>
  <c r="G437"/>
  <c r="E437"/>
  <c r="M436"/>
  <c r="L436"/>
  <c r="C439"/>
  <c r="D438"/>
  <c r="P436"/>
  <c r="N436"/>
  <c r="O436"/>
  <c r="K436" s="1"/>
  <c r="L437" l="1"/>
  <c r="M437"/>
  <c r="N437"/>
  <c r="O437"/>
  <c r="K437" s="1"/>
  <c r="A437" s="1"/>
  <c r="P437"/>
  <c r="D439"/>
  <c r="C440"/>
  <c r="H438"/>
  <c r="J438"/>
  <c r="I438"/>
  <c r="F438"/>
  <c r="G438"/>
  <c r="E438"/>
  <c r="A436"/>
  <c r="N438" l="1"/>
  <c r="O438"/>
  <c r="P438"/>
  <c r="L438"/>
  <c r="M438"/>
  <c r="H439"/>
  <c r="J439"/>
  <c r="I439"/>
  <c r="G439"/>
  <c r="F439"/>
  <c r="D440"/>
  <c r="E440" s="1"/>
  <c r="C441"/>
  <c r="E439"/>
  <c r="O440" l="1"/>
  <c r="P440"/>
  <c r="N440"/>
  <c r="M439"/>
  <c r="L439"/>
  <c r="H440"/>
  <c r="J440"/>
  <c r="I440"/>
  <c r="G440"/>
  <c r="F440"/>
  <c r="C442"/>
  <c r="D441"/>
  <c r="O439"/>
  <c r="P439"/>
  <c r="N439"/>
  <c r="K438"/>
  <c r="A438" s="1"/>
  <c r="L440" l="1"/>
  <c r="K440" s="1"/>
  <c r="A440" s="1"/>
  <c r="M440"/>
  <c r="D442"/>
  <c r="C443"/>
  <c r="H441"/>
  <c r="J441"/>
  <c r="I441"/>
  <c r="F441"/>
  <c r="G441"/>
  <c r="E441"/>
  <c r="K439"/>
  <c r="A439" s="1"/>
  <c r="P441" l="1"/>
  <c r="N441"/>
  <c r="O441"/>
  <c r="H442"/>
  <c r="I442"/>
  <c r="J442"/>
  <c r="G442"/>
  <c r="F442"/>
  <c r="L441"/>
  <c r="M441"/>
  <c r="C444"/>
  <c r="D443"/>
  <c r="E442"/>
  <c r="D444" l="1"/>
  <c r="C445"/>
  <c r="H443"/>
  <c r="J443"/>
  <c r="I443"/>
  <c r="F443"/>
  <c r="G443"/>
  <c r="L442"/>
  <c r="M442"/>
  <c r="K441"/>
  <c r="A441" s="1"/>
  <c r="E443"/>
  <c r="O442"/>
  <c r="K442" s="1"/>
  <c r="A442" s="1"/>
  <c r="P442"/>
  <c r="N442"/>
  <c r="H444" l="1"/>
  <c r="J444"/>
  <c r="I444"/>
  <c r="F444"/>
  <c r="G444"/>
  <c r="E444"/>
  <c r="C446"/>
  <c r="D445"/>
  <c r="E445"/>
  <c r="N443"/>
  <c r="O443"/>
  <c r="K443" s="1"/>
  <c r="A443" s="1"/>
  <c r="P443"/>
  <c r="M443"/>
  <c r="L443"/>
  <c r="P445" l="1"/>
  <c r="N445"/>
  <c r="O445"/>
  <c r="L444"/>
  <c r="M444"/>
  <c r="D446"/>
  <c r="C447"/>
  <c r="O444"/>
  <c r="K444" s="1"/>
  <c r="A444" s="1"/>
  <c r="P444"/>
  <c r="N444"/>
  <c r="H445"/>
  <c r="J445"/>
  <c r="G445"/>
  <c r="I445"/>
  <c r="F445"/>
  <c r="M445" l="1"/>
  <c r="L445"/>
  <c r="K445" s="1"/>
  <c r="A445" s="1"/>
  <c r="F446"/>
  <c r="H446"/>
  <c r="I446"/>
  <c r="G446"/>
  <c r="J446"/>
  <c r="D447"/>
  <c r="C448"/>
  <c r="E446"/>
  <c r="E447" l="1"/>
  <c r="G447"/>
  <c r="H447"/>
  <c r="I447"/>
  <c r="J447"/>
  <c r="F447"/>
  <c r="C449"/>
  <c r="D448"/>
  <c r="N446"/>
  <c r="O446"/>
  <c r="P446"/>
  <c r="M446"/>
  <c r="L446"/>
  <c r="O447" l="1"/>
  <c r="K447" s="1"/>
  <c r="A447" s="1"/>
  <c r="P447"/>
  <c r="N447"/>
  <c r="D449"/>
  <c r="C450"/>
  <c r="L447"/>
  <c r="M447"/>
  <c r="E448"/>
  <c r="G448"/>
  <c r="J448"/>
  <c r="F448"/>
  <c r="I448"/>
  <c r="H448"/>
  <c r="K446"/>
  <c r="A446" s="1"/>
  <c r="L448" l="1"/>
  <c r="K448" s="1"/>
  <c r="A448" s="1"/>
  <c r="M448"/>
  <c r="E449"/>
  <c r="J449"/>
  <c r="G449"/>
  <c r="I449"/>
  <c r="F449"/>
  <c r="H449"/>
  <c r="D450"/>
  <c r="C451"/>
  <c r="P448"/>
  <c r="O448"/>
  <c r="N448"/>
  <c r="G450" l="1"/>
  <c r="H450"/>
  <c r="J450"/>
  <c r="I450"/>
  <c r="F450"/>
  <c r="C452"/>
  <c r="D451"/>
  <c r="N449"/>
  <c r="O449"/>
  <c r="P449"/>
  <c r="E450"/>
  <c r="L449"/>
  <c r="M449"/>
  <c r="K449" l="1"/>
  <c r="A449" s="1"/>
  <c r="M450"/>
  <c r="L450"/>
  <c r="P450"/>
  <c r="O450"/>
  <c r="K450" s="1"/>
  <c r="A450" s="1"/>
  <c r="N450"/>
  <c r="C453"/>
  <c r="D452"/>
  <c r="E452"/>
  <c r="H451"/>
  <c r="J451"/>
  <c r="I451"/>
  <c r="F451"/>
  <c r="G451"/>
  <c r="E451"/>
  <c r="N452" l="1"/>
  <c r="O452"/>
  <c r="P452"/>
  <c r="C454"/>
  <c r="D453"/>
  <c r="M451"/>
  <c r="L451"/>
  <c r="O451"/>
  <c r="N451"/>
  <c r="P451"/>
  <c r="G452"/>
  <c r="I452"/>
  <c r="H452"/>
  <c r="J452"/>
  <c r="F452"/>
  <c r="K452" l="1"/>
  <c r="A452" s="1"/>
  <c r="L452"/>
  <c r="M452"/>
  <c r="E453"/>
  <c r="G453"/>
  <c r="H453"/>
  <c r="I453"/>
  <c r="F453"/>
  <c r="J453"/>
  <c r="D454"/>
  <c r="C455"/>
  <c r="K451"/>
  <c r="A451" s="1"/>
  <c r="E454" l="1"/>
  <c r="J454"/>
  <c r="I454"/>
  <c r="G454"/>
  <c r="F454"/>
  <c r="H454"/>
  <c r="L453"/>
  <c r="M453"/>
  <c r="N453"/>
  <c r="O453"/>
  <c r="P453"/>
  <c r="C456"/>
  <c r="D455"/>
  <c r="M454" l="1"/>
  <c r="L454"/>
  <c r="K454" s="1"/>
  <c r="A454" s="1"/>
  <c r="J455"/>
  <c r="F455"/>
  <c r="I455"/>
  <c r="G455"/>
  <c r="H455"/>
  <c r="K453"/>
  <c r="A453" s="1"/>
  <c r="P454"/>
  <c r="N454"/>
  <c r="O454"/>
  <c r="D456"/>
  <c r="C457"/>
  <c r="E455"/>
  <c r="F456" l="1"/>
  <c r="H456"/>
  <c r="J456"/>
  <c r="G456"/>
  <c r="I456"/>
  <c r="C458"/>
  <c r="D457"/>
  <c r="M455"/>
  <c r="L455"/>
  <c r="O455"/>
  <c r="K455" s="1"/>
  <c r="A455" s="1"/>
  <c r="N455"/>
  <c r="P455"/>
  <c r="E456"/>
  <c r="M456" l="1"/>
  <c r="L456"/>
  <c r="P456"/>
  <c r="N456"/>
  <c r="O456"/>
  <c r="K456" s="1"/>
  <c r="A456" s="1"/>
  <c r="D458"/>
  <c r="C459"/>
  <c r="I457"/>
  <c r="J457"/>
  <c r="H457"/>
  <c r="G457"/>
  <c r="F457"/>
  <c r="E457"/>
  <c r="M457" l="1"/>
  <c r="L457"/>
  <c r="O457"/>
  <c r="N457"/>
  <c r="P457"/>
  <c r="C460"/>
  <c r="D459"/>
  <c r="G458"/>
  <c r="F458"/>
  <c r="J458"/>
  <c r="I458"/>
  <c r="H458"/>
  <c r="E458"/>
  <c r="L458" l="1"/>
  <c r="M458"/>
  <c r="D460"/>
  <c r="C461"/>
  <c r="K457"/>
  <c r="A457" s="1"/>
  <c r="P458"/>
  <c r="N458"/>
  <c r="O458"/>
  <c r="G459"/>
  <c r="J459"/>
  <c r="H459"/>
  <c r="F459"/>
  <c r="I459"/>
  <c r="E459"/>
  <c r="E460" l="1"/>
  <c r="I460"/>
  <c r="H460"/>
  <c r="J460"/>
  <c r="F460"/>
  <c r="G460"/>
  <c r="M459"/>
  <c r="L459"/>
  <c r="D461"/>
  <c r="C462"/>
  <c r="E461"/>
  <c r="N459"/>
  <c r="P459"/>
  <c r="O459"/>
  <c r="K458"/>
  <c r="A458" s="1"/>
  <c r="C463" l="1"/>
  <c r="D462"/>
  <c r="I461"/>
  <c r="G461"/>
  <c r="J461"/>
  <c r="H461"/>
  <c r="F461"/>
  <c r="N460"/>
  <c r="P460"/>
  <c r="O460"/>
  <c r="K460" s="1"/>
  <c r="K459"/>
  <c r="A459" s="1"/>
  <c r="N461"/>
  <c r="P461"/>
  <c r="O461"/>
  <c r="K461" s="1"/>
  <c r="A461" s="1"/>
  <c r="L460"/>
  <c r="M460"/>
  <c r="C464" l="1"/>
  <c r="D463"/>
  <c r="E463" s="1"/>
  <c r="J462"/>
  <c r="H462"/>
  <c r="G462"/>
  <c r="F462"/>
  <c r="I462"/>
  <c r="A460"/>
  <c r="E462"/>
  <c r="L461"/>
  <c r="M461"/>
  <c r="P463" l="1"/>
  <c r="N463"/>
  <c r="O463"/>
  <c r="I463"/>
  <c r="F463"/>
  <c r="J463"/>
  <c r="G463"/>
  <c r="H463"/>
  <c r="L462"/>
  <c r="M462"/>
  <c r="C465"/>
  <c r="D464"/>
  <c r="O462"/>
  <c r="K462" s="1"/>
  <c r="A462" s="1"/>
  <c r="N462"/>
  <c r="P462"/>
  <c r="E465" l="1"/>
  <c r="C466"/>
  <c r="D465"/>
  <c r="E464"/>
  <c r="I464"/>
  <c r="H464"/>
  <c r="F464"/>
  <c r="J464"/>
  <c r="G464"/>
  <c r="M463"/>
  <c r="L463"/>
  <c r="K463" s="1"/>
  <c r="A463" s="1"/>
  <c r="L464" l="1"/>
  <c r="M464"/>
  <c r="O465"/>
  <c r="N465"/>
  <c r="P465"/>
  <c r="P464"/>
  <c r="N464"/>
  <c r="O464"/>
  <c r="C467"/>
  <c r="D466"/>
  <c r="E466" s="1"/>
  <c r="I465"/>
  <c r="H465"/>
  <c r="F465"/>
  <c r="G465"/>
  <c r="J465"/>
  <c r="O466" l="1"/>
  <c r="N466"/>
  <c r="P466"/>
  <c r="C468"/>
  <c r="D467"/>
  <c r="J466"/>
  <c r="G466"/>
  <c r="F466"/>
  <c r="H466"/>
  <c r="I466"/>
  <c r="L465"/>
  <c r="K465" s="1"/>
  <c r="A465" s="1"/>
  <c r="M465"/>
  <c r="K464"/>
  <c r="A464" s="1"/>
  <c r="I467" l="1"/>
  <c r="J467"/>
  <c r="H467"/>
  <c r="F467"/>
  <c r="G467"/>
  <c r="E467"/>
  <c r="D468"/>
  <c r="M466"/>
  <c r="L466"/>
  <c r="K466" s="1"/>
  <c r="A466" s="1"/>
  <c r="P467" l="1"/>
  <c r="N467"/>
  <c r="O467"/>
  <c r="K467" s="1"/>
  <c r="A467" s="1"/>
  <c r="M467"/>
  <c r="L467"/>
  <c r="G468"/>
  <c r="H468"/>
  <c r="I468"/>
  <c r="F468"/>
  <c r="J468"/>
  <c r="E468"/>
  <c r="O468" l="1"/>
  <c r="K468" s="1"/>
  <c r="A468" s="1"/>
  <c r="P468"/>
  <c r="N468"/>
  <c r="M468"/>
  <c r="L468"/>
</calcChain>
</file>

<file path=xl/sharedStrings.xml><?xml version="1.0" encoding="utf-8"?>
<sst xmlns="http://schemas.openxmlformats.org/spreadsheetml/2006/main" count="244" uniqueCount="161">
  <si>
    <t>// BalanceRobotController / Pin definition / Macro header</t>
    <phoneticPr fontId="1"/>
  </si>
  <si>
    <t xml:space="preserve">// Masaaki KUMAGAI </t>
    <phoneticPr fontId="1"/>
  </si>
  <si>
    <t>ComTx</t>
    <phoneticPr fontId="1"/>
  </si>
  <si>
    <t>ComRx</t>
    <phoneticPr fontId="1"/>
  </si>
  <si>
    <t>No</t>
    <phoneticPr fontId="1"/>
  </si>
  <si>
    <t>Port</t>
    <phoneticPr fontId="1"/>
  </si>
  <si>
    <t>RF4</t>
    <phoneticPr fontId="1"/>
  </si>
  <si>
    <t>RF5</t>
    <phoneticPr fontId="1"/>
  </si>
  <si>
    <t>ID</t>
    <phoneticPr fontId="1"/>
  </si>
  <si>
    <t>PPS_In</t>
    <phoneticPr fontId="1"/>
  </si>
  <si>
    <t>PPS_Out</t>
    <phoneticPr fontId="1"/>
  </si>
  <si>
    <t>_RP100R</t>
    <phoneticPr fontId="1"/>
  </si>
  <si>
    <t>_RP101R</t>
    <phoneticPr fontId="1"/>
  </si>
  <si>
    <t>Comment</t>
    <phoneticPr fontId="1"/>
  </si>
  <si>
    <t>CN_COM1_RX</t>
    <phoneticPr fontId="1"/>
  </si>
  <si>
    <t>CN_COM1_TX</t>
    <phoneticPr fontId="1"/>
  </si>
  <si>
    <t>#ifndef __BRC_PINDEF          //</t>
    <phoneticPr fontId="1"/>
  </si>
  <si>
    <t>LEDSW</t>
    <phoneticPr fontId="1"/>
  </si>
  <si>
    <t>RD8</t>
    <phoneticPr fontId="1"/>
  </si>
  <si>
    <t>RD11</t>
    <phoneticPr fontId="1"/>
  </si>
  <si>
    <t>RD0</t>
    <phoneticPr fontId="1"/>
  </si>
  <si>
    <t>_RP64R</t>
    <phoneticPr fontId="1"/>
  </si>
  <si>
    <t>Omron LED SW Switch</t>
    <phoneticPr fontId="1"/>
  </si>
  <si>
    <t>Omron LED LED1</t>
    <phoneticPr fontId="1"/>
  </si>
  <si>
    <t>Omron LED LED2</t>
    <phoneticPr fontId="1"/>
  </si>
  <si>
    <t>// Macro Definitions</t>
    <phoneticPr fontId="1"/>
  </si>
  <si>
    <t>Index</t>
    <phoneticPr fontId="1"/>
  </si>
  <si>
    <t xml:space="preserve">#endif //  __BRC_PINDEF          </t>
    <phoneticPr fontId="1"/>
  </si>
  <si>
    <t>No</t>
    <phoneticPr fontId="1"/>
  </si>
  <si>
    <t>PORT</t>
    <phoneticPr fontId="1"/>
  </si>
  <si>
    <t>TRIS</t>
    <phoneticPr fontId="1"/>
  </si>
  <si>
    <t>RPIN</t>
    <phoneticPr fontId="1"/>
  </si>
  <si>
    <t>RPOUT</t>
    <phoneticPr fontId="1"/>
  </si>
  <si>
    <t>R</t>
    <phoneticPr fontId="1"/>
  </si>
  <si>
    <t>LAT</t>
    <phoneticPr fontId="1"/>
  </si>
  <si>
    <t>#define __BRC_PINDEF          //</t>
    <phoneticPr fontId="1"/>
  </si>
  <si>
    <t xml:space="preserve">// PinDef                                                        </t>
    <phoneticPr fontId="1"/>
  </si>
  <si>
    <t>LEDRed</t>
    <phoneticPr fontId="1"/>
  </si>
  <si>
    <t>LEDGreen</t>
    <phoneticPr fontId="1"/>
  </si>
  <si>
    <t>AN</t>
    <phoneticPr fontId="1"/>
  </si>
  <si>
    <t>ANSEL</t>
    <phoneticPr fontId="1"/>
  </si>
  <si>
    <t>ANS</t>
    <phoneticPr fontId="1"/>
  </si>
  <si>
    <t>CLK1</t>
    <phoneticPr fontId="1"/>
  </si>
  <si>
    <t>CCN10</t>
    <phoneticPr fontId="1"/>
  </si>
  <si>
    <t>CWCCW1</t>
    <phoneticPr fontId="1"/>
  </si>
  <si>
    <t>CCN11</t>
    <phoneticPr fontId="1"/>
  </si>
  <si>
    <t>CLK2</t>
    <phoneticPr fontId="1"/>
  </si>
  <si>
    <t>CCN12</t>
    <phoneticPr fontId="1"/>
  </si>
  <si>
    <t>CWCCW2</t>
    <phoneticPr fontId="1"/>
  </si>
  <si>
    <t>CCN13</t>
    <phoneticPr fontId="1"/>
  </si>
  <si>
    <t>ENABLE12</t>
    <phoneticPr fontId="1"/>
  </si>
  <si>
    <t>CCN14</t>
    <phoneticPr fontId="1"/>
  </si>
  <si>
    <t>CCN15</t>
    <phoneticPr fontId="1"/>
  </si>
  <si>
    <t>CCN16</t>
    <phoneticPr fontId="1"/>
  </si>
  <si>
    <t>CCN17</t>
    <phoneticPr fontId="1"/>
  </si>
  <si>
    <t>DCY12</t>
    <phoneticPr fontId="1"/>
  </si>
  <si>
    <t>M12</t>
    <phoneticPr fontId="1"/>
  </si>
  <si>
    <t>TQ12</t>
    <phoneticPr fontId="1"/>
  </si>
  <si>
    <t>RE2</t>
    <phoneticPr fontId="1"/>
  </si>
  <si>
    <t>_RP82R</t>
    <phoneticPr fontId="1"/>
  </si>
  <si>
    <t>CCN1</t>
    <phoneticPr fontId="1"/>
  </si>
  <si>
    <t>RE3</t>
    <phoneticPr fontId="1"/>
  </si>
  <si>
    <t>RE0</t>
    <phoneticPr fontId="1"/>
  </si>
  <si>
    <t>_RP80R</t>
    <phoneticPr fontId="1"/>
  </si>
  <si>
    <t>RE1</t>
    <phoneticPr fontId="1"/>
  </si>
  <si>
    <t>RB8</t>
    <phoneticPr fontId="1"/>
  </si>
  <si>
    <t>RB9</t>
    <phoneticPr fontId="1"/>
  </si>
  <si>
    <t>RB10</t>
    <phoneticPr fontId="1"/>
  </si>
  <si>
    <t>RB11</t>
    <phoneticPr fontId="1"/>
  </si>
  <si>
    <t>CCN2</t>
    <phoneticPr fontId="1"/>
  </si>
  <si>
    <t>CLK3</t>
    <phoneticPr fontId="1"/>
  </si>
  <si>
    <t>CCN20</t>
    <phoneticPr fontId="1"/>
  </si>
  <si>
    <t>CWCCW3</t>
    <phoneticPr fontId="1"/>
  </si>
  <si>
    <t>CCN21</t>
    <phoneticPr fontId="1"/>
  </si>
  <si>
    <t>CLK4</t>
    <phoneticPr fontId="1"/>
  </si>
  <si>
    <t>CWCCW4</t>
    <phoneticPr fontId="1"/>
  </si>
  <si>
    <t>CCN22</t>
    <phoneticPr fontId="1"/>
  </si>
  <si>
    <t>CCN23</t>
    <phoneticPr fontId="1"/>
  </si>
  <si>
    <t>ENABLE34</t>
    <phoneticPr fontId="1"/>
  </si>
  <si>
    <t>DCY34</t>
    <phoneticPr fontId="1"/>
  </si>
  <si>
    <t>M34</t>
    <phoneticPr fontId="1"/>
  </si>
  <si>
    <t>TQ34</t>
    <phoneticPr fontId="1"/>
  </si>
  <si>
    <t>CCN24</t>
    <phoneticPr fontId="1"/>
  </si>
  <si>
    <t>CCN25</t>
    <phoneticPr fontId="1"/>
  </si>
  <si>
    <t>CCN26</t>
    <phoneticPr fontId="1"/>
  </si>
  <si>
    <t>CCN27</t>
    <phoneticPr fontId="1"/>
  </si>
  <si>
    <t>RE4</t>
    <phoneticPr fontId="1"/>
  </si>
  <si>
    <t>_RP84R</t>
    <phoneticPr fontId="1"/>
  </si>
  <si>
    <t>_RP85R</t>
    <phoneticPr fontId="1"/>
  </si>
  <si>
    <t>RE5</t>
    <phoneticPr fontId="1"/>
  </si>
  <si>
    <t>RG8</t>
    <phoneticPr fontId="1"/>
  </si>
  <si>
    <t>_RP120R</t>
    <phoneticPr fontId="1"/>
  </si>
  <si>
    <t>RG9</t>
    <phoneticPr fontId="1"/>
  </si>
  <si>
    <t>RB15</t>
    <phoneticPr fontId="1"/>
  </si>
  <si>
    <t>RB14</t>
    <phoneticPr fontId="1"/>
  </si>
  <si>
    <t>RB13</t>
    <phoneticPr fontId="1"/>
  </si>
  <si>
    <t>RB12</t>
    <phoneticPr fontId="1"/>
  </si>
  <si>
    <t>CCN3</t>
    <phoneticPr fontId="1"/>
  </si>
  <si>
    <t>CLK5</t>
    <phoneticPr fontId="1"/>
  </si>
  <si>
    <t>CWCCW5</t>
    <phoneticPr fontId="1"/>
  </si>
  <si>
    <t>CLK6</t>
    <phoneticPr fontId="1"/>
  </si>
  <si>
    <t>CWCCW6</t>
    <phoneticPr fontId="1"/>
  </si>
  <si>
    <t>ENABLE56</t>
    <phoneticPr fontId="1"/>
  </si>
  <si>
    <t>DCY56</t>
    <phoneticPr fontId="1"/>
  </si>
  <si>
    <t>M56</t>
    <phoneticPr fontId="1"/>
  </si>
  <si>
    <t>TQ56</t>
    <phoneticPr fontId="1"/>
  </si>
  <si>
    <t>CCN30</t>
    <phoneticPr fontId="1"/>
  </si>
  <si>
    <t>CCN31</t>
    <phoneticPr fontId="1"/>
  </si>
  <si>
    <t>CCN32</t>
    <phoneticPr fontId="1"/>
  </si>
  <si>
    <t>CCN33</t>
    <phoneticPr fontId="1"/>
  </si>
  <si>
    <t>CCN34</t>
    <phoneticPr fontId="1"/>
  </si>
  <si>
    <t>CCN35</t>
    <phoneticPr fontId="1"/>
  </si>
  <si>
    <t>CCN36</t>
    <phoneticPr fontId="1"/>
  </si>
  <si>
    <t>CCN37</t>
    <phoneticPr fontId="1"/>
  </si>
  <si>
    <t>RE7</t>
    <phoneticPr fontId="1"/>
  </si>
  <si>
    <t>_RP87R</t>
    <phoneticPr fontId="1"/>
  </si>
  <si>
    <t>RE6</t>
    <phoneticPr fontId="1"/>
  </si>
  <si>
    <t>RG6</t>
    <phoneticPr fontId="1"/>
  </si>
  <si>
    <t>_RP118R</t>
    <phoneticPr fontId="1"/>
  </si>
  <si>
    <t>RG7</t>
    <phoneticPr fontId="1"/>
  </si>
  <si>
    <t>RD6</t>
    <phoneticPr fontId="1"/>
  </si>
  <si>
    <t>RD5</t>
    <phoneticPr fontId="1"/>
  </si>
  <si>
    <t>RD4</t>
    <phoneticPr fontId="1"/>
  </si>
  <si>
    <t>_RP70R</t>
    <phoneticPr fontId="1"/>
  </si>
  <si>
    <t>_RP69R</t>
    <phoneticPr fontId="1"/>
  </si>
  <si>
    <t>_RP68R</t>
    <phoneticPr fontId="1"/>
  </si>
  <si>
    <t>RD3</t>
    <phoneticPr fontId="1"/>
  </si>
  <si>
    <t>_RP67R</t>
    <phoneticPr fontId="1"/>
  </si>
  <si>
    <t>AE10</t>
    <phoneticPr fontId="1"/>
  </si>
  <si>
    <t>AE11</t>
    <phoneticPr fontId="1"/>
  </si>
  <si>
    <t>AE12</t>
    <phoneticPr fontId="1"/>
  </si>
  <si>
    <t>AE20</t>
    <phoneticPr fontId="1"/>
  </si>
  <si>
    <t>AE21</t>
    <phoneticPr fontId="1"/>
  </si>
  <si>
    <t>AE22</t>
    <phoneticPr fontId="1"/>
  </si>
  <si>
    <t>RB0</t>
    <phoneticPr fontId="1"/>
  </si>
  <si>
    <t>RB1</t>
    <phoneticPr fontId="1"/>
  </si>
  <si>
    <t>RB2</t>
    <phoneticPr fontId="1"/>
  </si>
  <si>
    <t>RB3</t>
    <phoneticPr fontId="1"/>
  </si>
  <si>
    <t>RB4</t>
    <phoneticPr fontId="1"/>
  </si>
  <si>
    <t>RB5</t>
    <phoneticPr fontId="1"/>
  </si>
  <si>
    <t>DE11</t>
    <phoneticPr fontId="1"/>
  </si>
  <si>
    <t>DE12</t>
    <phoneticPr fontId="1"/>
  </si>
  <si>
    <t>DE21</t>
    <phoneticPr fontId="1"/>
  </si>
  <si>
    <t>DE22</t>
    <phoneticPr fontId="1"/>
  </si>
  <si>
    <t>DextCN1 pin1</t>
    <phoneticPr fontId="1"/>
  </si>
  <si>
    <t>DextCN1 pin2</t>
    <phoneticPr fontId="1"/>
  </si>
  <si>
    <t>DextCN2 pin1</t>
    <phoneticPr fontId="1"/>
  </si>
  <si>
    <t>DextCN2 pin2</t>
    <phoneticPr fontId="1"/>
  </si>
  <si>
    <t>AextCN1 pin3</t>
    <phoneticPr fontId="1"/>
  </si>
  <si>
    <t>AextCN1 pin4</t>
    <phoneticPr fontId="1"/>
  </si>
  <si>
    <t>AextCN1 pin5</t>
    <phoneticPr fontId="1"/>
  </si>
  <si>
    <t>AextCN2 pin3</t>
    <phoneticPr fontId="1"/>
  </si>
  <si>
    <t>AextCN2 pin4</t>
    <phoneticPr fontId="1"/>
  </si>
  <si>
    <t>AextCN2 pin5</t>
    <phoneticPr fontId="1"/>
  </si>
  <si>
    <t>RF1</t>
    <phoneticPr fontId="1"/>
  </si>
  <si>
    <t>RF0</t>
    <phoneticPr fontId="1"/>
  </si>
  <si>
    <t>RD2</t>
    <phoneticPr fontId="1"/>
  </si>
  <si>
    <t>_RP97R</t>
    <phoneticPr fontId="1"/>
  </si>
  <si>
    <t>_RP96R</t>
    <phoneticPr fontId="1"/>
  </si>
  <si>
    <t>_RP66R</t>
    <phoneticPr fontId="1"/>
  </si>
  <si>
    <t>_RP65R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</si>
</sst>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1"/>
  <sheetViews>
    <sheetView tabSelected="1" topLeftCell="A449" workbookViewId="0">
      <selection activeCell="A479" sqref="A479"/>
    </sheetView>
  </sheetViews>
  <sheetFormatPr defaultRowHeight="13.5"/>
  <cols>
    <col min="1" max="1" width="99" customWidth="1"/>
    <col min="2" max="2" width="39.625" customWidth="1"/>
    <col min="4" max="4" width="4.375" customWidth="1"/>
    <col min="5" max="5" width="3.875" customWidth="1"/>
    <col min="7" max="7" width="5.875" customWidth="1"/>
    <col min="8" max="8" width="4.5" customWidth="1"/>
    <col min="9" max="9" width="7.375" customWidth="1"/>
    <col min="10" max="10" width="8.625" customWidth="1"/>
    <col min="11" max="11" width="20.75" customWidth="1"/>
    <col min="12" max="12" width="3" customWidth="1"/>
    <col min="13" max="13" width="3.5" customWidth="1"/>
    <col min="14" max="14" width="6.75" customWidth="1"/>
    <col min="15" max="15" width="3.375" customWidth="1"/>
    <col min="16" max="16" width="4.375" customWidth="1"/>
    <col min="17" max="17" width="9" hidden="1" customWidth="1"/>
  </cols>
  <sheetData>
    <row r="1" spans="1:16">
      <c r="A1" s="2" t="s">
        <v>0</v>
      </c>
      <c r="B1" s="2" t="str">
        <f>REPT(" ",60)&amp;"/"</f>
        <v xml:space="preserve">                                                            /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tr">
        <f>"             2016/1/3"&amp;REPT(" ",60)</f>
        <v xml:space="preserve">             2016/1/3                                                            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16</v>
      </c>
      <c r="B3" s="2" t="str">
        <f>REPT(" ",60)&amp;"/"</f>
        <v xml:space="preserve">                                                            /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 t="s">
        <v>35</v>
      </c>
      <c r="B4" s="2" t="str">
        <f>REPT(" ",60)&amp;"/"</f>
        <v xml:space="preserve">                                                            /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 t="str">
        <f>REPT(" ",80)&amp;"//"</f>
        <v xml:space="preserve">                                                                                //</v>
      </c>
      <c r="B5" s="2" t="str">
        <f>REPT(" ",60)&amp;"/"</f>
        <v xml:space="preserve">                                                            /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 t="str">
        <f>REPT(" ",80)&amp;"//"</f>
        <v xml:space="preserve">                                                                                //</v>
      </c>
      <c r="B6" s="2" t="str">
        <f t="shared" ref="B6:B468" si="0">REPT(" ",60)&amp;"/"</f>
        <v xml:space="preserve">                                                            /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3" t="s">
        <v>36</v>
      </c>
      <c r="B7" s="2" t="str">
        <f t="shared" si="0"/>
        <v xml:space="preserve">                                                            /</v>
      </c>
      <c r="C7" s="2"/>
      <c r="D7" s="2"/>
      <c r="E7" s="2" t="s">
        <v>4</v>
      </c>
      <c r="F7" s="2" t="s">
        <v>8</v>
      </c>
      <c r="G7" s="2" t="s">
        <v>5</v>
      </c>
      <c r="H7" s="2" t="s">
        <v>39</v>
      </c>
      <c r="I7" s="2" t="s">
        <v>9</v>
      </c>
      <c r="J7" s="2" t="s">
        <v>10</v>
      </c>
      <c r="K7" s="2" t="s">
        <v>13</v>
      </c>
      <c r="L7" s="2"/>
      <c r="M7" s="2"/>
      <c r="N7" s="2"/>
      <c r="O7" s="2"/>
      <c r="P7" s="2"/>
    </row>
    <row r="8" spans="1:16">
      <c r="A8" s="2" t="str">
        <f>"// "&amp;IF(ISBLANK(F8),REPT(" ",77),TEXT(E8,"???")&amp;" "&amp;LEFT(F8&amp;REPT(" ",15),15)&amp;"  "&amp;LEFT(G8&amp;"-"&amp;IF(ISBLANK(J8),"RPI","RP")&amp;I8&amp;REPT(" ",15),15)&amp;LEFT(K8&amp;REPT(" ",41),41))&amp;"/"</f>
        <v>//   1 ComRx            RF4-RP100      CN_COM1_RX                               /</v>
      </c>
      <c r="B8" s="2" t="str">
        <f t="shared" si="0"/>
        <v xml:space="preserve">                                                            /</v>
      </c>
      <c r="C8" s="2"/>
      <c r="D8" s="2"/>
      <c r="E8" s="2">
        <v>1</v>
      </c>
      <c r="F8" s="2" t="s">
        <v>3</v>
      </c>
      <c r="G8" s="2" t="s">
        <v>6</v>
      </c>
      <c r="H8" s="2">
        <v>0</v>
      </c>
      <c r="I8" s="2">
        <v>100</v>
      </c>
      <c r="J8" s="2" t="s">
        <v>11</v>
      </c>
      <c r="K8" s="2" t="s">
        <v>14</v>
      </c>
      <c r="L8" s="2"/>
      <c r="M8" s="2"/>
      <c r="N8" s="2"/>
      <c r="O8" s="2"/>
      <c r="P8" s="2"/>
    </row>
    <row r="9" spans="1:16">
      <c r="A9" s="2" t="str">
        <f>"// "&amp;IF(ISBLANK(F9),REPT(" ",77),TEXT(E9,"???")&amp;" "&amp;LEFT(F9&amp;REPT(" ",15),15)&amp;"  "&amp;LEFT(G9&amp;"-"&amp;IF(ISBLANK(J9),"RPI","RP")&amp;I9&amp;REPT(" ",15),15)&amp;LEFT(K9&amp;REPT(" ",41),41))&amp;"/"</f>
        <v>//   2 ComTx            RF5-RP101      CN_COM1_TX                               /</v>
      </c>
      <c r="B9" s="2" t="str">
        <f t="shared" si="0"/>
        <v xml:space="preserve">                                                            /</v>
      </c>
      <c r="C9" s="2"/>
      <c r="D9" s="2"/>
      <c r="E9" s="2">
        <f>E8+1</f>
        <v>2</v>
      </c>
      <c r="F9" s="2" t="s">
        <v>2</v>
      </c>
      <c r="G9" s="2" t="s">
        <v>7</v>
      </c>
      <c r="H9" s="2">
        <v>0</v>
      </c>
      <c r="I9" s="2">
        <v>101</v>
      </c>
      <c r="J9" s="2" t="s">
        <v>12</v>
      </c>
      <c r="K9" s="2" t="s">
        <v>15</v>
      </c>
      <c r="L9" s="2"/>
      <c r="M9" s="2"/>
      <c r="N9" s="2"/>
      <c r="O9" s="2"/>
      <c r="P9" s="2"/>
    </row>
    <row r="10" spans="1:16">
      <c r="A10" s="2" t="str">
        <f>"// "&amp;IF(ISBLANK(F10),REPT(" ",77),TEXT(E10,"???")&amp;" "&amp;LEFT(F10&amp;REPT(" ",15),15)&amp;"  "&amp;LEFT(G10&amp;"-"&amp;IF(ISBLANK(J10),"RPI","RP")&amp;I10&amp;REPT(" ",15),15)&amp;LEFT(K10&amp;REPT(" ",41),41))&amp;"/"</f>
        <v>//   3 LEDSW            RD8-RPI72      Omron LED SW Switch                      /</v>
      </c>
      <c r="B10" s="2" t="str">
        <f t="shared" si="0"/>
        <v xml:space="preserve">                                                            /</v>
      </c>
      <c r="C10" s="2"/>
      <c r="D10" s="2"/>
      <c r="E10" s="2">
        <f t="shared" ref="E10:E73" si="1">E9+1</f>
        <v>3</v>
      </c>
      <c r="F10" s="2" t="s">
        <v>17</v>
      </c>
      <c r="G10" s="2" t="s">
        <v>18</v>
      </c>
      <c r="H10" s="2">
        <v>0</v>
      </c>
      <c r="I10" s="2">
        <v>72</v>
      </c>
      <c r="J10" s="2"/>
      <c r="K10" s="2" t="s">
        <v>22</v>
      </c>
      <c r="L10" s="2"/>
      <c r="M10" s="2"/>
      <c r="N10" s="2"/>
      <c r="O10" s="2"/>
      <c r="P10" s="2"/>
    </row>
    <row r="11" spans="1:16">
      <c r="A11" s="2" t="str">
        <f>"// "&amp;IF(ISBLANK(F11),REPT(" ",77),TEXT(E11,"???")&amp;" "&amp;LEFT(F11&amp;REPT(" ",15),15)&amp;"  "&amp;LEFT(G11&amp;"-"&amp;IF(ISBLANK(J11),"RPI","RP")&amp;I11&amp;REPT(" ",15),15)&amp;LEFT(K11&amp;REPT(" ",41),41))&amp;"/"</f>
        <v>//   4 LEDRed           RD11-RPI75     Omron LED LED1                           /</v>
      </c>
      <c r="B11" s="2" t="str">
        <f t="shared" si="0"/>
        <v xml:space="preserve">                                                            /</v>
      </c>
      <c r="C11" s="2"/>
      <c r="D11" s="2"/>
      <c r="E11" s="2">
        <f t="shared" si="1"/>
        <v>4</v>
      </c>
      <c r="F11" s="2" t="s">
        <v>37</v>
      </c>
      <c r="G11" s="2" t="s">
        <v>19</v>
      </c>
      <c r="H11" s="2">
        <v>0</v>
      </c>
      <c r="I11" s="2">
        <v>75</v>
      </c>
      <c r="J11" s="2"/>
      <c r="K11" s="2" t="s">
        <v>23</v>
      </c>
      <c r="L11" s="2"/>
      <c r="M11" s="2"/>
      <c r="N11" s="2"/>
      <c r="O11" s="2"/>
      <c r="P11" s="2"/>
    </row>
    <row r="12" spans="1:16">
      <c r="A12" s="2" t="str">
        <f>"// "&amp;IF(ISBLANK(F12),REPT(" ",77),TEXT(E12,"???")&amp;" "&amp;LEFT(F12&amp;REPT(" ",15),15)&amp;"  "&amp;LEFT(G12&amp;"-"&amp;IF(ISBLANK(J12),"RPI","RP")&amp;I12&amp;REPT(" ",15),15)&amp;LEFT(K12&amp;REPT(" ",41),41))&amp;"/"</f>
        <v>//   5 LEDGreen         RD0-RP64       Omron LED LED2                           /</v>
      </c>
      <c r="B12" s="2" t="str">
        <f t="shared" si="0"/>
        <v xml:space="preserve">                                                            /</v>
      </c>
      <c r="C12" s="2"/>
      <c r="D12" s="2"/>
      <c r="E12" s="2">
        <f t="shared" si="1"/>
        <v>5</v>
      </c>
      <c r="F12" s="2" t="s">
        <v>38</v>
      </c>
      <c r="G12" s="2" t="s">
        <v>20</v>
      </c>
      <c r="H12" s="2">
        <v>0</v>
      </c>
      <c r="I12" s="2">
        <v>64</v>
      </c>
      <c r="J12" s="2" t="s">
        <v>21</v>
      </c>
      <c r="K12" s="2" t="s">
        <v>24</v>
      </c>
      <c r="L12" s="2"/>
      <c r="M12" s="2"/>
      <c r="N12" s="2"/>
      <c r="O12" s="2"/>
      <c r="P12" s="2"/>
    </row>
    <row r="13" spans="1:16">
      <c r="A13" s="2" t="str">
        <f>"// "&amp;IF(ISBLANK(F13),REPT(" ",77),TEXT(E13,"???")&amp;" "&amp;LEFT(F13&amp;REPT(" ",15),15)&amp;"  "&amp;LEFT(G13&amp;"-"&amp;IF(ISBLANK(J13),"RPI","RP")&amp;I13&amp;REPT(" ",15),15)&amp;LEFT(K13&amp;REPT(" ",41),41))&amp;"/"</f>
        <v>//   6 CLK1             RE2-RP82       CCN1                                     /</v>
      </c>
      <c r="B13" s="2" t="str">
        <f t="shared" si="0"/>
        <v xml:space="preserve">                                                            /</v>
      </c>
      <c r="C13" s="2"/>
      <c r="D13" s="2"/>
      <c r="E13" s="2">
        <f t="shared" si="1"/>
        <v>6</v>
      </c>
      <c r="F13" s="2" t="s">
        <v>42</v>
      </c>
      <c r="G13" s="2" t="s">
        <v>58</v>
      </c>
      <c r="H13" s="2">
        <v>1</v>
      </c>
      <c r="I13" s="2">
        <v>82</v>
      </c>
      <c r="J13" s="2" t="s">
        <v>59</v>
      </c>
      <c r="K13" s="2" t="s">
        <v>60</v>
      </c>
      <c r="L13" s="2"/>
      <c r="M13" s="2"/>
      <c r="N13" s="2"/>
      <c r="O13" s="2"/>
      <c r="P13" s="2"/>
    </row>
    <row r="14" spans="1:16">
      <c r="A14" s="2" t="str">
        <f>"// "&amp;IF(ISBLANK(F14),REPT(" ",77),TEXT(E14,"???")&amp;" "&amp;LEFT(F14&amp;REPT(" ",15),15)&amp;"  "&amp;LEFT(G14&amp;"-"&amp;IF(ISBLANK(J14),"RPI","RP")&amp;I14&amp;REPT(" ",15),15)&amp;LEFT(K14&amp;REPT(" ",41),41))&amp;"/"</f>
        <v>//   7 CCN10            RE2-RP82       CCN1                                     /</v>
      </c>
      <c r="B14" s="2" t="str">
        <f t="shared" si="0"/>
        <v xml:space="preserve">                                                            /</v>
      </c>
      <c r="C14" s="2"/>
      <c r="D14" s="2"/>
      <c r="E14" s="2">
        <f t="shared" si="1"/>
        <v>7</v>
      </c>
      <c r="F14" s="2" t="s">
        <v>43</v>
      </c>
      <c r="G14" s="2" t="s">
        <v>58</v>
      </c>
      <c r="H14" s="2">
        <v>1</v>
      </c>
      <c r="I14" s="2">
        <v>82</v>
      </c>
      <c r="J14" s="2" t="s">
        <v>59</v>
      </c>
      <c r="K14" s="2" t="s">
        <v>60</v>
      </c>
      <c r="L14" s="2"/>
      <c r="M14" s="2"/>
      <c r="N14" s="2"/>
      <c r="O14" s="2"/>
      <c r="P14" s="2"/>
    </row>
    <row r="15" spans="1:16">
      <c r="A15" s="2" t="str">
        <f>"// "&amp;IF(ISBLANK(F15),REPT(" ",77),TEXT(E15,"???")&amp;" "&amp;LEFT(F15&amp;REPT(" ",15),15)&amp;"  "&amp;LEFT(G15&amp;"-"&amp;IF(ISBLANK(J15),"RPI","RP")&amp;I15&amp;REPT(" ",15),15)&amp;LEFT(K15&amp;REPT(" ",41),41))&amp;"/"</f>
        <v>//   8 CWCCW1           RE3-RPI83      CCN1                                     /</v>
      </c>
      <c r="B15" s="2" t="str">
        <f t="shared" si="0"/>
        <v xml:space="preserve">                                                            /</v>
      </c>
      <c r="C15" s="2"/>
      <c r="D15" s="2"/>
      <c r="E15" s="2">
        <f t="shared" si="1"/>
        <v>8</v>
      </c>
      <c r="F15" s="2" t="s">
        <v>44</v>
      </c>
      <c r="G15" s="2" t="s">
        <v>61</v>
      </c>
      <c r="H15" s="2">
        <v>1</v>
      </c>
      <c r="I15" s="2">
        <v>83</v>
      </c>
      <c r="J15" s="2"/>
      <c r="K15" s="2" t="s">
        <v>60</v>
      </c>
      <c r="L15" s="2"/>
      <c r="M15" s="2"/>
      <c r="N15" s="2"/>
      <c r="O15" s="2"/>
      <c r="P15" s="2"/>
    </row>
    <row r="16" spans="1:16">
      <c r="A16" s="2" t="str">
        <f>"// "&amp;IF(ISBLANK(F16),REPT(" ",77),TEXT(E16,"???")&amp;" "&amp;LEFT(F16&amp;REPT(" ",15),15)&amp;"  "&amp;LEFT(G16&amp;"-"&amp;IF(ISBLANK(J16),"RPI","RP")&amp;I16&amp;REPT(" ",15),15)&amp;LEFT(K16&amp;REPT(" ",41),41))&amp;"/"</f>
        <v>//   9 CCN11            RE3-RPI83      CCN1                                     /</v>
      </c>
      <c r="B16" s="2" t="str">
        <f t="shared" si="0"/>
        <v xml:space="preserve">                                                            /</v>
      </c>
      <c r="C16" s="2"/>
      <c r="D16" s="2"/>
      <c r="E16" s="2">
        <f t="shared" si="1"/>
        <v>9</v>
      </c>
      <c r="F16" s="2" t="s">
        <v>45</v>
      </c>
      <c r="G16" s="2" t="s">
        <v>61</v>
      </c>
      <c r="H16" s="2">
        <v>1</v>
      </c>
      <c r="I16" s="2">
        <v>83</v>
      </c>
      <c r="J16" s="2"/>
      <c r="K16" s="2" t="s">
        <v>60</v>
      </c>
      <c r="L16" s="2"/>
      <c r="M16" s="2"/>
      <c r="N16" s="2"/>
      <c r="O16" s="2"/>
      <c r="P16" s="2"/>
    </row>
    <row r="17" spans="1:16">
      <c r="A17" s="2" t="str">
        <f>"// "&amp;IF(ISBLANK(F17),REPT(" ",77),TEXT(E17,"???")&amp;" "&amp;LEFT(F17&amp;REPT(" ",15),15)&amp;"  "&amp;LEFT(G17&amp;"-"&amp;IF(ISBLANK(J17),"RPI","RP")&amp;I17&amp;REPT(" ",15),15)&amp;LEFT(K17&amp;REPT(" ",41),41))&amp;"/"</f>
        <v>//  10 CLK2             RE0-RP80       CCN1                                     /</v>
      </c>
      <c r="B17" s="2" t="str">
        <f t="shared" si="0"/>
        <v xml:space="preserve">                                                            /</v>
      </c>
      <c r="C17" s="2"/>
      <c r="D17" s="2"/>
      <c r="E17" s="2">
        <f t="shared" si="1"/>
        <v>10</v>
      </c>
      <c r="F17" s="2" t="s">
        <v>46</v>
      </c>
      <c r="G17" s="2" t="s">
        <v>62</v>
      </c>
      <c r="H17" s="2">
        <v>1</v>
      </c>
      <c r="I17" s="2">
        <v>80</v>
      </c>
      <c r="J17" s="2" t="s">
        <v>63</v>
      </c>
      <c r="K17" s="2" t="s">
        <v>60</v>
      </c>
      <c r="L17" s="2"/>
      <c r="M17" s="2"/>
      <c r="N17" s="2"/>
      <c r="O17" s="2"/>
      <c r="P17" s="2"/>
    </row>
    <row r="18" spans="1:16">
      <c r="A18" s="2" t="str">
        <f>"// "&amp;IF(ISBLANK(F18),REPT(" ",77),TEXT(E18,"???")&amp;" "&amp;LEFT(F18&amp;REPT(" ",15),15)&amp;"  "&amp;LEFT(G18&amp;"-"&amp;IF(ISBLANK(J18),"RPI","RP")&amp;I18&amp;REPT(" ",15),15)&amp;LEFT(K18&amp;REPT(" ",41),41))&amp;"/"</f>
        <v>//  11 CCN12            RE0-RP80       CCN1                                     /</v>
      </c>
      <c r="B18" s="2" t="str">
        <f t="shared" si="0"/>
        <v xml:space="preserve">                                                            /</v>
      </c>
      <c r="C18" s="2"/>
      <c r="D18" s="2"/>
      <c r="E18" s="2">
        <f t="shared" si="1"/>
        <v>11</v>
      </c>
      <c r="F18" s="2" t="s">
        <v>47</v>
      </c>
      <c r="G18" s="2" t="s">
        <v>62</v>
      </c>
      <c r="H18" s="2">
        <v>1</v>
      </c>
      <c r="I18" s="2">
        <v>80</v>
      </c>
      <c r="J18" s="2" t="s">
        <v>63</v>
      </c>
      <c r="K18" s="2" t="s">
        <v>60</v>
      </c>
      <c r="L18" s="2"/>
      <c r="M18" s="2"/>
      <c r="N18" s="2"/>
      <c r="O18" s="2"/>
      <c r="P18" s="2"/>
    </row>
    <row r="19" spans="1:16">
      <c r="A19" s="2" t="str">
        <f>"// "&amp;IF(ISBLANK(F19),REPT(" ",77),TEXT(E19,"???")&amp;" "&amp;LEFT(F19&amp;REPT(" ",15),15)&amp;"  "&amp;LEFT(G19&amp;"-"&amp;IF(ISBLANK(J19),"RPI","RP")&amp;I19&amp;REPT(" ",15),15)&amp;LEFT(K19&amp;REPT(" ",41),41))&amp;"/"</f>
        <v>//  12 CWCCW2           RE1-RPI81      CCN1                                     /</v>
      </c>
      <c r="B19" s="2" t="str">
        <f t="shared" si="0"/>
        <v xml:space="preserve">                                                            /</v>
      </c>
      <c r="C19" s="2"/>
      <c r="D19" s="2"/>
      <c r="E19" s="2">
        <f t="shared" si="1"/>
        <v>12</v>
      </c>
      <c r="F19" s="2" t="s">
        <v>48</v>
      </c>
      <c r="G19" s="2" t="s">
        <v>64</v>
      </c>
      <c r="H19" s="2">
        <v>1</v>
      </c>
      <c r="I19" s="2">
        <v>81</v>
      </c>
      <c r="J19" s="2"/>
      <c r="K19" s="2" t="s">
        <v>60</v>
      </c>
      <c r="L19" s="2"/>
      <c r="M19" s="2"/>
      <c r="N19" s="2"/>
      <c r="O19" s="2"/>
      <c r="P19" s="2"/>
    </row>
    <row r="20" spans="1:16">
      <c r="A20" s="2" t="str">
        <f>"// "&amp;IF(ISBLANK(F20),REPT(" ",77),TEXT(E20,"???")&amp;" "&amp;LEFT(F20&amp;REPT(" ",15),15)&amp;"  "&amp;LEFT(G20&amp;"-"&amp;IF(ISBLANK(J20),"RPI","RP")&amp;I20&amp;REPT(" ",15),15)&amp;LEFT(K20&amp;REPT(" ",41),41))&amp;"/"</f>
        <v>//  13 CCN13            RE1-RPI81      CCN1                                     /</v>
      </c>
      <c r="B20" s="2" t="str">
        <f t="shared" si="0"/>
        <v xml:space="preserve">                                                            /</v>
      </c>
      <c r="C20" s="2"/>
      <c r="D20" s="2"/>
      <c r="E20" s="2">
        <f t="shared" si="1"/>
        <v>13</v>
      </c>
      <c r="F20" s="2" t="s">
        <v>49</v>
      </c>
      <c r="G20" s="2" t="s">
        <v>64</v>
      </c>
      <c r="H20" s="2">
        <v>1</v>
      </c>
      <c r="I20" s="2">
        <v>81</v>
      </c>
      <c r="J20" s="2"/>
      <c r="K20" s="2" t="s">
        <v>60</v>
      </c>
      <c r="L20" s="2"/>
      <c r="M20" s="2"/>
      <c r="N20" s="2"/>
      <c r="O20" s="2"/>
      <c r="P20" s="2"/>
    </row>
    <row r="21" spans="1:16">
      <c r="A21" s="2" t="str">
        <f>"// "&amp;IF(ISBLANK(F21),REPT(" ",77),TEXT(E21,"???")&amp;" "&amp;LEFT(F21&amp;REPT(" ",15),15)&amp;"  "&amp;LEFT(G21&amp;"-"&amp;IF(ISBLANK(J21),"RPI","RP")&amp;I21&amp;REPT(" ",15),15)&amp;LEFT(K21&amp;REPT(" ",41),41))&amp;"/"</f>
        <v>//  14 ENABLE12         RB8-RPI40      CCN1                                     /</v>
      </c>
      <c r="B21" s="2" t="str">
        <f t="shared" si="0"/>
        <v xml:space="preserve">                                                            /</v>
      </c>
      <c r="C21" s="2"/>
      <c r="D21" s="2"/>
      <c r="E21" s="2">
        <f t="shared" si="1"/>
        <v>14</v>
      </c>
      <c r="F21" s="2" t="s">
        <v>50</v>
      </c>
      <c r="G21" s="2" t="s">
        <v>65</v>
      </c>
      <c r="H21" s="2">
        <v>1</v>
      </c>
      <c r="I21" s="2">
        <v>40</v>
      </c>
      <c r="J21" s="2"/>
      <c r="K21" s="2" t="s">
        <v>60</v>
      </c>
      <c r="L21" s="2"/>
      <c r="M21" s="2"/>
      <c r="N21" s="2"/>
      <c r="O21" s="2"/>
      <c r="P21" s="2"/>
    </row>
    <row r="22" spans="1:16">
      <c r="A22" s="2" t="str">
        <f>"// "&amp;IF(ISBLANK(F22),REPT(" ",77),TEXT(E22,"???")&amp;" "&amp;LEFT(F22&amp;REPT(" ",15),15)&amp;"  "&amp;LEFT(G22&amp;"-"&amp;IF(ISBLANK(J22),"RPI","RP")&amp;I22&amp;REPT(" ",15),15)&amp;LEFT(K22&amp;REPT(" ",41),41))&amp;"/"</f>
        <v>//  15 CCN14            RB8-RPI40      CCN1                                     /</v>
      </c>
      <c r="B22" s="2" t="str">
        <f t="shared" si="0"/>
        <v xml:space="preserve">                                                            /</v>
      </c>
      <c r="C22" s="2"/>
      <c r="D22" s="2"/>
      <c r="E22" s="2">
        <f t="shared" si="1"/>
        <v>15</v>
      </c>
      <c r="F22" s="2" t="s">
        <v>51</v>
      </c>
      <c r="G22" s="2" t="s">
        <v>65</v>
      </c>
      <c r="H22" s="2">
        <v>1</v>
      </c>
      <c r="I22" s="2">
        <v>40</v>
      </c>
      <c r="J22" s="2"/>
      <c r="K22" s="2" t="s">
        <v>60</v>
      </c>
      <c r="L22" s="2"/>
      <c r="M22" s="2"/>
      <c r="N22" s="2"/>
      <c r="O22" s="2"/>
      <c r="P22" s="2"/>
    </row>
    <row r="23" spans="1:16">
      <c r="A23" s="2" t="str">
        <f>"// "&amp;IF(ISBLANK(F23),REPT(" ",77),TEXT(E23,"???")&amp;" "&amp;LEFT(F23&amp;REPT(" ",15),15)&amp;"  "&amp;LEFT(G23&amp;"-"&amp;IF(ISBLANK(J23),"RPI","RP")&amp;I23&amp;REPT(" ",15),15)&amp;LEFT(K23&amp;REPT(" ",41),41))&amp;"/"</f>
        <v>//  16 DCY12            RB9-RPI41      CCN1                                     /</v>
      </c>
      <c r="B23" s="2" t="str">
        <f t="shared" si="0"/>
        <v xml:space="preserve">                                                            /</v>
      </c>
      <c r="C23" s="2"/>
      <c r="D23" s="2"/>
      <c r="E23" s="2">
        <f t="shared" si="1"/>
        <v>16</v>
      </c>
      <c r="F23" s="2" t="s">
        <v>55</v>
      </c>
      <c r="G23" s="2" t="s">
        <v>66</v>
      </c>
      <c r="H23" s="2">
        <v>1</v>
      </c>
      <c r="I23" s="2">
        <v>41</v>
      </c>
      <c r="J23" s="2"/>
      <c r="K23" s="2" t="s">
        <v>60</v>
      </c>
      <c r="L23" s="2"/>
      <c r="M23" s="2"/>
      <c r="N23" s="2"/>
      <c r="O23" s="2"/>
      <c r="P23" s="2"/>
    </row>
    <row r="24" spans="1:16">
      <c r="A24" s="2" t="str">
        <f t="shared" ref="A24:A63" si="2">"// "&amp;IF(ISBLANK(F24),REPT(" ",77),TEXT(E24,"???")&amp;" "&amp;LEFT(F24&amp;REPT(" ",15),15)&amp;"  "&amp;LEFT(G24&amp;"-"&amp;IF(ISBLANK(J24),"RPI","RP")&amp;I24&amp;REPT(" ",15),15)&amp;LEFT(K24&amp;REPT(" ",41),41))&amp;"/"</f>
        <v>//  17 CCN15            RB9-RPI41      CCN1                                     /</v>
      </c>
      <c r="B24" s="2" t="str">
        <f t="shared" si="0"/>
        <v xml:space="preserve">                                                            /</v>
      </c>
      <c r="C24" s="2"/>
      <c r="D24" s="2"/>
      <c r="E24" s="2">
        <f t="shared" si="1"/>
        <v>17</v>
      </c>
      <c r="F24" s="2" t="s">
        <v>52</v>
      </c>
      <c r="G24" s="2" t="s">
        <v>66</v>
      </c>
      <c r="H24" s="2">
        <v>1</v>
      </c>
      <c r="I24" s="2">
        <v>41</v>
      </c>
      <c r="J24" s="2"/>
      <c r="K24" s="2" t="s">
        <v>60</v>
      </c>
      <c r="L24" s="2"/>
      <c r="M24" s="2"/>
      <c r="N24" s="2"/>
      <c r="O24" s="2"/>
      <c r="P24" s="2"/>
    </row>
    <row r="25" spans="1:16">
      <c r="A25" s="2" t="str">
        <f t="shared" si="2"/>
        <v>//  18 M12              RB10-RPI42     CCN1                                     /</v>
      </c>
      <c r="B25" s="2" t="str">
        <f t="shared" si="0"/>
        <v xml:space="preserve">                                                            /</v>
      </c>
      <c r="C25" s="2"/>
      <c r="D25" s="2"/>
      <c r="E25" s="2">
        <f t="shared" si="1"/>
        <v>18</v>
      </c>
      <c r="F25" s="2" t="s">
        <v>56</v>
      </c>
      <c r="G25" s="2" t="s">
        <v>67</v>
      </c>
      <c r="H25" s="2">
        <v>1</v>
      </c>
      <c r="I25" s="2">
        <v>42</v>
      </c>
      <c r="J25" s="2"/>
      <c r="K25" s="2" t="s">
        <v>60</v>
      </c>
      <c r="L25" s="2"/>
      <c r="M25" s="2"/>
      <c r="N25" s="2"/>
      <c r="O25" s="2"/>
      <c r="P25" s="2"/>
    </row>
    <row r="26" spans="1:16">
      <c r="A26" s="2" t="str">
        <f t="shared" si="2"/>
        <v>//  19 CCN16            RB10-RPI42     CCN1                                     /</v>
      </c>
      <c r="B26" s="2" t="str">
        <f t="shared" si="0"/>
        <v xml:space="preserve">                                                            /</v>
      </c>
      <c r="C26" s="2"/>
      <c r="D26" s="2"/>
      <c r="E26" s="2">
        <f t="shared" si="1"/>
        <v>19</v>
      </c>
      <c r="F26" s="2" t="s">
        <v>53</v>
      </c>
      <c r="G26" s="2" t="s">
        <v>67</v>
      </c>
      <c r="H26" s="2">
        <v>1</v>
      </c>
      <c r="I26" s="2">
        <v>42</v>
      </c>
      <c r="J26" s="2"/>
      <c r="K26" s="2" t="s">
        <v>60</v>
      </c>
      <c r="L26" s="2"/>
      <c r="M26" s="2"/>
      <c r="N26" s="2"/>
      <c r="O26" s="2"/>
      <c r="P26" s="2"/>
    </row>
    <row r="27" spans="1:16">
      <c r="A27" s="2" t="str">
        <f t="shared" si="2"/>
        <v>//  20 TQ12             RB11-RPI43     CCN1                                     /</v>
      </c>
      <c r="B27" s="2" t="str">
        <f t="shared" si="0"/>
        <v xml:space="preserve">                                                            /</v>
      </c>
      <c r="C27" s="2"/>
      <c r="D27" s="2"/>
      <c r="E27" s="2">
        <f t="shared" si="1"/>
        <v>20</v>
      </c>
      <c r="F27" s="2" t="s">
        <v>57</v>
      </c>
      <c r="G27" s="2" t="s">
        <v>68</v>
      </c>
      <c r="H27" s="2">
        <v>1</v>
      </c>
      <c r="I27" s="2">
        <v>43</v>
      </c>
      <c r="J27" s="2"/>
      <c r="K27" s="2" t="s">
        <v>60</v>
      </c>
      <c r="L27" s="2"/>
      <c r="M27" s="2"/>
      <c r="N27" s="2"/>
      <c r="O27" s="2"/>
      <c r="P27" s="2"/>
    </row>
    <row r="28" spans="1:16">
      <c r="A28" s="2" t="str">
        <f t="shared" si="2"/>
        <v>//  21 CCN17            RB11-RPI43     CCN1                                     /</v>
      </c>
      <c r="B28" s="2" t="str">
        <f t="shared" si="0"/>
        <v xml:space="preserve">                                                            /</v>
      </c>
      <c r="C28" s="2"/>
      <c r="D28" s="2"/>
      <c r="E28" s="2">
        <f t="shared" si="1"/>
        <v>21</v>
      </c>
      <c r="F28" s="2" t="s">
        <v>54</v>
      </c>
      <c r="G28" s="2" t="s">
        <v>68</v>
      </c>
      <c r="H28" s="2">
        <v>1</v>
      </c>
      <c r="I28" s="2">
        <v>43</v>
      </c>
      <c r="J28" s="2"/>
      <c r="K28" s="2" t="s">
        <v>60</v>
      </c>
      <c r="L28" s="2"/>
      <c r="M28" s="2"/>
      <c r="N28" s="2"/>
      <c r="O28" s="2"/>
      <c r="P28" s="2"/>
    </row>
    <row r="29" spans="1:16">
      <c r="A29" s="2" t="str">
        <f t="shared" si="2"/>
        <v>//  22 CLK3             RE4-RP84       CCN2                                     /</v>
      </c>
      <c r="B29" s="2" t="str">
        <f t="shared" si="0"/>
        <v xml:space="preserve">                                                            /</v>
      </c>
      <c r="C29" s="2"/>
      <c r="D29" s="2"/>
      <c r="E29" s="2">
        <f t="shared" si="1"/>
        <v>22</v>
      </c>
      <c r="F29" s="2" t="s">
        <v>70</v>
      </c>
      <c r="G29" s="2" t="s">
        <v>86</v>
      </c>
      <c r="H29" s="2">
        <v>1</v>
      </c>
      <c r="I29" s="2">
        <v>84</v>
      </c>
      <c r="J29" s="2" t="s">
        <v>87</v>
      </c>
      <c r="K29" s="2" t="s">
        <v>69</v>
      </c>
      <c r="L29" s="2"/>
      <c r="M29" s="2"/>
      <c r="N29" s="2"/>
      <c r="O29" s="2"/>
      <c r="P29" s="2"/>
    </row>
    <row r="30" spans="1:16">
      <c r="A30" s="2" t="str">
        <f t="shared" si="2"/>
        <v>//  23 CCN20            RE4-RP84       CCN2                                     /</v>
      </c>
      <c r="B30" s="2" t="str">
        <f t="shared" si="0"/>
        <v xml:space="preserve">                                                            /</v>
      </c>
      <c r="C30" s="2"/>
      <c r="D30" s="2"/>
      <c r="E30" s="2">
        <f t="shared" si="1"/>
        <v>23</v>
      </c>
      <c r="F30" s="2" t="s">
        <v>71</v>
      </c>
      <c r="G30" s="2" t="s">
        <v>86</v>
      </c>
      <c r="H30" s="2">
        <v>1</v>
      </c>
      <c r="I30" s="2">
        <v>84</v>
      </c>
      <c r="J30" s="2" t="s">
        <v>87</v>
      </c>
      <c r="K30" s="2" t="s">
        <v>69</v>
      </c>
      <c r="L30" s="2"/>
      <c r="M30" s="2"/>
      <c r="N30" s="2"/>
      <c r="O30" s="2"/>
      <c r="P30" s="2"/>
    </row>
    <row r="31" spans="1:16">
      <c r="A31" s="2" t="str">
        <f t="shared" ref="A31:A53" si="3">"// "&amp;IF(ISBLANK(F31),REPT(" ",77),TEXT(E31,"???")&amp;" "&amp;LEFT(F31&amp;REPT(" ",15),15)&amp;"  "&amp;LEFT(G31&amp;"-"&amp;IF(ISBLANK(J31),"RPI","RP")&amp;I31&amp;REPT(" ",15),15)&amp;LEFT(K31&amp;REPT(" ",41),41))&amp;"/"</f>
        <v>//  24 CWCCW3           RE5-RP85       CCN2                                     /</v>
      </c>
      <c r="B31" s="2" t="str">
        <f t="shared" si="0"/>
        <v xml:space="preserve">                                                            /</v>
      </c>
      <c r="C31" s="2"/>
      <c r="D31" s="2"/>
      <c r="E31" s="2">
        <f t="shared" si="1"/>
        <v>24</v>
      </c>
      <c r="F31" s="2" t="s">
        <v>72</v>
      </c>
      <c r="G31" s="2" t="s">
        <v>89</v>
      </c>
      <c r="H31" s="2">
        <v>1</v>
      </c>
      <c r="I31" s="2">
        <v>85</v>
      </c>
      <c r="J31" s="2" t="s">
        <v>88</v>
      </c>
      <c r="K31" s="2" t="s">
        <v>69</v>
      </c>
      <c r="L31" s="2"/>
      <c r="M31" s="2"/>
      <c r="N31" s="2"/>
      <c r="O31" s="2"/>
      <c r="P31" s="2"/>
    </row>
    <row r="32" spans="1:16">
      <c r="A32" s="2" t="str">
        <f t="shared" si="3"/>
        <v>//  25 CCN21            RE5-RP85       CCN2                                     /</v>
      </c>
      <c r="B32" s="2" t="str">
        <f t="shared" si="0"/>
        <v xml:space="preserve">                                                            /</v>
      </c>
      <c r="C32" s="2"/>
      <c r="D32" s="2"/>
      <c r="E32" s="2">
        <f t="shared" si="1"/>
        <v>25</v>
      </c>
      <c r="F32" s="2" t="s">
        <v>73</v>
      </c>
      <c r="G32" s="2" t="s">
        <v>89</v>
      </c>
      <c r="H32" s="2">
        <v>1</v>
      </c>
      <c r="I32" s="2">
        <v>85</v>
      </c>
      <c r="J32" s="2" t="s">
        <v>88</v>
      </c>
      <c r="K32" s="2" t="s">
        <v>69</v>
      </c>
      <c r="L32" s="2"/>
      <c r="M32" s="2"/>
      <c r="N32" s="2"/>
      <c r="O32" s="2"/>
      <c r="P32" s="2"/>
    </row>
    <row r="33" spans="1:16">
      <c r="A33" s="2" t="str">
        <f t="shared" si="3"/>
        <v>//  26 CLK4             RG8-RP120      CCN2                                     /</v>
      </c>
      <c r="B33" s="2" t="str">
        <f t="shared" si="0"/>
        <v xml:space="preserve">                                                            /</v>
      </c>
      <c r="C33" s="2"/>
      <c r="D33" s="2"/>
      <c r="E33" s="2">
        <f t="shared" si="1"/>
        <v>26</v>
      </c>
      <c r="F33" s="2" t="s">
        <v>74</v>
      </c>
      <c r="G33" s="2" t="s">
        <v>90</v>
      </c>
      <c r="H33" s="2">
        <v>0</v>
      </c>
      <c r="I33" s="2">
        <v>120</v>
      </c>
      <c r="J33" s="2" t="s">
        <v>91</v>
      </c>
      <c r="K33" s="2" t="s">
        <v>69</v>
      </c>
      <c r="L33" s="2"/>
      <c r="M33" s="2"/>
      <c r="N33" s="2"/>
      <c r="O33" s="2"/>
      <c r="P33" s="2"/>
    </row>
    <row r="34" spans="1:16">
      <c r="A34" s="2" t="str">
        <f t="shared" si="3"/>
        <v>//  27 CCN22            RG8-RP120      CCN2                                     /</v>
      </c>
      <c r="B34" s="2" t="str">
        <f t="shared" si="0"/>
        <v xml:space="preserve">                                                            /</v>
      </c>
      <c r="C34" s="2"/>
      <c r="D34" s="2"/>
      <c r="E34" s="2">
        <f t="shared" si="1"/>
        <v>27</v>
      </c>
      <c r="F34" s="2" t="s">
        <v>76</v>
      </c>
      <c r="G34" s="2" t="s">
        <v>90</v>
      </c>
      <c r="H34" s="2">
        <v>0</v>
      </c>
      <c r="I34" s="2">
        <v>120</v>
      </c>
      <c r="J34" s="2" t="s">
        <v>91</v>
      </c>
      <c r="K34" s="2" t="s">
        <v>69</v>
      </c>
      <c r="L34" s="2"/>
      <c r="M34" s="2"/>
      <c r="N34" s="2"/>
      <c r="O34" s="2"/>
      <c r="P34" s="2"/>
    </row>
    <row r="35" spans="1:16">
      <c r="A35" s="2" t="str">
        <f t="shared" si="3"/>
        <v>//  28 CWCCW4           RG9-RPI121     CCN2                                     /</v>
      </c>
      <c r="B35" s="2" t="str">
        <f t="shared" si="0"/>
        <v xml:space="preserve">                                                            /</v>
      </c>
      <c r="C35" s="2"/>
      <c r="D35" s="2"/>
      <c r="E35" s="2">
        <f t="shared" si="1"/>
        <v>28</v>
      </c>
      <c r="F35" s="2" t="s">
        <v>75</v>
      </c>
      <c r="G35" s="2" t="s">
        <v>92</v>
      </c>
      <c r="H35" s="2">
        <v>0</v>
      </c>
      <c r="I35" s="2">
        <v>121</v>
      </c>
      <c r="J35" s="2"/>
      <c r="K35" s="2" t="s">
        <v>69</v>
      </c>
      <c r="L35" s="2"/>
      <c r="M35" s="2"/>
      <c r="N35" s="2"/>
      <c r="O35" s="2"/>
      <c r="P35" s="2"/>
    </row>
    <row r="36" spans="1:16">
      <c r="A36" s="2" t="str">
        <f t="shared" si="3"/>
        <v>//  29 CCN23            RG9-RPI121     CCN2                                     /</v>
      </c>
      <c r="B36" s="2" t="str">
        <f t="shared" si="0"/>
        <v xml:space="preserve">                                                            /</v>
      </c>
      <c r="C36" s="2"/>
      <c r="D36" s="2"/>
      <c r="E36" s="2">
        <f t="shared" si="1"/>
        <v>29</v>
      </c>
      <c r="F36" s="2" t="s">
        <v>77</v>
      </c>
      <c r="G36" s="2" t="s">
        <v>92</v>
      </c>
      <c r="H36" s="2">
        <v>0</v>
      </c>
      <c r="I36" s="2">
        <v>121</v>
      </c>
      <c r="J36" s="2"/>
      <c r="K36" s="2" t="s">
        <v>69</v>
      </c>
      <c r="L36" s="2"/>
      <c r="M36" s="2"/>
      <c r="N36" s="2"/>
      <c r="O36" s="2"/>
      <c r="P36" s="2"/>
    </row>
    <row r="37" spans="1:16">
      <c r="A37" s="2" t="str">
        <f t="shared" si="3"/>
        <v>//  30 ENABLE34         RB15-RPI47     CCN2                                     /</v>
      </c>
      <c r="B37" s="2" t="str">
        <f t="shared" si="0"/>
        <v xml:space="preserve">                                                            /</v>
      </c>
      <c r="C37" s="2"/>
      <c r="D37" s="2"/>
      <c r="E37" s="2">
        <f t="shared" si="1"/>
        <v>30</v>
      </c>
      <c r="F37" s="2" t="s">
        <v>78</v>
      </c>
      <c r="G37" s="2" t="s">
        <v>93</v>
      </c>
      <c r="H37" s="2">
        <v>1</v>
      </c>
      <c r="I37" s="2">
        <v>47</v>
      </c>
      <c r="J37" s="2"/>
      <c r="K37" s="2" t="s">
        <v>69</v>
      </c>
      <c r="L37" s="2"/>
      <c r="M37" s="2"/>
      <c r="N37" s="2"/>
      <c r="O37" s="2"/>
      <c r="P37" s="2"/>
    </row>
    <row r="38" spans="1:16">
      <c r="A38" s="2" t="str">
        <f t="shared" si="3"/>
        <v>//  31 CCN24            RB15-RPI47     CCN2                                     /</v>
      </c>
      <c r="B38" s="2" t="str">
        <f t="shared" si="0"/>
        <v xml:space="preserve">                                                            /</v>
      </c>
      <c r="C38" s="2"/>
      <c r="D38" s="2"/>
      <c r="E38" s="2">
        <f t="shared" si="1"/>
        <v>31</v>
      </c>
      <c r="F38" s="2" t="s">
        <v>82</v>
      </c>
      <c r="G38" s="2" t="s">
        <v>93</v>
      </c>
      <c r="H38" s="2">
        <v>1</v>
      </c>
      <c r="I38" s="2">
        <v>47</v>
      </c>
      <c r="J38" s="2"/>
      <c r="K38" s="2" t="s">
        <v>69</v>
      </c>
      <c r="L38" s="2"/>
      <c r="M38" s="2"/>
      <c r="N38" s="2"/>
      <c r="O38" s="2"/>
      <c r="P38" s="2"/>
    </row>
    <row r="39" spans="1:16">
      <c r="A39" s="2" t="str">
        <f t="shared" si="3"/>
        <v>//  32 DCY34            RB14-RPI46     CCN2                                     /</v>
      </c>
      <c r="B39" s="2" t="str">
        <f t="shared" si="0"/>
        <v xml:space="preserve">                                                            /</v>
      </c>
      <c r="C39" s="2"/>
      <c r="D39" s="2"/>
      <c r="E39" s="2">
        <f t="shared" si="1"/>
        <v>32</v>
      </c>
      <c r="F39" s="2" t="s">
        <v>79</v>
      </c>
      <c r="G39" s="2" t="s">
        <v>94</v>
      </c>
      <c r="H39" s="2">
        <v>1</v>
      </c>
      <c r="I39" s="2">
        <v>46</v>
      </c>
      <c r="J39" s="2"/>
      <c r="K39" s="2" t="s">
        <v>69</v>
      </c>
      <c r="L39" s="2"/>
      <c r="M39" s="2"/>
      <c r="N39" s="2"/>
      <c r="O39" s="2"/>
      <c r="P39" s="2"/>
    </row>
    <row r="40" spans="1:16">
      <c r="A40" s="2" t="str">
        <f t="shared" si="3"/>
        <v>//  33 CCN25            RB14-RPI46     CCN2                                     /</v>
      </c>
      <c r="B40" s="2" t="str">
        <f t="shared" si="0"/>
        <v xml:space="preserve">                                                            /</v>
      </c>
      <c r="C40" s="2"/>
      <c r="D40" s="2"/>
      <c r="E40" s="2">
        <f t="shared" si="1"/>
        <v>33</v>
      </c>
      <c r="F40" s="2" t="s">
        <v>83</v>
      </c>
      <c r="G40" s="2" t="s">
        <v>94</v>
      </c>
      <c r="H40" s="2">
        <v>1</v>
      </c>
      <c r="I40" s="2">
        <v>46</v>
      </c>
      <c r="J40" s="2"/>
      <c r="K40" s="2" t="s">
        <v>69</v>
      </c>
      <c r="L40" s="2"/>
      <c r="M40" s="2"/>
      <c r="N40" s="2"/>
      <c r="O40" s="2"/>
      <c r="P40" s="2"/>
    </row>
    <row r="41" spans="1:16">
      <c r="A41" s="2" t="str">
        <f t="shared" si="3"/>
        <v>//  34 M34              RB13-RPI45     CCN2                                     /</v>
      </c>
      <c r="B41" s="2" t="str">
        <f t="shared" si="0"/>
        <v xml:space="preserve">                                                            /</v>
      </c>
      <c r="C41" s="2"/>
      <c r="D41" s="2"/>
      <c r="E41" s="2">
        <f t="shared" si="1"/>
        <v>34</v>
      </c>
      <c r="F41" s="2" t="s">
        <v>80</v>
      </c>
      <c r="G41" s="2" t="s">
        <v>95</v>
      </c>
      <c r="H41" s="2">
        <v>1</v>
      </c>
      <c r="I41" s="2">
        <v>45</v>
      </c>
      <c r="J41" s="2"/>
      <c r="K41" s="2" t="s">
        <v>69</v>
      </c>
      <c r="L41" s="2"/>
      <c r="M41" s="2"/>
      <c r="N41" s="2"/>
      <c r="O41" s="2"/>
      <c r="P41" s="2"/>
    </row>
    <row r="42" spans="1:16">
      <c r="A42" s="2" t="str">
        <f t="shared" si="3"/>
        <v>//  35 CCN26            RB13-RPI45     CCN2                                     /</v>
      </c>
      <c r="B42" s="2" t="str">
        <f t="shared" si="0"/>
        <v xml:space="preserve">                                                            /</v>
      </c>
      <c r="C42" s="2"/>
      <c r="D42" s="2"/>
      <c r="E42" s="2">
        <f t="shared" si="1"/>
        <v>35</v>
      </c>
      <c r="F42" s="2" t="s">
        <v>84</v>
      </c>
      <c r="G42" s="2" t="s">
        <v>95</v>
      </c>
      <c r="H42" s="2">
        <v>1</v>
      </c>
      <c r="I42" s="2">
        <v>45</v>
      </c>
      <c r="J42" s="2"/>
      <c r="K42" s="2" t="s">
        <v>69</v>
      </c>
      <c r="L42" s="2"/>
      <c r="M42" s="2"/>
      <c r="N42" s="2"/>
      <c r="O42" s="2"/>
      <c r="P42" s="2"/>
    </row>
    <row r="43" spans="1:16">
      <c r="A43" s="2" t="str">
        <f t="shared" si="3"/>
        <v>//  36 TQ34             RB12-RPI44     CCN2                                     /</v>
      </c>
      <c r="B43" s="2" t="str">
        <f t="shared" si="0"/>
        <v xml:space="preserve">                                                            /</v>
      </c>
      <c r="C43" s="2"/>
      <c r="D43" s="2"/>
      <c r="E43" s="2">
        <f t="shared" si="1"/>
        <v>36</v>
      </c>
      <c r="F43" s="2" t="s">
        <v>81</v>
      </c>
      <c r="G43" s="2" t="s">
        <v>96</v>
      </c>
      <c r="H43" s="2">
        <v>1</v>
      </c>
      <c r="I43" s="2">
        <v>44</v>
      </c>
      <c r="J43" s="2"/>
      <c r="K43" s="2" t="s">
        <v>69</v>
      </c>
      <c r="L43" s="2"/>
      <c r="M43" s="2"/>
      <c r="N43" s="2"/>
      <c r="O43" s="2"/>
      <c r="P43" s="2"/>
    </row>
    <row r="44" spans="1:16">
      <c r="A44" s="2" t="str">
        <f t="shared" si="3"/>
        <v>//  37 CCN27            RB12-RPI44     CCN2                                     /</v>
      </c>
      <c r="B44" s="2" t="str">
        <f t="shared" si="0"/>
        <v xml:space="preserve">                                                            /</v>
      </c>
      <c r="C44" s="2"/>
      <c r="D44" s="2"/>
      <c r="E44" s="2">
        <f t="shared" si="1"/>
        <v>37</v>
      </c>
      <c r="F44" s="2" t="s">
        <v>85</v>
      </c>
      <c r="G44" s="2" t="s">
        <v>96</v>
      </c>
      <c r="H44" s="2">
        <v>1</v>
      </c>
      <c r="I44" s="2">
        <v>44</v>
      </c>
      <c r="J44" s="2"/>
      <c r="K44" s="2" t="s">
        <v>69</v>
      </c>
      <c r="L44" s="2"/>
      <c r="M44" s="2"/>
      <c r="N44" s="2"/>
      <c r="O44" s="2"/>
      <c r="P44" s="2"/>
    </row>
    <row r="45" spans="1:16">
      <c r="A45" s="2" t="str">
        <f t="shared" si="3"/>
        <v>//  38 CLK5             RE7-RP87       CCN3                                     /</v>
      </c>
      <c r="B45" s="2" t="str">
        <f t="shared" si="0"/>
        <v xml:space="preserve">                                                            /</v>
      </c>
      <c r="C45" s="2"/>
      <c r="D45" s="2"/>
      <c r="E45" s="2">
        <f t="shared" si="1"/>
        <v>38</v>
      </c>
      <c r="F45" s="2" t="s">
        <v>98</v>
      </c>
      <c r="G45" s="2" t="s">
        <v>114</v>
      </c>
      <c r="H45" s="2">
        <v>1</v>
      </c>
      <c r="I45" s="2">
        <v>87</v>
      </c>
      <c r="J45" s="2" t="s">
        <v>115</v>
      </c>
      <c r="K45" s="2" t="s">
        <v>97</v>
      </c>
      <c r="L45" s="2"/>
      <c r="M45" s="2"/>
      <c r="N45" s="2"/>
      <c r="O45" s="2"/>
      <c r="P45" s="2"/>
    </row>
    <row r="46" spans="1:16">
      <c r="A46" s="2" t="str">
        <f t="shared" si="3"/>
        <v>//  39 CCN30            RE7-RP87       CCN3                                     /</v>
      </c>
      <c r="B46" s="2" t="str">
        <f t="shared" si="0"/>
        <v xml:space="preserve">                                                            /</v>
      </c>
      <c r="C46" s="2"/>
      <c r="D46" s="2"/>
      <c r="E46" s="2">
        <f t="shared" si="1"/>
        <v>39</v>
      </c>
      <c r="F46" s="2" t="s">
        <v>106</v>
      </c>
      <c r="G46" s="2" t="s">
        <v>114</v>
      </c>
      <c r="H46" s="2">
        <v>1</v>
      </c>
      <c r="I46" s="2">
        <v>87</v>
      </c>
      <c r="J46" s="2" t="s">
        <v>115</v>
      </c>
      <c r="K46" s="2" t="s">
        <v>97</v>
      </c>
      <c r="L46" s="2"/>
      <c r="M46" s="2"/>
      <c r="N46" s="2"/>
      <c r="O46" s="2"/>
      <c r="P46" s="2"/>
    </row>
    <row r="47" spans="1:16">
      <c r="A47" s="2" t="str">
        <f t="shared" si="3"/>
        <v>//  40 CWCCW5           RE6-RPI86      CCN3                                     /</v>
      </c>
      <c r="B47" s="2" t="str">
        <f t="shared" si="0"/>
        <v xml:space="preserve">                                                            /</v>
      </c>
      <c r="C47" s="2"/>
      <c r="D47" s="2"/>
      <c r="E47" s="2">
        <f t="shared" si="1"/>
        <v>40</v>
      </c>
      <c r="F47" s="2" t="s">
        <v>99</v>
      </c>
      <c r="G47" s="2" t="s">
        <v>116</v>
      </c>
      <c r="H47" s="2">
        <v>1</v>
      </c>
      <c r="I47" s="2">
        <v>86</v>
      </c>
      <c r="J47" s="2"/>
      <c r="K47" s="2" t="s">
        <v>97</v>
      </c>
      <c r="L47" s="2"/>
      <c r="M47" s="2"/>
      <c r="N47" s="2"/>
      <c r="O47" s="2"/>
      <c r="P47" s="2"/>
    </row>
    <row r="48" spans="1:16">
      <c r="A48" s="2" t="str">
        <f t="shared" si="3"/>
        <v>//  41 CCN31            RE6-RPI86      CCN3                                     /</v>
      </c>
      <c r="B48" s="2" t="str">
        <f t="shared" si="0"/>
        <v xml:space="preserve">                                                            /</v>
      </c>
      <c r="C48" s="2"/>
      <c r="D48" s="2"/>
      <c r="E48" s="2">
        <f t="shared" si="1"/>
        <v>41</v>
      </c>
      <c r="F48" s="2" t="s">
        <v>107</v>
      </c>
      <c r="G48" s="2" t="s">
        <v>116</v>
      </c>
      <c r="H48" s="2">
        <v>1</v>
      </c>
      <c r="I48" s="2">
        <v>86</v>
      </c>
      <c r="J48" s="2"/>
      <c r="K48" s="2" t="s">
        <v>97</v>
      </c>
      <c r="L48" s="2"/>
      <c r="M48" s="2"/>
      <c r="N48" s="2"/>
      <c r="O48" s="2"/>
      <c r="P48" s="2"/>
    </row>
    <row r="49" spans="1:16">
      <c r="A49" s="2" t="str">
        <f t="shared" si="3"/>
        <v>//  42 CLK6             RG6-RP118      CCN3                                     /</v>
      </c>
      <c r="B49" s="2" t="str">
        <f t="shared" si="0"/>
        <v xml:space="preserve">                                                            /</v>
      </c>
      <c r="C49" s="2"/>
      <c r="D49" s="2"/>
      <c r="E49" s="2">
        <f t="shared" si="1"/>
        <v>42</v>
      </c>
      <c r="F49" s="2" t="s">
        <v>100</v>
      </c>
      <c r="G49" s="2" t="s">
        <v>117</v>
      </c>
      <c r="H49" s="2">
        <v>0</v>
      </c>
      <c r="I49" s="2">
        <v>118</v>
      </c>
      <c r="J49" s="2" t="s">
        <v>118</v>
      </c>
      <c r="K49" s="2" t="s">
        <v>97</v>
      </c>
      <c r="L49" s="2"/>
      <c r="M49" s="2"/>
      <c r="N49" s="2"/>
      <c r="O49" s="2"/>
      <c r="P49" s="2"/>
    </row>
    <row r="50" spans="1:16">
      <c r="A50" s="2" t="str">
        <f t="shared" si="3"/>
        <v>//  43 CCN32            RG6-RP118      CCN3                                     /</v>
      </c>
      <c r="B50" s="2" t="str">
        <f t="shared" si="0"/>
        <v xml:space="preserve">                                                            /</v>
      </c>
      <c r="C50" s="2"/>
      <c r="D50" s="2"/>
      <c r="E50" s="2">
        <f t="shared" si="1"/>
        <v>43</v>
      </c>
      <c r="F50" s="2" t="s">
        <v>108</v>
      </c>
      <c r="G50" s="2" t="s">
        <v>117</v>
      </c>
      <c r="H50" s="2">
        <v>0</v>
      </c>
      <c r="I50" s="2">
        <v>118</v>
      </c>
      <c r="J50" s="2" t="s">
        <v>118</v>
      </c>
      <c r="K50" s="2" t="s">
        <v>97</v>
      </c>
      <c r="L50" s="2"/>
      <c r="M50" s="2"/>
      <c r="N50" s="2"/>
      <c r="O50" s="2"/>
      <c r="P50" s="2"/>
    </row>
    <row r="51" spans="1:16">
      <c r="A51" s="2" t="str">
        <f t="shared" si="3"/>
        <v>//  44 CWCCW6           RG7-RPI119     CCN3                                     /</v>
      </c>
      <c r="B51" s="2" t="str">
        <f t="shared" si="0"/>
        <v xml:space="preserve">                                                            /</v>
      </c>
      <c r="C51" s="2"/>
      <c r="D51" s="2"/>
      <c r="E51" s="2">
        <f t="shared" si="1"/>
        <v>44</v>
      </c>
      <c r="F51" s="2" t="s">
        <v>101</v>
      </c>
      <c r="G51" s="2" t="s">
        <v>119</v>
      </c>
      <c r="H51" s="2">
        <v>0</v>
      </c>
      <c r="I51" s="2">
        <v>119</v>
      </c>
      <c r="J51" s="2"/>
      <c r="K51" s="2" t="s">
        <v>97</v>
      </c>
      <c r="L51" s="2"/>
      <c r="M51" s="2"/>
      <c r="N51" s="2"/>
      <c r="O51" s="2"/>
      <c r="P51" s="2"/>
    </row>
    <row r="52" spans="1:16">
      <c r="A52" s="2" t="str">
        <f t="shared" si="3"/>
        <v>//  45 CCN33            RG7-RPI119     CCN3                                     /</v>
      </c>
      <c r="B52" s="2" t="str">
        <f t="shared" si="0"/>
        <v xml:space="preserve">                                                            /</v>
      </c>
      <c r="C52" s="2"/>
      <c r="D52" s="2"/>
      <c r="E52" s="2">
        <f t="shared" si="1"/>
        <v>45</v>
      </c>
      <c r="F52" s="2" t="s">
        <v>109</v>
      </c>
      <c r="G52" s="2" t="s">
        <v>119</v>
      </c>
      <c r="H52" s="2">
        <v>0</v>
      </c>
      <c r="I52" s="2">
        <v>119</v>
      </c>
      <c r="J52" s="2"/>
      <c r="K52" s="2" t="s">
        <v>97</v>
      </c>
      <c r="L52" s="2"/>
      <c r="M52" s="2"/>
      <c r="N52" s="2"/>
      <c r="O52" s="2"/>
      <c r="P52" s="2"/>
    </row>
    <row r="53" spans="1:16">
      <c r="A53" s="2" t="str">
        <f t="shared" si="3"/>
        <v>//  46 ENABLE56         RD6-RP70       CCN3                                     /</v>
      </c>
      <c r="B53" s="2" t="str">
        <f t="shared" si="0"/>
        <v xml:space="preserve">                                                            /</v>
      </c>
      <c r="C53" s="2"/>
      <c r="D53" s="2"/>
      <c r="E53" s="2">
        <f t="shared" si="1"/>
        <v>46</v>
      </c>
      <c r="F53" s="2" t="s">
        <v>102</v>
      </c>
      <c r="G53" s="2" t="s">
        <v>120</v>
      </c>
      <c r="H53" s="2">
        <v>0</v>
      </c>
      <c r="I53" s="2">
        <v>70</v>
      </c>
      <c r="J53" s="2" t="s">
        <v>123</v>
      </c>
      <c r="K53" s="2" t="s">
        <v>97</v>
      </c>
      <c r="L53" s="2"/>
      <c r="M53" s="2"/>
      <c r="N53" s="2"/>
      <c r="O53" s="2"/>
      <c r="P53" s="2"/>
    </row>
    <row r="54" spans="1:16">
      <c r="A54" s="2" t="str">
        <f t="shared" si="2"/>
        <v>//  47 CCN34            RD6-RP70       CCN3                                     /</v>
      </c>
      <c r="B54" s="2" t="str">
        <f t="shared" si="0"/>
        <v xml:space="preserve">                                                            /</v>
      </c>
      <c r="C54" s="2"/>
      <c r="D54" s="2"/>
      <c r="E54" s="2">
        <f t="shared" si="1"/>
        <v>47</v>
      </c>
      <c r="F54" s="2" t="s">
        <v>110</v>
      </c>
      <c r="G54" s="2" t="s">
        <v>120</v>
      </c>
      <c r="H54" s="2">
        <v>0</v>
      </c>
      <c r="I54" s="2">
        <v>70</v>
      </c>
      <c r="J54" s="2" t="s">
        <v>123</v>
      </c>
      <c r="K54" s="2" t="s">
        <v>97</v>
      </c>
      <c r="L54" s="2"/>
      <c r="M54" s="2"/>
      <c r="N54" s="2"/>
      <c r="O54" s="2"/>
      <c r="P54" s="2"/>
    </row>
    <row r="55" spans="1:16">
      <c r="A55" s="2" t="str">
        <f t="shared" si="2"/>
        <v>//  48 DCY56            RD5-RP69       CCN3                                     /</v>
      </c>
      <c r="B55" s="2" t="str">
        <f t="shared" si="0"/>
        <v xml:space="preserve">                                                            /</v>
      </c>
      <c r="C55" s="2"/>
      <c r="D55" s="2"/>
      <c r="E55" s="2">
        <f t="shared" si="1"/>
        <v>48</v>
      </c>
      <c r="F55" s="2" t="s">
        <v>103</v>
      </c>
      <c r="G55" s="2" t="s">
        <v>121</v>
      </c>
      <c r="H55" s="2">
        <v>0</v>
      </c>
      <c r="I55" s="2">
        <v>69</v>
      </c>
      <c r="J55" s="2" t="s">
        <v>124</v>
      </c>
      <c r="K55" s="2" t="s">
        <v>97</v>
      </c>
      <c r="L55" s="2"/>
      <c r="M55" s="2"/>
      <c r="N55" s="2"/>
      <c r="O55" s="2"/>
      <c r="P55" s="2"/>
    </row>
    <row r="56" spans="1:16">
      <c r="A56" s="2" t="str">
        <f t="shared" si="2"/>
        <v>//  49 CCN35            RD5-RP69       CCN3                                     /</v>
      </c>
      <c r="B56" s="2" t="str">
        <f t="shared" si="0"/>
        <v xml:space="preserve">                                                            /</v>
      </c>
      <c r="C56" s="2"/>
      <c r="D56" s="2"/>
      <c r="E56" s="2">
        <f t="shared" si="1"/>
        <v>49</v>
      </c>
      <c r="F56" s="2" t="s">
        <v>111</v>
      </c>
      <c r="G56" s="2" t="s">
        <v>121</v>
      </c>
      <c r="H56" s="2">
        <v>0</v>
      </c>
      <c r="I56" s="2">
        <v>69</v>
      </c>
      <c r="J56" s="2" t="s">
        <v>124</v>
      </c>
      <c r="K56" s="2" t="s">
        <v>97</v>
      </c>
      <c r="L56" s="2"/>
      <c r="M56" s="2"/>
      <c r="N56" s="2"/>
      <c r="O56" s="2"/>
      <c r="P56" s="2"/>
    </row>
    <row r="57" spans="1:16">
      <c r="A57" s="2" t="str">
        <f t="shared" si="2"/>
        <v>//  50 M56              RD4-RP68       CCN3                                     /</v>
      </c>
      <c r="B57" s="2" t="str">
        <f t="shared" si="0"/>
        <v xml:space="preserve">                                                            /</v>
      </c>
      <c r="C57" s="2"/>
      <c r="D57" s="2"/>
      <c r="E57" s="2">
        <f t="shared" si="1"/>
        <v>50</v>
      </c>
      <c r="F57" s="2" t="s">
        <v>104</v>
      </c>
      <c r="G57" s="2" t="s">
        <v>122</v>
      </c>
      <c r="H57" s="2">
        <v>0</v>
      </c>
      <c r="I57" s="2">
        <v>68</v>
      </c>
      <c r="J57" s="2" t="s">
        <v>125</v>
      </c>
      <c r="K57" s="2" t="s">
        <v>97</v>
      </c>
      <c r="L57" s="2"/>
      <c r="M57" s="2"/>
      <c r="N57" s="2"/>
      <c r="O57" s="2"/>
      <c r="P57" s="2"/>
    </row>
    <row r="58" spans="1:16">
      <c r="A58" s="2" t="str">
        <f t="shared" si="2"/>
        <v>//  51 CCN36            RD4-RP68       CCN3                                     /</v>
      </c>
      <c r="B58" s="2" t="str">
        <f t="shared" si="0"/>
        <v xml:space="preserve">                                                            /</v>
      </c>
      <c r="C58" s="2"/>
      <c r="D58" s="2"/>
      <c r="E58" s="2">
        <f t="shared" si="1"/>
        <v>51</v>
      </c>
      <c r="F58" s="2" t="s">
        <v>112</v>
      </c>
      <c r="G58" s="2" t="s">
        <v>122</v>
      </c>
      <c r="H58" s="2">
        <v>0</v>
      </c>
      <c r="I58" s="2">
        <v>68</v>
      </c>
      <c r="J58" s="2" t="s">
        <v>125</v>
      </c>
      <c r="K58" s="2" t="s">
        <v>97</v>
      </c>
      <c r="L58" s="2"/>
      <c r="M58" s="2"/>
      <c r="N58" s="2"/>
      <c r="O58" s="2"/>
      <c r="P58" s="2"/>
    </row>
    <row r="59" spans="1:16">
      <c r="A59" s="2" t="str">
        <f t="shared" si="2"/>
        <v>//  52 TQ56             RD3-RP67       CCN3                                     /</v>
      </c>
      <c r="B59" s="2" t="str">
        <f t="shared" si="0"/>
        <v xml:space="preserve">                                                            /</v>
      </c>
      <c r="C59" s="2"/>
      <c r="D59" s="2"/>
      <c r="E59" s="2">
        <f t="shared" si="1"/>
        <v>52</v>
      </c>
      <c r="F59" s="2" t="s">
        <v>105</v>
      </c>
      <c r="G59" s="2" t="s">
        <v>126</v>
      </c>
      <c r="H59" s="2">
        <v>0</v>
      </c>
      <c r="I59" s="2">
        <v>67</v>
      </c>
      <c r="J59" s="2" t="s">
        <v>127</v>
      </c>
      <c r="K59" s="2" t="s">
        <v>97</v>
      </c>
      <c r="L59" s="2"/>
      <c r="M59" s="2"/>
      <c r="N59" s="2"/>
      <c r="O59" s="2"/>
      <c r="P59" s="2"/>
    </row>
    <row r="60" spans="1:16">
      <c r="A60" s="2" t="str">
        <f t="shared" si="2"/>
        <v>//  53 CCN37            RD3-RP67       CCN3                                     /</v>
      </c>
      <c r="B60" s="2" t="str">
        <f t="shared" si="0"/>
        <v xml:space="preserve">                                                            /</v>
      </c>
      <c r="C60" s="2"/>
      <c r="D60" s="2"/>
      <c r="E60" s="2">
        <f t="shared" si="1"/>
        <v>53</v>
      </c>
      <c r="F60" s="2" t="s">
        <v>113</v>
      </c>
      <c r="G60" s="2" t="s">
        <v>126</v>
      </c>
      <c r="H60" s="2">
        <v>0</v>
      </c>
      <c r="I60" s="2">
        <v>67</v>
      </c>
      <c r="J60" s="2" t="s">
        <v>127</v>
      </c>
      <c r="K60" s="2" t="s">
        <v>97</v>
      </c>
      <c r="L60" s="2"/>
      <c r="M60" s="2"/>
      <c r="N60" s="2"/>
      <c r="O60" s="2"/>
      <c r="P60" s="2"/>
    </row>
    <row r="61" spans="1:16">
      <c r="A61" s="2" t="str">
        <f t="shared" si="2"/>
        <v>//  54 AE10             RB0-RPI32      AextCN1 pin3                             /</v>
      </c>
      <c r="B61" s="2" t="str">
        <f t="shared" si="0"/>
        <v xml:space="preserve">                                                            /</v>
      </c>
      <c r="C61" s="2"/>
      <c r="D61" s="2"/>
      <c r="E61" s="2">
        <f t="shared" si="1"/>
        <v>54</v>
      </c>
      <c r="F61" s="2" t="s">
        <v>128</v>
      </c>
      <c r="G61" s="2" t="s">
        <v>134</v>
      </c>
      <c r="H61" s="2">
        <v>1</v>
      </c>
      <c r="I61" s="2">
        <v>32</v>
      </c>
      <c r="J61" s="2"/>
      <c r="K61" s="2" t="s">
        <v>148</v>
      </c>
      <c r="L61" s="2"/>
      <c r="M61" s="2"/>
      <c r="N61" s="2"/>
      <c r="O61" s="2"/>
      <c r="P61" s="2"/>
    </row>
    <row r="62" spans="1:16">
      <c r="A62" s="2" t="str">
        <f t="shared" si="2"/>
        <v>//  55 AE11             RB1-RPI33      AextCN1 pin4                             /</v>
      </c>
      <c r="B62" s="2" t="str">
        <f t="shared" si="0"/>
        <v xml:space="preserve">                                                            /</v>
      </c>
      <c r="C62" s="2"/>
      <c r="D62" s="2"/>
      <c r="E62" s="2">
        <f t="shared" si="1"/>
        <v>55</v>
      </c>
      <c r="F62" s="2" t="s">
        <v>129</v>
      </c>
      <c r="G62" s="2" t="s">
        <v>135</v>
      </c>
      <c r="H62" s="2">
        <v>1</v>
      </c>
      <c r="I62" s="2">
        <v>33</v>
      </c>
      <c r="J62" s="2"/>
      <c r="K62" s="2" t="s">
        <v>149</v>
      </c>
      <c r="L62" s="2"/>
      <c r="M62" s="2"/>
      <c r="N62" s="2"/>
      <c r="O62" s="2"/>
      <c r="P62" s="2"/>
    </row>
    <row r="63" spans="1:16">
      <c r="A63" s="2" t="str">
        <f t="shared" si="2"/>
        <v>//  56 AE12             RB2-RPI34      AextCN1 pin5                             /</v>
      </c>
      <c r="B63" s="2" t="str">
        <f t="shared" si="0"/>
        <v xml:space="preserve">                                                            /</v>
      </c>
      <c r="C63" s="2"/>
      <c r="D63" s="2"/>
      <c r="E63" s="2">
        <f t="shared" si="1"/>
        <v>56</v>
      </c>
      <c r="F63" s="2" t="s">
        <v>130</v>
      </c>
      <c r="G63" s="2" t="s">
        <v>136</v>
      </c>
      <c r="H63" s="2">
        <v>1</v>
      </c>
      <c r="I63" s="2">
        <v>34</v>
      </c>
      <c r="J63" s="2"/>
      <c r="K63" s="2" t="s">
        <v>150</v>
      </c>
      <c r="L63" s="2"/>
      <c r="M63" s="2"/>
      <c r="N63" s="2"/>
      <c r="O63" s="2"/>
      <c r="P63" s="2"/>
    </row>
    <row r="64" spans="1:16">
      <c r="A64" s="2" t="str">
        <f t="shared" ref="A64:A78" si="4">"// "&amp;IF(ISBLANK(F64),REPT(" ",77),TEXT(E64,"???")&amp;" "&amp;LEFT(F64&amp;REPT(" ",15),15)&amp;"  "&amp;LEFT(G64&amp;"-"&amp;IF(ISBLANK(J64),"RPI","RP")&amp;I64&amp;REPT(" ",15),15)&amp;LEFT(K64&amp;REPT(" ",41),41))&amp;"/"</f>
        <v>//  57 AE20             RB3-RPI35      AextCN2 pin3                             /</v>
      </c>
      <c r="B64" s="2" t="str">
        <f t="shared" si="0"/>
        <v xml:space="preserve">                                                            /</v>
      </c>
      <c r="C64" s="2"/>
      <c r="D64" s="2"/>
      <c r="E64" s="2">
        <f t="shared" si="1"/>
        <v>57</v>
      </c>
      <c r="F64" s="2" t="s">
        <v>131</v>
      </c>
      <c r="G64" s="2" t="s">
        <v>137</v>
      </c>
      <c r="H64" s="2">
        <v>1</v>
      </c>
      <c r="I64" s="2">
        <v>35</v>
      </c>
      <c r="J64" s="2"/>
      <c r="K64" s="2" t="s">
        <v>151</v>
      </c>
      <c r="L64" s="2"/>
      <c r="M64" s="2"/>
      <c r="N64" s="2"/>
      <c r="O64" s="2"/>
      <c r="P64" s="2"/>
    </row>
    <row r="65" spans="1:16">
      <c r="A65" s="2" t="str">
        <f t="shared" si="4"/>
        <v>//  58 AE21             RB4-RPI36      AextCN2 pin4                             /</v>
      </c>
      <c r="B65" s="2" t="str">
        <f t="shared" si="0"/>
        <v xml:space="preserve">                                                            /</v>
      </c>
      <c r="C65" s="2"/>
      <c r="D65" s="2"/>
      <c r="E65" s="2">
        <f t="shared" si="1"/>
        <v>58</v>
      </c>
      <c r="F65" s="2" t="s">
        <v>132</v>
      </c>
      <c r="G65" s="2" t="s">
        <v>138</v>
      </c>
      <c r="H65" s="2">
        <v>1</v>
      </c>
      <c r="I65" s="2">
        <v>36</v>
      </c>
      <c r="J65" s="2"/>
      <c r="K65" s="2" t="s">
        <v>152</v>
      </c>
      <c r="L65" s="2"/>
      <c r="M65" s="2"/>
      <c r="N65" s="2"/>
      <c r="O65" s="2"/>
      <c r="P65" s="2"/>
    </row>
    <row r="66" spans="1:16">
      <c r="A66" s="2" t="str">
        <f t="shared" si="4"/>
        <v>//  59 AE22             RB5-RPI37      AextCN2 pin5                             /</v>
      </c>
      <c r="B66" s="2" t="str">
        <f t="shared" si="0"/>
        <v xml:space="preserve">                                                            /</v>
      </c>
      <c r="C66" s="2"/>
      <c r="D66" s="2"/>
      <c r="E66" s="2">
        <f t="shared" si="1"/>
        <v>59</v>
      </c>
      <c r="F66" s="2" t="s">
        <v>133</v>
      </c>
      <c r="G66" s="2" t="s">
        <v>139</v>
      </c>
      <c r="H66" s="2">
        <v>1</v>
      </c>
      <c r="I66" s="2">
        <v>37</v>
      </c>
      <c r="J66" s="2"/>
      <c r="K66" s="2" t="s">
        <v>153</v>
      </c>
      <c r="L66" s="2"/>
      <c r="M66" s="2"/>
      <c r="N66" s="2"/>
      <c r="O66" s="2"/>
      <c r="P66" s="2"/>
    </row>
    <row r="67" spans="1:16">
      <c r="A67" s="2" t="str">
        <f t="shared" si="4"/>
        <v>//  60 DE11             RF1-RP97       DextCN1 pin1                             /</v>
      </c>
      <c r="B67" s="2" t="str">
        <f t="shared" si="0"/>
        <v xml:space="preserve">                                                            /</v>
      </c>
      <c r="C67" s="2"/>
      <c r="D67" s="2"/>
      <c r="E67" s="2">
        <f t="shared" si="1"/>
        <v>60</v>
      </c>
      <c r="F67" s="2" t="s">
        <v>140</v>
      </c>
      <c r="G67" s="2" t="s">
        <v>154</v>
      </c>
      <c r="H67" s="2">
        <v>0</v>
      </c>
      <c r="I67" s="2">
        <v>97</v>
      </c>
      <c r="J67" s="2" t="s">
        <v>157</v>
      </c>
      <c r="K67" s="2" t="s">
        <v>144</v>
      </c>
      <c r="L67" s="2"/>
      <c r="M67" s="2"/>
      <c r="N67" s="2"/>
      <c r="O67" s="2"/>
      <c r="P67" s="2"/>
    </row>
    <row r="68" spans="1:16">
      <c r="A68" s="2" t="str">
        <f t="shared" si="4"/>
        <v>//  61 DE12             RF0-RP96       DextCN1 pin2                             /</v>
      </c>
      <c r="B68" s="2" t="str">
        <f t="shared" si="0"/>
        <v xml:space="preserve">                                                            /</v>
      </c>
      <c r="C68" s="2"/>
      <c r="D68" s="2"/>
      <c r="E68" s="2">
        <f t="shared" si="1"/>
        <v>61</v>
      </c>
      <c r="F68" s="2" t="s">
        <v>141</v>
      </c>
      <c r="G68" s="2" t="s">
        <v>155</v>
      </c>
      <c r="H68" s="2">
        <v>0</v>
      </c>
      <c r="I68" s="2">
        <v>96</v>
      </c>
      <c r="J68" s="2" t="s">
        <v>158</v>
      </c>
      <c r="K68" s="2" t="s">
        <v>145</v>
      </c>
      <c r="L68" s="2"/>
      <c r="M68" s="2"/>
      <c r="N68" s="2"/>
      <c r="O68" s="2"/>
      <c r="P68" s="2"/>
    </row>
    <row r="69" spans="1:16">
      <c r="A69" s="2" t="str">
        <f t="shared" si="4"/>
        <v>//  62 DE21             RD2-RP66       DextCN2 pin1                             /</v>
      </c>
      <c r="B69" s="2" t="str">
        <f t="shared" si="0"/>
        <v xml:space="preserve">                                                            /</v>
      </c>
      <c r="C69" s="2"/>
      <c r="D69" s="2"/>
      <c r="E69" s="2">
        <f t="shared" si="1"/>
        <v>62</v>
      </c>
      <c r="F69" s="2" t="s">
        <v>142</v>
      </c>
      <c r="G69" s="2" t="s">
        <v>156</v>
      </c>
      <c r="H69" s="2">
        <v>0</v>
      </c>
      <c r="I69" s="2">
        <v>66</v>
      </c>
      <c r="J69" s="2" t="s">
        <v>159</v>
      </c>
      <c r="K69" s="2" t="s">
        <v>146</v>
      </c>
      <c r="L69" s="2"/>
      <c r="M69" s="2"/>
      <c r="N69" s="2"/>
      <c r="O69" s="2"/>
      <c r="P69" s="2"/>
    </row>
    <row r="70" spans="1:16">
      <c r="A70" s="2" t="str">
        <f t="shared" si="4"/>
        <v>//  63 DE22             RD11-RP65      DextCN2 pin2                             /</v>
      </c>
      <c r="B70" s="2" t="str">
        <f t="shared" si="0"/>
        <v xml:space="preserve">                                                            /</v>
      </c>
      <c r="C70" s="2"/>
      <c r="D70" s="2"/>
      <c r="E70" s="2">
        <f t="shared" si="1"/>
        <v>63</v>
      </c>
      <c r="F70" s="2" t="s">
        <v>143</v>
      </c>
      <c r="G70" s="2" t="s">
        <v>19</v>
      </c>
      <c r="H70" s="2">
        <v>0</v>
      </c>
      <c r="I70" s="2">
        <v>65</v>
      </c>
      <c r="J70" s="2" t="s">
        <v>160</v>
      </c>
      <c r="K70" s="2" t="s">
        <v>147</v>
      </c>
      <c r="L70" s="2"/>
      <c r="M70" s="2"/>
      <c r="N70" s="2"/>
      <c r="O70" s="2"/>
      <c r="P70" s="2"/>
    </row>
    <row r="71" spans="1:16">
      <c r="A71" s="2" t="str">
        <f t="shared" si="4"/>
        <v>//                                                                              /</v>
      </c>
      <c r="B71" s="2" t="str">
        <f t="shared" si="0"/>
        <v xml:space="preserve">                                                            /</v>
      </c>
      <c r="C71" s="2"/>
      <c r="D71" s="2"/>
      <c r="E71" s="2">
        <f t="shared" si="1"/>
        <v>64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 t="str">
        <f t="shared" si="4"/>
        <v>//                                                                              /</v>
      </c>
      <c r="B72" s="2" t="str">
        <f t="shared" si="0"/>
        <v xml:space="preserve">                                                            /</v>
      </c>
      <c r="C72" s="2"/>
      <c r="D72" s="2"/>
      <c r="E72" s="2">
        <f t="shared" si="1"/>
        <v>65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 t="str">
        <f t="shared" si="4"/>
        <v>//                                                                              /</v>
      </c>
      <c r="B73" s="2" t="str">
        <f t="shared" si="0"/>
        <v xml:space="preserve">                                                            /</v>
      </c>
      <c r="C73" s="2"/>
      <c r="D73" s="2"/>
      <c r="E73" s="2">
        <f t="shared" si="1"/>
        <v>66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 t="str">
        <f t="shared" si="4"/>
        <v>//                                                                              /</v>
      </c>
      <c r="B74" s="2" t="str">
        <f t="shared" si="0"/>
        <v xml:space="preserve">                                                            /</v>
      </c>
      <c r="C74" s="2"/>
      <c r="D74" s="2"/>
      <c r="E74" s="2">
        <f t="shared" ref="E74:E78" si="5">E73+1</f>
        <v>67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 t="str">
        <f t="shared" si="4"/>
        <v>//                                                                              /</v>
      </c>
      <c r="B75" s="2" t="str">
        <f t="shared" si="0"/>
        <v xml:space="preserve">                                                            /</v>
      </c>
      <c r="C75" s="2"/>
      <c r="D75" s="2"/>
      <c r="E75" s="2">
        <f t="shared" si="5"/>
        <v>68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 t="str">
        <f t="shared" si="4"/>
        <v>//                                                                              /</v>
      </c>
      <c r="B76" s="2" t="str">
        <f t="shared" si="0"/>
        <v xml:space="preserve">                                                            /</v>
      </c>
      <c r="C76" s="2"/>
      <c r="D76" s="2"/>
      <c r="E76" s="2">
        <f t="shared" si="5"/>
        <v>69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 t="str">
        <f t="shared" si="4"/>
        <v>//                                                                              /</v>
      </c>
      <c r="B77" s="2" t="str">
        <f t="shared" si="0"/>
        <v xml:space="preserve">                                                            /</v>
      </c>
      <c r="C77" s="2"/>
      <c r="D77" s="2"/>
      <c r="E77" s="2">
        <f t="shared" si="5"/>
        <v>70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 t="str">
        <f t="shared" si="4"/>
        <v>//                                                                              /</v>
      </c>
      <c r="B78" s="2" t="str">
        <f t="shared" si="0"/>
        <v xml:space="preserve">                                                            /</v>
      </c>
      <c r="C78" s="2"/>
      <c r="D78" s="2"/>
      <c r="E78" s="2">
        <f t="shared" si="5"/>
        <v>71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 t="str">
        <f>REPT(" ",80)&amp;"//"</f>
        <v xml:space="preserve">                                                                                //</v>
      </c>
      <c r="B79" s="2" t="str">
        <f t="shared" si="0"/>
        <v xml:space="preserve">                                                            /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 t="str">
        <f>REPT(" ",80)&amp;"//"</f>
        <v xml:space="preserve">                                                                                //</v>
      </c>
      <c r="B80" s="2" t="str">
        <f t="shared" si="0"/>
        <v xml:space="preserve">                                                            /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 t="str">
        <f t="shared" ref="A81:A88" si="6">REPT(" ",80)&amp;"//"</f>
        <v xml:space="preserve">                                                                                //</v>
      </c>
      <c r="B81" s="2" t="str">
        <f t="shared" si="0"/>
        <v xml:space="preserve">                                                            /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 t="str">
        <f t="shared" si="6"/>
        <v xml:space="preserve">                                                                                //</v>
      </c>
      <c r="B82" s="2" t="str">
        <f t="shared" si="0"/>
        <v xml:space="preserve">                                                            /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 t="str">
        <f>LEFT("#define TRIS_IN 1"&amp;REPT(" ",80),80)&amp;"//"</f>
        <v>#define TRIS_IN 1                                                               //</v>
      </c>
      <c r="B83" s="2" t="str">
        <f t="shared" si="0"/>
        <v xml:space="preserve">                                                            /</v>
      </c>
      <c r="C83" s="2"/>
      <c r="D83" s="2"/>
      <c r="E83" s="2">
        <v>1</v>
      </c>
      <c r="F83" s="2" t="s">
        <v>29</v>
      </c>
      <c r="G83" s="2">
        <v>1</v>
      </c>
      <c r="H83" s="2" t="s">
        <v>33</v>
      </c>
      <c r="J83" s="2"/>
      <c r="K83" s="2"/>
      <c r="L83" s="2"/>
      <c r="M83" s="2"/>
      <c r="N83" s="2"/>
      <c r="O83" s="2"/>
      <c r="P83" s="2"/>
    </row>
    <row r="84" spans="1:16">
      <c r="A84" s="2" t="str">
        <f>LEFT("#define TRIS_OUT 0"&amp;REPT(" ",80),80)&amp;"//"</f>
        <v>#define TRIS_OUT 0                                                              //</v>
      </c>
      <c r="B84" s="2" t="str">
        <f t="shared" si="0"/>
        <v xml:space="preserve">                                                            /</v>
      </c>
      <c r="C84" s="2"/>
      <c r="D84" s="2"/>
      <c r="E84" s="2">
        <v>2</v>
      </c>
      <c r="F84" s="2" t="s">
        <v>30</v>
      </c>
      <c r="G84" s="2">
        <v>1</v>
      </c>
      <c r="H84" s="2" t="s">
        <v>30</v>
      </c>
      <c r="J84" s="2"/>
      <c r="K84" s="2"/>
      <c r="L84" s="2"/>
      <c r="M84" s="2"/>
      <c r="N84" s="2"/>
      <c r="O84" s="2"/>
      <c r="P84" s="2"/>
    </row>
    <row r="85" spans="1:16">
      <c r="A85" s="2" t="str">
        <f t="shared" ref="A85" si="7">LEFT("#define ANSEL_D 0"&amp;REPT(" ",80),80)&amp;"//"</f>
        <v>#define ANSEL_D 0                                                               //</v>
      </c>
      <c r="B85" s="2" t="str">
        <f t="shared" si="0"/>
        <v xml:space="preserve">                                                            /</v>
      </c>
      <c r="C85" s="2"/>
      <c r="D85" s="2"/>
      <c r="E85" s="2">
        <v>3</v>
      </c>
      <c r="F85" s="2" t="s">
        <v>34</v>
      </c>
      <c r="G85" s="2">
        <v>1</v>
      </c>
      <c r="H85" s="2" t="s">
        <v>34</v>
      </c>
      <c r="J85" s="2"/>
      <c r="K85" s="2"/>
      <c r="L85" s="2"/>
      <c r="M85" s="2"/>
      <c r="N85" s="2"/>
      <c r="O85" s="2"/>
      <c r="P85" s="2"/>
    </row>
    <row r="86" spans="1:16">
      <c r="A86" s="2" t="str">
        <f>LEFT("#define ANSEL_A 1"&amp;REPT(" ",80),80)&amp;"//"</f>
        <v>#define ANSEL_A 1                                                               //</v>
      </c>
      <c r="B86" s="2" t="str">
        <f t="shared" si="0"/>
        <v xml:space="preserve">                                                            /</v>
      </c>
      <c r="C86" s="2"/>
      <c r="D86" s="2"/>
      <c r="E86" s="2">
        <v>4</v>
      </c>
      <c r="F86" s="2" t="s">
        <v>31</v>
      </c>
      <c r="G86" s="2">
        <v>2</v>
      </c>
      <c r="I86" s="2"/>
      <c r="J86" s="2"/>
      <c r="K86" s="2"/>
      <c r="L86" s="2"/>
      <c r="M86" s="2"/>
      <c r="N86" s="2"/>
      <c r="O86" s="2"/>
      <c r="P86" s="2"/>
    </row>
    <row r="87" spans="1:16">
      <c r="A87" s="2" t="str">
        <f t="shared" si="6"/>
        <v xml:space="preserve">                                                                                //</v>
      </c>
      <c r="B87" s="2" t="str">
        <f t="shared" si="0"/>
        <v xml:space="preserve">                                                            /</v>
      </c>
      <c r="C87" s="2"/>
      <c r="D87" s="2"/>
      <c r="E87" s="2">
        <v>5</v>
      </c>
      <c r="F87" s="2" t="s">
        <v>32</v>
      </c>
      <c r="G87" s="2">
        <v>3</v>
      </c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 t="str">
        <f t="shared" si="6"/>
        <v xml:space="preserve">                                                                                //</v>
      </c>
      <c r="B88" s="2" t="str">
        <f t="shared" si="0"/>
        <v xml:space="preserve">                                                            /</v>
      </c>
      <c r="C88" s="2"/>
      <c r="D88" s="2"/>
      <c r="E88" s="2">
        <v>6</v>
      </c>
      <c r="F88" s="2" t="s">
        <v>40</v>
      </c>
      <c r="G88" s="2">
        <v>4</v>
      </c>
      <c r="H88" s="2" t="s">
        <v>41</v>
      </c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25</v>
      </c>
      <c r="B89" s="2" t="str">
        <f t="shared" si="0"/>
        <v xml:space="preserve">                                                            /</v>
      </c>
      <c r="C89" s="2" t="s">
        <v>26</v>
      </c>
      <c r="D89" s="2" t="s">
        <v>28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 t="str">
        <f>REPT(" ",80)&amp;"//"</f>
        <v xml:space="preserve">                                                                                //</v>
      </c>
      <c r="B90" s="2" t="str">
        <f t="shared" si="0"/>
        <v xml:space="preserve">                                                            /</v>
      </c>
      <c r="C90" s="2">
        <v>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s="1" customFormat="1">
      <c r="A91" s="2" t="str">
        <f>IF(K91=0,REPT(" ",80),"#define "&amp;LEFT(N91&amp;"_"&amp;F91&amp;REPT(" ",20),25)&amp;"   "&amp;LEFT(K91&amp;REPT(" ",44),44))&amp;"//"</f>
        <v>#define PORT_ComRx                  PORTFbits.RF4                               //</v>
      </c>
      <c r="B91" s="2" t="str">
        <f t="shared" si="0"/>
        <v xml:space="preserve">                                                            /</v>
      </c>
      <c r="C91" s="2">
        <f>C90+1</f>
        <v>1</v>
      </c>
      <c r="D91" s="2">
        <f>INT((C91+5)/6)</f>
        <v>1</v>
      </c>
      <c r="E91" s="2">
        <f>C91-(D91-1)*6</f>
        <v>1</v>
      </c>
      <c r="F91" s="2" t="str">
        <f>VLOOKUP($D91,$E$8:$J$78,2)</f>
        <v>ComRx</v>
      </c>
      <c r="G91" s="2" t="str">
        <f>VLOOKUP($D91,$E$8:$J$78,3)</f>
        <v>RF4</v>
      </c>
      <c r="H91" s="2">
        <f>VLOOKUP($D91,$E$8:$J$78,4)</f>
        <v>0</v>
      </c>
      <c r="I91" s="2">
        <f>VLOOKUP($D91,$E$8:$J$78,5)</f>
        <v>100</v>
      </c>
      <c r="J91" s="2" t="str">
        <f>VLOOKUP($D91,$E$8:$J$78,6)</f>
        <v>_RP100R</v>
      </c>
      <c r="K91" s="2" t="str">
        <f>IF(O91=2,I91,IF(O91=3,J91,IF(AND(O91=4,H91=0),0,N91&amp;L91&amp;"bits."&amp;P91&amp;L91&amp;M91)))</f>
        <v>PORTFbits.RF4</v>
      </c>
      <c r="L91" s="2" t="str">
        <f>MID(G91,2,1)</f>
        <v>F</v>
      </c>
      <c r="M91" s="2" t="str">
        <f>MID(G91,3,3)</f>
        <v>4</v>
      </c>
      <c r="N91" s="2" t="str">
        <f>VLOOKUP($E91,$E$83:$I$88,2)</f>
        <v>PORT</v>
      </c>
      <c r="O91" s="2">
        <f>VLOOKUP($E91,$E$83:$I$88,3)</f>
        <v>1</v>
      </c>
      <c r="P91" s="2" t="str">
        <f>VLOOKUP($E91,$E$83:$I$88,4)</f>
        <v>R</v>
      </c>
    </row>
    <row r="92" spans="1:16" s="1" customFormat="1">
      <c r="A92" s="2" t="str">
        <f t="shared" ref="A92:A155" si="8">IF(K92=0,REPT(" ",80),"#define "&amp;LEFT(N92&amp;"_"&amp;F92&amp;REPT(" ",20),25)&amp;"   "&amp;LEFT(K92&amp;REPT(" ",44),44))&amp;"//"</f>
        <v>#define TRIS_ComRx                  TRISFbits.TRISF4                            //</v>
      </c>
      <c r="B92" s="2" t="str">
        <f t="shared" si="0"/>
        <v xml:space="preserve">                                                            /</v>
      </c>
      <c r="C92" s="2">
        <f t="shared" ref="C92:C155" si="9">C91+1</f>
        <v>2</v>
      </c>
      <c r="D92" s="2">
        <f t="shared" ref="D92:D156" si="10">INT((C92+5)/6)</f>
        <v>1</v>
      </c>
      <c r="E92" s="2">
        <f t="shared" ref="E92:E155" si="11">C92-(D92-1)*6</f>
        <v>2</v>
      </c>
      <c r="F92" s="2" t="str">
        <f t="shared" ref="F92:F156" si="12">VLOOKUP($D92,$E$8:$J$78,2)</f>
        <v>ComRx</v>
      </c>
      <c r="G92" s="2" t="str">
        <f t="shared" ref="G92:G156" si="13">VLOOKUP($D92,$E$8:$J$78,3)</f>
        <v>RF4</v>
      </c>
      <c r="H92" s="2">
        <f t="shared" ref="H92:H156" si="14">VLOOKUP($D92,$E$8:$J$78,4)</f>
        <v>0</v>
      </c>
      <c r="I92" s="2">
        <f t="shared" ref="I92:I156" si="15">VLOOKUP($D92,$E$8:$J$78,5)</f>
        <v>100</v>
      </c>
      <c r="J92" s="2" t="str">
        <f t="shared" ref="J92:J156" si="16">VLOOKUP($D92,$E$8:$J$78,6)</f>
        <v>_RP100R</v>
      </c>
      <c r="K92" s="2" t="str">
        <f t="shared" ref="K92:K155" si="17">IF(O92=2,I92,IF(O92=3,J92,IF(AND(O92=4,H92=0),0,N92&amp;L92&amp;"bits."&amp;P92&amp;L92&amp;M92)))</f>
        <v>TRISFbits.TRISF4</v>
      </c>
      <c r="L92" s="2" t="str">
        <f t="shared" ref="L92:L155" si="18">MID(G92,2,1)</f>
        <v>F</v>
      </c>
      <c r="M92" s="2" t="str">
        <f t="shared" ref="M92:M155" si="19">MID(G92,3,3)</f>
        <v>4</v>
      </c>
      <c r="N92" s="2" t="str">
        <f t="shared" ref="N92:N156" si="20">VLOOKUP($E92,$E$83:$I$88,2)</f>
        <v>TRIS</v>
      </c>
      <c r="O92" s="2">
        <f t="shared" ref="O92:O156" si="21">VLOOKUP($E92,$E$83:$I$88,3)</f>
        <v>1</v>
      </c>
      <c r="P92" s="2" t="str">
        <f t="shared" ref="P92:P156" si="22">VLOOKUP($E92,$E$83:$I$88,4)</f>
        <v>TRIS</v>
      </c>
    </row>
    <row r="93" spans="1:16" s="1" customFormat="1">
      <c r="A93" s="2" t="str">
        <f t="shared" si="8"/>
        <v>#define LAT_ComRx                   LATFbits.LATF4                              //</v>
      </c>
      <c r="B93" s="2" t="str">
        <f t="shared" si="0"/>
        <v xml:space="preserve">                                                            /</v>
      </c>
      <c r="C93" s="2">
        <f t="shared" si="9"/>
        <v>3</v>
      </c>
      <c r="D93" s="2">
        <f t="shared" si="10"/>
        <v>1</v>
      </c>
      <c r="E93" s="2">
        <f t="shared" si="11"/>
        <v>3</v>
      </c>
      <c r="F93" s="2" t="str">
        <f t="shared" si="12"/>
        <v>ComRx</v>
      </c>
      <c r="G93" s="2" t="str">
        <f t="shared" si="13"/>
        <v>RF4</v>
      </c>
      <c r="H93" s="2">
        <f t="shared" si="14"/>
        <v>0</v>
      </c>
      <c r="I93" s="2">
        <f t="shared" si="15"/>
        <v>100</v>
      </c>
      <c r="J93" s="2" t="str">
        <f t="shared" si="16"/>
        <v>_RP100R</v>
      </c>
      <c r="K93" s="2" t="str">
        <f t="shared" si="17"/>
        <v>LATFbits.LATF4</v>
      </c>
      <c r="L93" s="2" t="str">
        <f t="shared" si="18"/>
        <v>F</v>
      </c>
      <c r="M93" s="2" t="str">
        <f t="shared" si="19"/>
        <v>4</v>
      </c>
      <c r="N93" s="2" t="str">
        <f t="shared" si="20"/>
        <v>LAT</v>
      </c>
      <c r="O93" s="2">
        <f t="shared" si="21"/>
        <v>1</v>
      </c>
      <c r="P93" s="2" t="str">
        <f t="shared" si="22"/>
        <v>LAT</v>
      </c>
    </row>
    <row r="94" spans="1:16" s="1" customFormat="1">
      <c r="A94" s="2" t="str">
        <f t="shared" si="8"/>
        <v>#define RPIN_ComRx                  100                                         //</v>
      </c>
      <c r="B94" s="2" t="str">
        <f t="shared" si="0"/>
        <v xml:space="preserve">                                                            /</v>
      </c>
      <c r="C94" s="2">
        <f t="shared" si="9"/>
        <v>4</v>
      </c>
      <c r="D94" s="2">
        <f t="shared" si="10"/>
        <v>1</v>
      </c>
      <c r="E94" s="2">
        <f t="shared" si="11"/>
        <v>4</v>
      </c>
      <c r="F94" s="2" t="str">
        <f t="shared" si="12"/>
        <v>ComRx</v>
      </c>
      <c r="G94" s="2" t="str">
        <f t="shared" si="13"/>
        <v>RF4</v>
      </c>
      <c r="H94" s="2">
        <f t="shared" si="14"/>
        <v>0</v>
      </c>
      <c r="I94" s="2">
        <f t="shared" si="15"/>
        <v>100</v>
      </c>
      <c r="J94" s="2" t="str">
        <f t="shared" si="16"/>
        <v>_RP100R</v>
      </c>
      <c r="K94" s="2">
        <f t="shared" si="17"/>
        <v>100</v>
      </c>
      <c r="L94" s="2" t="str">
        <f t="shared" si="18"/>
        <v>F</v>
      </c>
      <c r="M94" s="2" t="str">
        <f t="shared" si="19"/>
        <v>4</v>
      </c>
      <c r="N94" s="2" t="str">
        <f t="shared" si="20"/>
        <v>RPIN</v>
      </c>
      <c r="O94" s="2">
        <f t="shared" si="21"/>
        <v>2</v>
      </c>
      <c r="P94" s="2">
        <f t="shared" si="22"/>
        <v>0</v>
      </c>
    </row>
    <row r="95" spans="1:16" s="1" customFormat="1">
      <c r="A95" s="2" t="str">
        <f t="shared" si="8"/>
        <v>#define RPOUT_ComRx                 _RP100R                                     //</v>
      </c>
      <c r="B95" s="2" t="str">
        <f t="shared" si="0"/>
        <v xml:space="preserve">                                                            /</v>
      </c>
      <c r="C95" s="2">
        <f t="shared" si="9"/>
        <v>5</v>
      </c>
      <c r="D95" s="2">
        <f t="shared" si="10"/>
        <v>1</v>
      </c>
      <c r="E95" s="2">
        <f t="shared" si="11"/>
        <v>5</v>
      </c>
      <c r="F95" s="2" t="str">
        <f t="shared" si="12"/>
        <v>ComRx</v>
      </c>
      <c r="G95" s="2" t="str">
        <f t="shared" si="13"/>
        <v>RF4</v>
      </c>
      <c r="H95" s="2">
        <f t="shared" si="14"/>
        <v>0</v>
      </c>
      <c r="I95" s="2">
        <f t="shared" si="15"/>
        <v>100</v>
      </c>
      <c r="J95" s="2" t="str">
        <f t="shared" si="16"/>
        <v>_RP100R</v>
      </c>
      <c r="K95" s="2" t="str">
        <f t="shared" si="17"/>
        <v>_RP100R</v>
      </c>
      <c r="L95" s="2" t="str">
        <f t="shared" si="18"/>
        <v>F</v>
      </c>
      <c r="M95" s="2" t="str">
        <f t="shared" si="19"/>
        <v>4</v>
      </c>
      <c r="N95" s="2" t="str">
        <f t="shared" si="20"/>
        <v>RPOUT</v>
      </c>
      <c r="O95" s="2">
        <f t="shared" si="21"/>
        <v>3</v>
      </c>
      <c r="P95" s="2">
        <f t="shared" si="22"/>
        <v>0</v>
      </c>
    </row>
    <row r="96" spans="1:16" s="1" customFormat="1">
      <c r="A96" s="2" t="str">
        <f t="shared" si="8"/>
        <v xml:space="preserve">                                                                                //</v>
      </c>
      <c r="B96" s="2" t="str">
        <f t="shared" si="0"/>
        <v xml:space="preserve">                                                            /</v>
      </c>
      <c r="C96" s="2">
        <f t="shared" si="9"/>
        <v>6</v>
      </c>
      <c r="D96" s="2">
        <f t="shared" si="10"/>
        <v>1</v>
      </c>
      <c r="E96" s="2">
        <f t="shared" si="11"/>
        <v>6</v>
      </c>
      <c r="F96" s="2" t="str">
        <f t="shared" si="12"/>
        <v>ComRx</v>
      </c>
      <c r="G96" s="2" t="str">
        <f t="shared" si="13"/>
        <v>RF4</v>
      </c>
      <c r="H96" s="2">
        <f t="shared" si="14"/>
        <v>0</v>
      </c>
      <c r="I96" s="2">
        <f t="shared" si="15"/>
        <v>100</v>
      </c>
      <c r="J96" s="2" t="str">
        <f t="shared" si="16"/>
        <v>_RP100R</v>
      </c>
      <c r="K96" s="2">
        <f t="shared" si="17"/>
        <v>0</v>
      </c>
      <c r="L96" s="2" t="str">
        <f t="shared" si="18"/>
        <v>F</v>
      </c>
      <c r="M96" s="2" t="str">
        <f t="shared" si="19"/>
        <v>4</v>
      </c>
      <c r="N96" s="2" t="str">
        <f t="shared" si="20"/>
        <v>ANSEL</v>
      </c>
      <c r="O96" s="2">
        <f t="shared" si="21"/>
        <v>4</v>
      </c>
      <c r="P96" s="2" t="str">
        <f t="shared" si="22"/>
        <v>ANS</v>
      </c>
    </row>
    <row r="97" spans="1:16">
      <c r="A97" s="2" t="str">
        <f t="shared" si="8"/>
        <v>#define PORT_ComTx                  PORTFbits.RF5                               //</v>
      </c>
      <c r="B97" s="2" t="str">
        <f t="shared" si="0"/>
        <v xml:space="preserve">                                                            /</v>
      </c>
      <c r="C97" s="2">
        <f t="shared" si="9"/>
        <v>7</v>
      </c>
      <c r="D97" s="2">
        <f t="shared" si="10"/>
        <v>2</v>
      </c>
      <c r="E97" s="2">
        <f t="shared" si="11"/>
        <v>1</v>
      </c>
      <c r="F97" s="2" t="str">
        <f t="shared" si="12"/>
        <v>ComTx</v>
      </c>
      <c r="G97" s="2" t="str">
        <f t="shared" si="13"/>
        <v>RF5</v>
      </c>
      <c r="H97" s="2">
        <f t="shared" si="14"/>
        <v>0</v>
      </c>
      <c r="I97" s="2">
        <f t="shared" si="15"/>
        <v>101</v>
      </c>
      <c r="J97" s="2" t="str">
        <f t="shared" si="16"/>
        <v>_RP101R</v>
      </c>
      <c r="K97" s="2" t="str">
        <f t="shared" si="17"/>
        <v>PORTFbits.RF5</v>
      </c>
      <c r="L97" s="2" t="str">
        <f t="shared" si="18"/>
        <v>F</v>
      </c>
      <c r="M97" s="2" t="str">
        <f t="shared" si="19"/>
        <v>5</v>
      </c>
      <c r="N97" s="2" t="str">
        <f t="shared" si="20"/>
        <v>PORT</v>
      </c>
      <c r="O97" s="2">
        <f t="shared" si="21"/>
        <v>1</v>
      </c>
      <c r="P97" s="2" t="str">
        <f t="shared" si="22"/>
        <v>R</v>
      </c>
    </row>
    <row r="98" spans="1:16">
      <c r="A98" s="2" t="str">
        <f t="shared" si="8"/>
        <v>#define TRIS_ComTx                  TRISFbits.TRISF5                            //</v>
      </c>
      <c r="B98" s="2" t="str">
        <f t="shared" si="0"/>
        <v xml:space="preserve">                                                            /</v>
      </c>
      <c r="C98" s="2">
        <f t="shared" si="9"/>
        <v>8</v>
      </c>
      <c r="D98" s="2">
        <f t="shared" si="10"/>
        <v>2</v>
      </c>
      <c r="E98" s="2">
        <f t="shared" si="11"/>
        <v>2</v>
      </c>
      <c r="F98" s="2" t="str">
        <f t="shared" si="12"/>
        <v>ComTx</v>
      </c>
      <c r="G98" s="2" t="str">
        <f t="shared" si="13"/>
        <v>RF5</v>
      </c>
      <c r="H98" s="2">
        <f t="shared" si="14"/>
        <v>0</v>
      </c>
      <c r="I98" s="2">
        <f t="shared" si="15"/>
        <v>101</v>
      </c>
      <c r="J98" s="2" t="str">
        <f t="shared" si="16"/>
        <v>_RP101R</v>
      </c>
      <c r="K98" s="2" t="str">
        <f t="shared" si="17"/>
        <v>TRISFbits.TRISF5</v>
      </c>
      <c r="L98" s="2" t="str">
        <f t="shared" si="18"/>
        <v>F</v>
      </c>
      <c r="M98" s="2" t="str">
        <f t="shared" si="19"/>
        <v>5</v>
      </c>
      <c r="N98" s="2" t="str">
        <f t="shared" si="20"/>
        <v>TRIS</v>
      </c>
      <c r="O98" s="2">
        <f t="shared" si="21"/>
        <v>1</v>
      </c>
      <c r="P98" s="2" t="str">
        <f t="shared" si="22"/>
        <v>TRIS</v>
      </c>
    </row>
    <row r="99" spans="1:16">
      <c r="A99" s="2" t="str">
        <f t="shared" si="8"/>
        <v>#define LAT_ComTx                   LATFbits.LATF5                              //</v>
      </c>
      <c r="B99" s="2" t="str">
        <f t="shared" si="0"/>
        <v xml:space="preserve">                                                            /</v>
      </c>
      <c r="C99" s="2">
        <f t="shared" si="9"/>
        <v>9</v>
      </c>
      <c r="D99" s="2">
        <f t="shared" si="10"/>
        <v>2</v>
      </c>
      <c r="E99" s="2">
        <f t="shared" si="11"/>
        <v>3</v>
      </c>
      <c r="F99" s="2" t="str">
        <f t="shared" si="12"/>
        <v>ComTx</v>
      </c>
      <c r="G99" s="2" t="str">
        <f t="shared" si="13"/>
        <v>RF5</v>
      </c>
      <c r="H99" s="2">
        <f t="shared" si="14"/>
        <v>0</v>
      </c>
      <c r="I99" s="2">
        <f t="shared" si="15"/>
        <v>101</v>
      </c>
      <c r="J99" s="2" t="str">
        <f t="shared" si="16"/>
        <v>_RP101R</v>
      </c>
      <c r="K99" s="2" t="str">
        <f t="shared" si="17"/>
        <v>LATFbits.LATF5</v>
      </c>
      <c r="L99" s="2" t="str">
        <f t="shared" si="18"/>
        <v>F</v>
      </c>
      <c r="M99" s="2" t="str">
        <f t="shared" si="19"/>
        <v>5</v>
      </c>
      <c r="N99" s="2" t="str">
        <f t="shared" si="20"/>
        <v>LAT</v>
      </c>
      <c r="O99" s="2">
        <f t="shared" si="21"/>
        <v>1</v>
      </c>
      <c r="P99" s="2" t="str">
        <f t="shared" si="22"/>
        <v>LAT</v>
      </c>
    </row>
    <row r="100" spans="1:16">
      <c r="A100" s="2" t="str">
        <f t="shared" si="8"/>
        <v>#define RPIN_ComTx                  101                                         //</v>
      </c>
      <c r="B100" s="2" t="str">
        <f t="shared" si="0"/>
        <v xml:space="preserve">                                                            /</v>
      </c>
      <c r="C100" s="2">
        <f t="shared" si="9"/>
        <v>10</v>
      </c>
      <c r="D100" s="2">
        <f t="shared" si="10"/>
        <v>2</v>
      </c>
      <c r="E100" s="2">
        <f t="shared" si="11"/>
        <v>4</v>
      </c>
      <c r="F100" s="2" t="str">
        <f t="shared" si="12"/>
        <v>ComTx</v>
      </c>
      <c r="G100" s="2" t="str">
        <f t="shared" si="13"/>
        <v>RF5</v>
      </c>
      <c r="H100" s="2">
        <f t="shared" si="14"/>
        <v>0</v>
      </c>
      <c r="I100" s="2">
        <f t="shared" si="15"/>
        <v>101</v>
      </c>
      <c r="J100" s="2" t="str">
        <f t="shared" si="16"/>
        <v>_RP101R</v>
      </c>
      <c r="K100" s="2">
        <f t="shared" si="17"/>
        <v>101</v>
      </c>
      <c r="L100" s="2" t="str">
        <f t="shared" si="18"/>
        <v>F</v>
      </c>
      <c r="M100" s="2" t="str">
        <f t="shared" si="19"/>
        <v>5</v>
      </c>
      <c r="N100" s="2" t="str">
        <f t="shared" si="20"/>
        <v>RPIN</v>
      </c>
      <c r="O100" s="2">
        <f t="shared" si="21"/>
        <v>2</v>
      </c>
      <c r="P100" s="2">
        <f t="shared" si="22"/>
        <v>0</v>
      </c>
    </row>
    <row r="101" spans="1:16">
      <c r="A101" s="2" t="str">
        <f t="shared" si="8"/>
        <v>#define RPOUT_ComTx                 _RP101R                                     //</v>
      </c>
      <c r="B101" s="2" t="str">
        <f t="shared" si="0"/>
        <v xml:space="preserve">                                                            /</v>
      </c>
      <c r="C101" s="2">
        <f t="shared" si="9"/>
        <v>11</v>
      </c>
      <c r="D101" s="2">
        <f t="shared" si="10"/>
        <v>2</v>
      </c>
      <c r="E101" s="2">
        <f t="shared" si="11"/>
        <v>5</v>
      </c>
      <c r="F101" s="2" t="str">
        <f t="shared" si="12"/>
        <v>ComTx</v>
      </c>
      <c r="G101" s="2" t="str">
        <f t="shared" si="13"/>
        <v>RF5</v>
      </c>
      <c r="H101" s="2">
        <f t="shared" si="14"/>
        <v>0</v>
      </c>
      <c r="I101" s="2">
        <f t="shared" si="15"/>
        <v>101</v>
      </c>
      <c r="J101" s="2" t="str">
        <f t="shared" si="16"/>
        <v>_RP101R</v>
      </c>
      <c r="K101" s="2" t="str">
        <f t="shared" si="17"/>
        <v>_RP101R</v>
      </c>
      <c r="L101" s="2" t="str">
        <f t="shared" si="18"/>
        <v>F</v>
      </c>
      <c r="M101" s="2" t="str">
        <f t="shared" si="19"/>
        <v>5</v>
      </c>
      <c r="N101" s="2" t="str">
        <f t="shared" si="20"/>
        <v>RPOUT</v>
      </c>
      <c r="O101" s="2">
        <f t="shared" si="21"/>
        <v>3</v>
      </c>
      <c r="P101" s="2">
        <f t="shared" si="22"/>
        <v>0</v>
      </c>
    </row>
    <row r="102" spans="1:16">
      <c r="A102" s="2" t="str">
        <f t="shared" si="8"/>
        <v xml:space="preserve">                                                                                //</v>
      </c>
      <c r="B102" s="2" t="str">
        <f t="shared" si="0"/>
        <v xml:space="preserve">                                                            /</v>
      </c>
      <c r="C102" s="2">
        <f t="shared" si="9"/>
        <v>12</v>
      </c>
      <c r="D102" s="2">
        <f t="shared" si="10"/>
        <v>2</v>
      </c>
      <c r="E102" s="2">
        <f t="shared" si="11"/>
        <v>6</v>
      </c>
      <c r="F102" s="2" t="str">
        <f t="shared" si="12"/>
        <v>ComTx</v>
      </c>
      <c r="G102" s="2" t="str">
        <f t="shared" si="13"/>
        <v>RF5</v>
      </c>
      <c r="H102" s="2">
        <f t="shared" si="14"/>
        <v>0</v>
      </c>
      <c r="I102" s="2">
        <f t="shared" si="15"/>
        <v>101</v>
      </c>
      <c r="J102" s="2" t="str">
        <f t="shared" si="16"/>
        <v>_RP101R</v>
      </c>
      <c r="K102" s="2">
        <f t="shared" si="17"/>
        <v>0</v>
      </c>
      <c r="L102" s="2" t="str">
        <f t="shared" si="18"/>
        <v>F</v>
      </c>
      <c r="M102" s="2" t="str">
        <f t="shared" si="19"/>
        <v>5</v>
      </c>
      <c r="N102" s="2" t="str">
        <f t="shared" si="20"/>
        <v>ANSEL</v>
      </c>
      <c r="O102" s="2">
        <f t="shared" si="21"/>
        <v>4</v>
      </c>
      <c r="P102" s="2" t="str">
        <f t="shared" si="22"/>
        <v>ANS</v>
      </c>
    </row>
    <row r="103" spans="1:16">
      <c r="A103" s="2" t="str">
        <f t="shared" si="8"/>
        <v>#define PORT_LEDSW                  PORTDbits.RD8                               //</v>
      </c>
      <c r="B103" s="2" t="str">
        <f t="shared" si="0"/>
        <v xml:space="preserve">                                                            /</v>
      </c>
      <c r="C103" s="2">
        <f t="shared" si="9"/>
        <v>13</v>
      </c>
      <c r="D103" s="2">
        <f t="shared" si="10"/>
        <v>3</v>
      </c>
      <c r="E103" s="2">
        <f t="shared" si="11"/>
        <v>1</v>
      </c>
      <c r="F103" s="2" t="str">
        <f t="shared" si="12"/>
        <v>LEDSW</v>
      </c>
      <c r="G103" s="2" t="str">
        <f t="shared" si="13"/>
        <v>RD8</v>
      </c>
      <c r="H103" s="2">
        <f t="shared" si="14"/>
        <v>0</v>
      </c>
      <c r="I103" s="2">
        <f t="shared" si="15"/>
        <v>72</v>
      </c>
      <c r="J103" s="2">
        <f t="shared" si="16"/>
        <v>0</v>
      </c>
      <c r="K103" s="2" t="str">
        <f t="shared" si="17"/>
        <v>PORTDbits.RD8</v>
      </c>
      <c r="L103" s="2" t="str">
        <f t="shared" si="18"/>
        <v>D</v>
      </c>
      <c r="M103" s="2" t="str">
        <f t="shared" si="19"/>
        <v>8</v>
      </c>
      <c r="N103" s="2" t="str">
        <f t="shared" si="20"/>
        <v>PORT</v>
      </c>
      <c r="O103" s="2">
        <f t="shared" si="21"/>
        <v>1</v>
      </c>
      <c r="P103" s="2" t="str">
        <f t="shared" si="22"/>
        <v>R</v>
      </c>
    </row>
    <row r="104" spans="1:16">
      <c r="A104" s="2" t="str">
        <f t="shared" si="8"/>
        <v>#define TRIS_LEDSW                  TRISDbits.TRISD8                            //</v>
      </c>
      <c r="B104" s="2" t="str">
        <f t="shared" si="0"/>
        <v xml:space="preserve">                                                            /</v>
      </c>
      <c r="C104" s="2">
        <f t="shared" si="9"/>
        <v>14</v>
      </c>
      <c r="D104" s="2">
        <f t="shared" si="10"/>
        <v>3</v>
      </c>
      <c r="E104" s="2">
        <f t="shared" si="11"/>
        <v>2</v>
      </c>
      <c r="F104" s="2" t="str">
        <f t="shared" si="12"/>
        <v>LEDSW</v>
      </c>
      <c r="G104" s="2" t="str">
        <f t="shared" si="13"/>
        <v>RD8</v>
      </c>
      <c r="H104" s="2">
        <f t="shared" si="14"/>
        <v>0</v>
      </c>
      <c r="I104" s="2">
        <f t="shared" si="15"/>
        <v>72</v>
      </c>
      <c r="J104" s="2">
        <f t="shared" si="16"/>
        <v>0</v>
      </c>
      <c r="K104" s="2" t="str">
        <f t="shared" si="17"/>
        <v>TRISDbits.TRISD8</v>
      </c>
      <c r="L104" s="2" t="str">
        <f t="shared" si="18"/>
        <v>D</v>
      </c>
      <c r="M104" s="2" t="str">
        <f t="shared" si="19"/>
        <v>8</v>
      </c>
      <c r="N104" s="2" t="str">
        <f t="shared" si="20"/>
        <v>TRIS</v>
      </c>
      <c r="O104" s="2">
        <f t="shared" si="21"/>
        <v>1</v>
      </c>
      <c r="P104" s="2" t="str">
        <f t="shared" si="22"/>
        <v>TRIS</v>
      </c>
    </row>
    <row r="105" spans="1:16">
      <c r="A105" s="2" t="str">
        <f t="shared" si="8"/>
        <v>#define LAT_LEDSW                   LATDbits.LATD8                              //</v>
      </c>
      <c r="B105" s="2" t="str">
        <f t="shared" si="0"/>
        <v xml:space="preserve">                                                            /</v>
      </c>
      <c r="C105" s="2">
        <f t="shared" si="9"/>
        <v>15</v>
      </c>
      <c r="D105" s="2">
        <f t="shared" si="10"/>
        <v>3</v>
      </c>
      <c r="E105" s="2">
        <f t="shared" si="11"/>
        <v>3</v>
      </c>
      <c r="F105" s="2" t="str">
        <f t="shared" si="12"/>
        <v>LEDSW</v>
      </c>
      <c r="G105" s="2" t="str">
        <f t="shared" si="13"/>
        <v>RD8</v>
      </c>
      <c r="H105" s="2">
        <f t="shared" si="14"/>
        <v>0</v>
      </c>
      <c r="I105" s="2">
        <f t="shared" si="15"/>
        <v>72</v>
      </c>
      <c r="J105" s="2">
        <f t="shared" si="16"/>
        <v>0</v>
      </c>
      <c r="K105" s="2" t="str">
        <f t="shared" si="17"/>
        <v>LATDbits.LATD8</v>
      </c>
      <c r="L105" s="2" t="str">
        <f t="shared" si="18"/>
        <v>D</v>
      </c>
      <c r="M105" s="2" t="str">
        <f t="shared" si="19"/>
        <v>8</v>
      </c>
      <c r="N105" s="2" t="str">
        <f t="shared" si="20"/>
        <v>LAT</v>
      </c>
      <c r="O105" s="2">
        <f t="shared" si="21"/>
        <v>1</v>
      </c>
      <c r="P105" s="2" t="str">
        <f t="shared" si="22"/>
        <v>LAT</v>
      </c>
    </row>
    <row r="106" spans="1:16">
      <c r="A106" s="2" t="str">
        <f t="shared" si="8"/>
        <v>#define RPIN_LEDSW                  72                                          //</v>
      </c>
      <c r="B106" s="2" t="str">
        <f t="shared" si="0"/>
        <v xml:space="preserve">                                                            /</v>
      </c>
      <c r="C106" s="2">
        <f t="shared" si="9"/>
        <v>16</v>
      </c>
      <c r="D106" s="2">
        <f t="shared" si="10"/>
        <v>3</v>
      </c>
      <c r="E106" s="2">
        <f t="shared" si="11"/>
        <v>4</v>
      </c>
      <c r="F106" s="2" t="str">
        <f t="shared" si="12"/>
        <v>LEDSW</v>
      </c>
      <c r="G106" s="2" t="str">
        <f t="shared" si="13"/>
        <v>RD8</v>
      </c>
      <c r="H106" s="2">
        <f t="shared" si="14"/>
        <v>0</v>
      </c>
      <c r="I106" s="2">
        <f t="shared" si="15"/>
        <v>72</v>
      </c>
      <c r="J106" s="2">
        <f t="shared" si="16"/>
        <v>0</v>
      </c>
      <c r="K106" s="2">
        <f t="shared" si="17"/>
        <v>72</v>
      </c>
      <c r="L106" s="2" t="str">
        <f t="shared" si="18"/>
        <v>D</v>
      </c>
      <c r="M106" s="2" t="str">
        <f t="shared" si="19"/>
        <v>8</v>
      </c>
      <c r="N106" s="2" t="str">
        <f t="shared" si="20"/>
        <v>RPIN</v>
      </c>
      <c r="O106" s="2">
        <f t="shared" si="21"/>
        <v>2</v>
      </c>
      <c r="P106" s="2">
        <f t="shared" si="22"/>
        <v>0</v>
      </c>
    </row>
    <row r="107" spans="1:16">
      <c r="A107" s="2" t="str">
        <f t="shared" si="8"/>
        <v xml:space="preserve">                                                                                //</v>
      </c>
      <c r="B107" s="2" t="str">
        <f t="shared" si="0"/>
        <v xml:space="preserve">                                                            /</v>
      </c>
      <c r="C107" s="2">
        <f t="shared" si="9"/>
        <v>17</v>
      </c>
      <c r="D107" s="2">
        <f t="shared" si="10"/>
        <v>3</v>
      </c>
      <c r="E107" s="2">
        <f t="shared" si="11"/>
        <v>5</v>
      </c>
      <c r="F107" s="2" t="str">
        <f t="shared" si="12"/>
        <v>LEDSW</v>
      </c>
      <c r="G107" s="2" t="str">
        <f t="shared" si="13"/>
        <v>RD8</v>
      </c>
      <c r="H107" s="2">
        <f t="shared" si="14"/>
        <v>0</v>
      </c>
      <c r="I107" s="2">
        <f t="shared" si="15"/>
        <v>72</v>
      </c>
      <c r="J107" s="2">
        <f t="shared" si="16"/>
        <v>0</v>
      </c>
      <c r="K107" s="2">
        <f t="shared" si="17"/>
        <v>0</v>
      </c>
      <c r="L107" s="2" t="str">
        <f t="shared" si="18"/>
        <v>D</v>
      </c>
      <c r="M107" s="2" t="str">
        <f t="shared" si="19"/>
        <v>8</v>
      </c>
      <c r="N107" s="2" t="str">
        <f t="shared" si="20"/>
        <v>RPOUT</v>
      </c>
      <c r="O107" s="2">
        <f t="shared" si="21"/>
        <v>3</v>
      </c>
      <c r="P107" s="2">
        <f t="shared" si="22"/>
        <v>0</v>
      </c>
    </row>
    <row r="108" spans="1:16">
      <c r="A108" s="2" t="str">
        <f t="shared" si="8"/>
        <v xml:space="preserve">                                                                                //</v>
      </c>
      <c r="B108" s="2" t="str">
        <f t="shared" si="0"/>
        <v xml:space="preserve">                                                            /</v>
      </c>
      <c r="C108" s="2">
        <f t="shared" si="9"/>
        <v>18</v>
      </c>
      <c r="D108" s="2">
        <f t="shared" si="10"/>
        <v>3</v>
      </c>
      <c r="E108" s="2">
        <f t="shared" si="11"/>
        <v>6</v>
      </c>
      <c r="F108" s="2" t="str">
        <f t="shared" si="12"/>
        <v>LEDSW</v>
      </c>
      <c r="G108" s="2" t="str">
        <f t="shared" si="13"/>
        <v>RD8</v>
      </c>
      <c r="H108" s="2">
        <f t="shared" si="14"/>
        <v>0</v>
      </c>
      <c r="I108" s="2">
        <f t="shared" si="15"/>
        <v>72</v>
      </c>
      <c r="J108" s="2">
        <f t="shared" si="16"/>
        <v>0</v>
      </c>
      <c r="K108" s="2">
        <f t="shared" si="17"/>
        <v>0</v>
      </c>
      <c r="L108" s="2" t="str">
        <f t="shared" si="18"/>
        <v>D</v>
      </c>
      <c r="M108" s="2" t="str">
        <f t="shared" si="19"/>
        <v>8</v>
      </c>
      <c r="N108" s="2" t="str">
        <f t="shared" si="20"/>
        <v>ANSEL</v>
      </c>
      <c r="O108" s="2">
        <f t="shared" si="21"/>
        <v>4</v>
      </c>
      <c r="P108" s="2" t="str">
        <f t="shared" si="22"/>
        <v>ANS</v>
      </c>
    </row>
    <row r="109" spans="1:16">
      <c r="A109" s="2" t="str">
        <f t="shared" si="8"/>
        <v>#define PORT_LEDRed                 PORTDbits.RD11                              //</v>
      </c>
      <c r="B109" s="2" t="str">
        <f t="shared" si="0"/>
        <v xml:space="preserve">                                                            /</v>
      </c>
      <c r="C109" s="2">
        <f t="shared" si="9"/>
        <v>19</v>
      </c>
      <c r="D109" s="2">
        <f t="shared" si="10"/>
        <v>4</v>
      </c>
      <c r="E109" s="2">
        <f t="shared" si="11"/>
        <v>1</v>
      </c>
      <c r="F109" s="2" t="str">
        <f t="shared" si="12"/>
        <v>LEDRed</v>
      </c>
      <c r="G109" s="2" t="str">
        <f t="shared" si="13"/>
        <v>RD11</v>
      </c>
      <c r="H109" s="2">
        <f t="shared" si="14"/>
        <v>0</v>
      </c>
      <c r="I109" s="2">
        <f t="shared" si="15"/>
        <v>75</v>
      </c>
      <c r="J109" s="2">
        <f t="shared" si="16"/>
        <v>0</v>
      </c>
      <c r="K109" s="2" t="str">
        <f t="shared" si="17"/>
        <v>PORTDbits.RD11</v>
      </c>
      <c r="L109" s="2" t="str">
        <f t="shared" si="18"/>
        <v>D</v>
      </c>
      <c r="M109" s="2" t="str">
        <f t="shared" si="19"/>
        <v>11</v>
      </c>
      <c r="N109" s="2" t="str">
        <f t="shared" si="20"/>
        <v>PORT</v>
      </c>
      <c r="O109" s="2">
        <f t="shared" si="21"/>
        <v>1</v>
      </c>
      <c r="P109" s="2" t="str">
        <f t="shared" si="22"/>
        <v>R</v>
      </c>
    </row>
    <row r="110" spans="1:16">
      <c r="A110" s="2" t="str">
        <f t="shared" si="8"/>
        <v>#define TRIS_LEDRed                 TRISDbits.TRISD11                           //</v>
      </c>
      <c r="B110" s="2" t="str">
        <f t="shared" si="0"/>
        <v xml:space="preserve">                                                            /</v>
      </c>
      <c r="C110" s="2">
        <f t="shared" si="9"/>
        <v>20</v>
      </c>
      <c r="D110" s="2">
        <f t="shared" si="10"/>
        <v>4</v>
      </c>
      <c r="E110" s="2">
        <f t="shared" si="11"/>
        <v>2</v>
      </c>
      <c r="F110" s="2" t="str">
        <f t="shared" si="12"/>
        <v>LEDRed</v>
      </c>
      <c r="G110" s="2" t="str">
        <f t="shared" si="13"/>
        <v>RD11</v>
      </c>
      <c r="H110" s="2">
        <f t="shared" si="14"/>
        <v>0</v>
      </c>
      <c r="I110" s="2">
        <f t="shared" si="15"/>
        <v>75</v>
      </c>
      <c r="J110" s="2">
        <f t="shared" si="16"/>
        <v>0</v>
      </c>
      <c r="K110" s="2" t="str">
        <f t="shared" si="17"/>
        <v>TRISDbits.TRISD11</v>
      </c>
      <c r="L110" s="2" t="str">
        <f t="shared" si="18"/>
        <v>D</v>
      </c>
      <c r="M110" s="2" t="str">
        <f t="shared" si="19"/>
        <v>11</v>
      </c>
      <c r="N110" s="2" t="str">
        <f t="shared" si="20"/>
        <v>TRIS</v>
      </c>
      <c r="O110" s="2">
        <f t="shared" si="21"/>
        <v>1</v>
      </c>
      <c r="P110" s="2" t="str">
        <f t="shared" si="22"/>
        <v>TRIS</v>
      </c>
    </row>
    <row r="111" spans="1:16">
      <c r="A111" s="2" t="str">
        <f t="shared" si="8"/>
        <v>#define LAT_LEDRed                  LATDbits.LATD11                             //</v>
      </c>
      <c r="B111" s="2" t="str">
        <f t="shared" si="0"/>
        <v xml:space="preserve">                                                            /</v>
      </c>
      <c r="C111" s="2">
        <f t="shared" si="9"/>
        <v>21</v>
      </c>
      <c r="D111" s="2">
        <f t="shared" si="10"/>
        <v>4</v>
      </c>
      <c r="E111" s="2">
        <f t="shared" si="11"/>
        <v>3</v>
      </c>
      <c r="F111" s="2" t="str">
        <f t="shared" si="12"/>
        <v>LEDRed</v>
      </c>
      <c r="G111" s="2" t="str">
        <f t="shared" si="13"/>
        <v>RD11</v>
      </c>
      <c r="H111" s="2">
        <f t="shared" si="14"/>
        <v>0</v>
      </c>
      <c r="I111" s="2">
        <f t="shared" si="15"/>
        <v>75</v>
      </c>
      <c r="J111" s="2">
        <f t="shared" si="16"/>
        <v>0</v>
      </c>
      <c r="K111" s="2" t="str">
        <f t="shared" si="17"/>
        <v>LATDbits.LATD11</v>
      </c>
      <c r="L111" s="2" t="str">
        <f t="shared" si="18"/>
        <v>D</v>
      </c>
      <c r="M111" s="2" t="str">
        <f t="shared" si="19"/>
        <v>11</v>
      </c>
      <c r="N111" s="2" t="str">
        <f t="shared" si="20"/>
        <v>LAT</v>
      </c>
      <c r="O111" s="2">
        <f t="shared" si="21"/>
        <v>1</v>
      </c>
      <c r="P111" s="2" t="str">
        <f t="shared" si="22"/>
        <v>LAT</v>
      </c>
    </row>
    <row r="112" spans="1:16">
      <c r="A112" s="2" t="str">
        <f t="shared" si="8"/>
        <v>#define RPIN_LEDRed                 75                                          //</v>
      </c>
      <c r="B112" s="2" t="str">
        <f t="shared" si="0"/>
        <v xml:space="preserve">                                                            /</v>
      </c>
      <c r="C112" s="2">
        <f t="shared" si="9"/>
        <v>22</v>
      </c>
      <c r="D112" s="2">
        <f t="shared" si="10"/>
        <v>4</v>
      </c>
      <c r="E112" s="2">
        <f t="shared" si="11"/>
        <v>4</v>
      </c>
      <c r="F112" s="2" t="str">
        <f t="shared" si="12"/>
        <v>LEDRed</v>
      </c>
      <c r="G112" s="2" t="str">
        <f t="shared" si="13"/>
        <v>RD11</v>
      </c>
      <c r="H112" s="2">
        <f t="shared" si="14"/>
        <v>0</v>
      </c>
      <c r="I112" s="2">
        <f t="shared" si="15"/>
        <v>75</v>
      </c>
      <c r="J112" s="2">
        <f t="shared" si="16"/>
        <v>0</v>
      </c>
      <c r="K112" s="2">
        <f t="shared" si="17"/>
        <v>75</v>
      </c>
      <c r="L112" s="2" t="str">
        <f t="shared" si="18"/>
        <v>D</v>
      </c>
      <c r="M112" s="2" t="str">
        <f t="shared" si="19"/>
        <v>11</v>
      </c>
      <c r="N112" s="2" t="str">
        <f t="shared" si="20"/>
        <v>RPIN</v>
      </c>
      <c r="O112" s="2">
        <f t="shared" si="21"/>
        <v>2</v>
      </c>
      <c r="P112" s="2">
        <f t="shared" si="22"/>
        <v>0</v>
      </c>
    </row>
    <row r="113" spans="1:16">
      <c r="A113" s="2" t="str">
        <f t="shared" si="8"/>
        <v xml:space="preserve">                                                                                //</v>
      </c>
      <c r="B113" s="2" t="str">
        <f t="shared" si="0"/>
        <v xml:space="preserve">                                                            /</v>
      </c>
      <c r="C113" s="2">
        <f t="shared" si="9"/>
        <v>23</v>
      </c>
      <c r="D113" s="2">
        <f t="shared" si="10"/>
        <v>4</v>
      </c>
      <c r="E113" s="2">
        <f t="shared" si="11"/>
        <v>5</v>
      </c>
      <c r="F113" s="2" t="str">
        <f t="shared" si="12"/>
        <v>LEDRed</v>
      </c>
      <c r="G113" s="2" t="str">
        <f t="shared" si="13"/>
        <v>RD11</v>
      </c>
      <c r="H113" s="2">
        <f t="shared" si="14"/>
        <v>0</v>
      </c>
      <c r="I113" s="2">
        <f t="shared" si="15"/>
        <v>75</v>
      </c>
      <c r="J113" s="2">
        <f t="shared" si="16"/>
        <v>0</v>
      </c>
      <c r="K113" s="2">
        <f t="shared" si="17"/>
        <v>0</v>
      </c>
      <c r="L113" s="2" t="str">
        <f t="shared" si="18"/>
        <v>D</v>
      </c>
      <c r="M113" s="2" t="str">
        <f t="shared" si="19"/>
        <v>11</v>
      </c>
      <c r="N113" s="2" t="str">
        <f t="shared" si="20"/>
        <v>RPOUT</v>
      </c>
      <c r="O113" s="2">
        <f t="shared" si="21"/>
        <v>3</v>
      </c>
      <c r="P113" s="2">
        <f t="shared" si="22"/>
        <v>0</v>
      </c>
    </row>
    <row r="114" spans="1:16">
      <c r="A114" s="2" t="str">
        <f t="shared" si="8"/>
        <v xml:space="preserve">                                                                                //</v>
      </c>
      <c r="B114" s="2" t="str">
        <f t="shared" si="0"/>
        <v xml:space="preserve">                                                            /</v>
      </c>
      <c r="C114" s="2">
        <f t="shared" si="9"/>
        <v>24</v>
      </c>
      <c r="D114" s="2">
        <f t="shared" si="10"/>
        <v>4</v>
      </c>
      <c r="E114" s="2">
        <f t="shared" si="11"/>
        <v>6</v>
      </c>
      <c r="F114" s="2" t="str">
        <f t="shared" si="12"/>
        <v>LEDRed</v>
      </c>
      <c r="G114" s="2" t="str">
        <f t="shared" si="13"/>
        <v>RD11</v>
      </c>
      <c r="H114" s="2">
        <f t="shared" si="14"/>
        <v>0</v>
      </c>
      <c r="I114" s="2">
        <f t="shared" si="15"/>
        <v>75</v>
      </c>
      <c r="J114" s="2">
        <f t="shared" si="16"/>
        <v>0</v>
      </c>
      <c r="K114" s="2">
        <f t="shared" si="17"/>
        <v>0</v>
      </c>
      <c r="L114" s="2" t="str">
        <f t="shared" si="18"/>
        <v>D</v>
      </c>
      <c r="M114" s="2" t="str">
        <f t="shared" si="19"/>
        <v>11</v>
      </c>
      <c r="N114" s="2" t="str">
        <f t="shared" si="20"/>
        <v>ANSEL</v>
      </c>
      <c r="O114" s="2">
        <f t="shared" si="21"/>
        <v>4</v>
      </c>
      <c r="P114" s="2" t="str">
        <f t="shared" si="22"/>
        <v>ANS</v>
      </c>
    </row>
    <row r="115" spans="1:16">
      <c r="A115" s="2" t="str">
        <f t="shared" si="8"/>
        <v>#define PORT_LEDGreen               PORTDbits.RD0                               //</v>
      </c>
      <c r="B115" s="2" t="str">
        <f t="shared" si="0"/>
        <v xml:space="preserve">                                                            /</v>
      </c>
      <c r="C115" s="2">
        <f t="shared" si="9"/>
        <v>25</v>
      </c>
      <c r="D115" s="2">
        <f t="shared" si="10"/>
        <v>5</v>
      </c>
      <c r="E115" s="2">
        <f t="shared" si="11"/>
        <v>1</v>
      </c>
      <c r="F115" s="2" t="str">
        <f t="shared" si="12"/>
        <v>LEDGreen</v>
      </c>
      <c r="G115" s="2" t="str">
        <f t="shared" si="13"/>
        <v>RD0</v>
      </c>
      <c r="H115" s="2">
        <f t="shared" si="14"/>
        <v>0</v>
      </c>
      <c r="I115" s="2">
        <f t="shared" si="15"/>
        <v>64</v>
      </c>
      <c r="J115" s="2" t="str">
        <f t="shared" si="16"/>
        <v>_RP64R</v>
      </c>
      <c r="K115" s="2" t="str">
        <f t="shared" si="17"/>
        <v>PORTDbits.RD0</v>
      </c>
      <c r="L115" s="2" t="str">
        <f t="shared" si="18"/>
        <v>D</v>
      </c>
      <c r="M115" s="2" t="str">
        <f t="shared" si="19"/>
        <v>0</v>
      </c>
      <c r="N115" s="2" t="str">
        <f t="shared" si="20"/>
        <v>PORT</v>
      </c>
      <c r="O115" s="2">
        <f t="shared" si="21"/>
        <v>1</v>
      </c>
      <c r="P115" s="2" t="str">
        <f t="shared" si="22"/>
        <v>R</v>
      </c>
    </row>
    <row r="116" spans="1:16">
      <c r="A116" s="2" t="str">
        <f t="shared" si="8"/>
        <v>#define TRIS_LEDGreen               TRISDbits.TRISD0                            //</v>
      </c>
      <c r="B116" s="2" t="str">
        <f t="shared" si="0"/>
        <v xml:space="preserve">                                                            /</v>
      </c>
      <c r="C116" s="2">
        <f t="shared" si="9"/>
        <v>26</v>
      </c>
      <c r="D116" s="2">
        <f t="shared" si="10"/>
        <v>5</v>
      </c>
      <c r="E116" s="2">
        <f t="shared" si="11"/>
        <v>2</v>
      </c>
      <c r="F116" s="2" t="str">
        <f t="shared" si="12"/>
        <v>LEDGreen</v>
      </c>
      <c r="G116" s="2" t="str">
        <f t="shared" si="13"/>
        <v>RD0</v>
      </c>
      <c r="H116" s="2">
        <f t="shared" si="14"/>
        <v>0</v>
      </c>
      <c r="I116" s="2">
        <f t="shared" si="15"/>
        <v>64</v>
      </c>
      <c r="J116" s="2" t="str">
        <f t="shared" si="16"/>
        <v>_RP64R</v>
      </c>
      <c r="K116" s="2" t="str">
        <f t="shared" si="17"/>
        <v>TRISDbits.TRISD0</v>
      </c>
      <c r="L116" s="2" t="str">
        <f t="shared" si="18"/>
        <v>D</v>
      </c>
      <c r="M116" s="2" t="str">
        <f t="shared" si="19"/>
        <v>0</v>
      </c>
      <c r="N116" s="2" t="str">
        <f t="shared" si="20"/>
        <v>TRIS</v>
      </c>
      <c r="O116" s="2">
        <f t="shared" si="21"/>
        <v>1</v>
      </c>
      <c r="P116" s="2" t="str">
        <f t="shared" si="22"/>
        <v>TRIS</v>
      </c>
    </row>
    <row r="117" spans="1:16">
      <c r="A117" s="2" t="str">
        <f t="shared" si="8"/>
        <v>#define LAT_LEDGreen                LATDbits.LATD0                              //</v>
      </c>
      <c r="B117" s="2" t="str">
        <f t="shared" si="0"/>
        <v xml:space="preserve">                                                            /</v>
      </c>
      <c r="C117" s="2">
        <f t="shared" si="9"/>
        <v>27</v>
      </c>
      <c r="D117" s="2">
        <f t="shared" si="10"/>
        <v>5</v>
      </c>
      <c r="E117" s="2">
        <f t="shared" si="11"/>
        <v>3</v>
      </c>
      <c r="F117" s="2" t="str">
        <f t="shared" si="12"/>
        <v>LEDGreen</v>
      </c>
      <c r="G117" s="2" t="str">
        <f t="shared" si="13"/>
        <v>RD0</v>
      </c>
      <c r="H117" s="2">
        <f t="shared" si="14"/>
        <v>0</v>
      </c>
      <c r="I117" s="2">
        <f t="shared" si="15"/>
        <v>64</v>
      </c>
      <c r="J117" s="2" t="str">
        <f t="shared" si="16"/>
        <v>_RP64R</v>
      </c>
      <c r="K117" s="2" t="str">
        <f t="shared" si="17"/>
        <v>LATDbits.LATD0</v>
      </c>
      <c r="L117" s="2" t="str">
        <f t="shared" si="18"/>
        <v>D</v>
      </c>
      <c r="M117" s="2" t="str">
        <f t="shared" si="19"/>
        <v>0</v>
      </c>
      <c r="N117" s="2" t="str">
        <f t="shared" si="20"/>
        <v>LAT</v>
      </c>
      <c r="O117" s="2">
        <f t="shared" si="21"/>
        <v>1</v>
      </c>
      <c r="P117" s="2" t="str">
        <f t="shared" si="22"/>
        <v>LAT</v>
      </c>
    </row>
    <row r="118" spans="1:16">
      <c r="A118" s="2" t="str">
        <f t="shared" si="8"/>
        <v>#define RPIN_LEDGreen               64                                          //</v>
      </c>
      <c r="B118" s="2" t="str">
        <f t="shared" si="0"/>
        <v xml:space="preserve">                                                            /</v>
      </c>
      <c r="C118" s="2">
        <f t="shared" si="9"/>
        <v>28</v>
      </c>
      <c r="D118" s="2">
        <f t="shared" si="10"/>
        <v>5</v>
      </c>
      <c r="E118" s="2">
        <f t="shared" si="11"/>
        <v>4</v>
      </c>
      <c r="F118" s="2" t="str">
        <f t="shared" si="12"/>
        <v>LEDGreen</v>
      </c>
      <c r="G118" s="2" t="str">
        <f t="shared" si="13"/>
        <v>RD0</v>
      </c>
      <c r="H118" s="2">
        <f t="shared" si="14"/>
        <v>0</v>
      </c>
      <c r="I118" s="2">
        <f t="shared" si="15"/>
        <v>64</v>
      </c>
      <c r="J118" s="2" t="str">
        <f t="shared" si="16"/>
        <v>_RP64R</v>
      </c>
      <c r="K118" s="2">
        <f t="shared" si="17"/>
        <v>64</v>
      </c>
      <c r="L118" s="2" t="str">
        <f t="shared" si="18"/>
        <v>D</v>
      </c>
      <c r="M118" s="2" t="str">
        <f t="shared" si="19"/>
        <v>0</v>
      </c>
      <c r="N118" s="2" t="str">
        <f t="shared" si="20"/>
        <v>RPIN</v>
      </c>
      <c r="O118" s="2">
        <f t="shared" si="21"/>
        <v>2</v>
      </c>
      <c r="P118" s="2">
        <f t="shared" si="22"/>
        <v>0</v>
      </c>
    </row>
    <row r="119" spans="1:16">
      <c r="A119" s="2" t="str">
        <f t="shared" si="8"/>
        <v>#define RPOUT_LEDGreen              _RP64R                                      //</v>
      </c>
      <c r="B119" s="2" t="str">
        <f t="shared" si="0"/>
        <v xml:space="preserve">                                                            /</v>
      </c>
      <c r="C119" s="2">
        <f t="shared" si="9"/>
        <v>29</v>
      </c>
      <c r="D119" s="2">
        <f t="shared" si="10"/>
        <v>5</v>
      </c>
      <c r="E119" s="2">
        <f t="shared" si="11"/>
        <v>5</v>
      </c>
      <c r="F119" s="2" t="str">
        <f t="shared" si="12"/>
        <v>LEDGreen</v>
      </c>
      <c r="G119" s="2" t="str">
        <f t="shared" si="13"/>
        <v>RD0</v>
      </c>
      <c r="H119" s="2">
        <f t="shared" si="14"/>
        <v>0</v>
      </c>
      <c r="I119" s="2">
        <f t="shared" si="15"/>
        <v>64</v>
      </c>
      <c r="J119" s="2" t="str">
        <f t="shared" si="16"/>
        <v>_RP64R</v>
      </c>
      <c r="K119" s="2" t="str">
        <f t="shared" si="17"/>
        <v>_RP64R</v>
      </c>
      <c r="L119" s="2" t="str">
        <f t="shared" si="18"/>
        <v>D</v>
      </c>
      <c r="M119" s="2" t="str">
        <f t="shared" si="19"/>
        <v>0</v>
      </c>
      <c r="N119" s="2" t="str">
        <f t="shared" si="20"/>
        <v>RPOUT</v>
      </c>
      <c r="O119" s="2">
        <f t="shared" si="21"/>
        <v>3</v>
      </c>
      <c r="P119" s="2">
        <f t="shared" si="22"/>
        <v>0</v>
      </c>
    </row>
    <row r="120" spans="1:16">
      <c r="A120" s="2" t="str">
        <f t="shared" si="8"/>
        <v xml:space="preserve">                                                                                //</v>
      </c>
      <c r="B120" s="2" t="str">
        <f t="shared" si="0"/>
        <v xml:space="preserve">                                                            /</v>
      </c>
      <c r="C120" s="2">
        <f t="shared" si="9"/>
        <v>30</v>
      </c>
      <c r="D120" s="2">
        <f t="shared" si="10"/>
        <v>5</v>
      </c>
      <c r="E120" s="2">
        <f t="shared" si="11"/>
        <v>6</v>
      </c>
      <c r="F120" s="2" t="str">
        <f t="shared" si="12"/>
        <v>LEDGreen</v>
      </c>
      <c r="G120" s="2" t="str">
        <f t="shared" si="13"/>
        <v>RD0</v>
      </c>
      <c r="H120" s="2">
        <f t="shared" si="14"/>
        <v>0</v>
      </c>
      <c r="I120" s="2">
        <f t="shared" si="15"/>
        <v>64</v>
      </c>
      <c r="J120" s="2" t="str">
        <f t="shared" si="16"/>
        <v>_RP64R</v>
      </c>
      <c r="K120" s="2">
        <f t="shared" si="17"/>
        <v>0</v>
      </c>
      <c r="L120" s="2" t="str">
        <f t="shared" si="18"/>
        <v>D</v>
      </c>
      <c r="M120" s="2" t="str">
        <f t="shared" si="19"/>
        <v>0</v>
      </c>
      <c r="N120" s="2" t="str">
        <f t="shared" si="20"/>
        <v>ANSEL</v>
      </c>
      <c r="O120" s="2">
        <f t="shared" si="21"/>
        <v>4</v>
      </c>
      <c r="P120" s="2" t="str">
        <f t="shared" si="22"/>
        <v>ANS</v>
      </c>
    </row>
    <row r="121" spans="1:16">
      <c r="A121" s="2" t="str">
        <f t="shared" si="8"/>
        <v>#define PORT_CLK1                   PORTEbits.RE2                               //</v>
      </c>
      <c r="B121" s="2" t="str">
        <f t="shared" si="0"/>
        <v xml:space="preserve">                                                            /</v>
      </c>
      <c r="C121" s="2">
        <f t="shared" si="9"/>
        <v>31</v>
      </c>
      <c r="D121" s="2">
        <f t="shared" si="10"/>
        <v>6</v>
      </c>
      <c r="E121" s="2">
        <f t="shared" si="11"/>
        <v>1</v>
      </c>
      <c r="F121" s="2" t="str">
        <f t="shared" si="12"/>
        <v>CLK1</v>
      </c>
      <c r="G121" s="2" t="str">
        <f t="shared" si="13"/>
        <v>RE2</v>
      </c>
      <c r="H121" s="2">
        <f t="shared" si="14"/>
        <v>1</v>
      </c>
      <c r="I121" s="2">
        <f t="shared" si="15"/>
        <v>82</v>
      </c>
      <c r="J121" s="2" t="str">
        <f t="shared" si="16"/>
        <v>_RP82R</v>
      </c>
      <c r="K121" s="2" t="str">
        <f t="shared" si="17"/>
        <v>PORTEbits.RE2</v>
      </c>
      <c r="L121" s="2" t="str">
        <f t="shared" si="18"/>
        <v>E</v>
      </c>
      <c r="M121" s="2" t="str">
        <f t="shared" si="19"/>
        <v>2</v>
      </c>
      <c r="N121" s="2" t="str">
        <f t="shared" si="20"/>
        <v>PORT</v>
      </c>
      <c r="O121" s="2">
        <f t="shared" si="21"/>
        <v>1</v>
      </c>
      <c r="P121" s="2" t="str">
        <f t="shared" si="22"/>
        <v>R</v>
      </c>
    </row>
    <row r="122" spans="1:16">
      <c r="A122" s="2" t="str">
        <f t="shared" si="8"/>
        <v>#define TRIS_CLK1                   TRISEbits.TRISE2                            //</v>
      </c>
      <c r="B122" s="2" t="str">
        <f t="shared" si="0"/>
        <v xml:space="preserve">                                                            /</v>
      </c>
      <c r="C122" s="2">
        <f t="shared" si="9"/>
        <v>32</v>
      </c>
      <c r="D122" s="2">
        <f t="shared" si="10"/>
        <v>6</v>
      </c>
      <c r="E122" s="2">
        <f t="shared" si="11"/>
        <v>2</v>
      </c>
      <c r="F122" s="2" t="str">
        <f t="shared" si="12"/>
        <v>CLK1</v>
      </c>
      <c r="G122" s="2" t="str">
        <f t="shared" si="13"/>
        <v>RE2</v>
      </c>
      <c r="H122" s="2">
        <f t="shared" si="14"/>
        <v>1</v>
      </c>
      <c r="I122" s="2">
        <f t="shared" si="15"/>
        <v>82</v>
      </c>
      <c r="J122" s="2" t="str">
        <f t="shared" si="16"/>
        <v>_RP82R</v>
      </c>
      <c r="K122" s="2" t="str">
        <f t="shared" si="17"/>
        <v>TRISEbits.TRISE2</v>
      </c>
      <c r="L122" s="2" t="str">
        <f t="shared" si="18"/>
        <v>E</v>
      </c>
      <c r="M122" s="2" t="str">
        <f t="shared" si="19"/>
        <v>2</v>
      </c>
      <c r="N122" s="2" t="str">
        <f t="shared" si="20"/>
        <v>TRIS</v>
      </c>
      <c r="O122" s="2">
        <f t="shared" si="21"/>
        <v>1</v>
      </c>
      <c r="P122" s="2" t="str">
        <f t="shared" si="22"/>
        <v>TRIS</v>
      </c>
    </row>
    <row r="123" spans="1:16">
      <c r="A123" s="2" t="str">
        <f t="shared" si="8"/>
        <v>#define LAT_CLK1                    LATEbits.LATE2                              //</v>
      </c>
      <c r="B123" s="2" t="str">
        <f t="shared" si="0"/>
        <v xml:space="preserve">                                                            /</v>
      </c>
      <c r="C123" s="2">
        <f t="shared" si="9"/>
        <v>33</v>
      </c>
      <c r="D123" s="2">
        <f t="shared" si="10"/>
        <v>6</v>
      </c>
      <c r="E123" s="2">
        <f t="shared" si="11"/>
        <v>3</v>
      </c>
      <c r="F123" s="2" t="str">
        <f t="shared" si="12"/>
        <v>CLK1</v>
      </c>
      <c r="G123" s="2" t="str">
        <f t="shared" si="13"/>
        <v>RE2</v>
      </c>
      <c r="H123" s="2">
        <f t="shared" si="14"/>
        <v>1</v>
      </c>
      <c r="I123" s="2">
        <f t="shared" si="15"/>
        <v>82</v>
      </c>
      <c r="J123" s="2" t="str">
        <f t="shared" si="16"/>
        <v>_RP82R</v>
      </c>
      <c r="K123" s="2" t="str">
        <f t="shared" si="17"/>
        <v>LATEbits.LATE2</v>
      </c>
      <c r="L123" s="2" t="str">
        <f t="shared" si="18"/>
        <v>E</v>
      </c>
      <c r="M123" s="2" t="str">
        <f t="shared" si="19"/>
        <v>2</v>
      </c>
      <c r="N123" s="2" t="str">
        <f t="shared" si="20"/>
        <v>LAT</v>
      </c>
      <c r="O123" s="2">
        <f t="shared" si="21"/>
        <v>1</v>
      </c>
      <c r="P123" s="2" t="str">
        <f t="shared" si="22"/>
        <v>LAT</v>
      </c>
    </row>
    <row r="124" spans="1:16">
      <c r="A124" s="2" t="str">
        <f t="shared" si="8"/>
        <v>#define RPIN_CLK1                   82                                          //</v>
      </c>
      <c r="B124" s="2" t="str">
        <f t="shared" si="0"/>
        <v xml:space="preserve">                                                            /</v>
      </c>
      <c r="C124" s="2">
        <f t="shared" si="9"/>
        <v>34</v>
      </c>
      <c r="D124" s="2">
        <f t="shared" si="10"/>
        <v>6</v>
      </c>
      <c r="E124" s="2">
        <f t="shared" si="11"/>
        <v>4</v>
      </c>
      <c r="F124" s="2" t="str">
        <f t="shared" si="12"/>
        <v>CLK1</v>
      </c>
      <c r="G124" s="2" t="str">
        <f t="shared" si="13"/>
        <v>RE2</v>
      </c>
      <c r="H124" s="2">
        <f t="shared" si="14"/>
        <v>1</v>
      </c>
      <c r="I124" s="2">
        <f t="shared" si="15"/>
        <v>82</v>
      </c>
      <c r="J124" s="2" t="str">
        <f t="shared" si="16"/>
        <v>_RP82R</v>
      </c>
      <c r="K124" s="2">
        <f t="shared" si="17"/>
        <v>82</v>
      </c>
      <c r="L124" s="2" t="str">
        <f t="shared" si="18"/>
        <v>E</v>
      </c>
      <c r="M124" s="2" t="str">
        <f t="shared" si="19"/>
        <v>2</v>
      </c>
      <c r="N124" s="2" t="str">
        <f t="shared" si="20"/>
        <v>RPIN</v>
      </c>
      <c r="O124" s="2">
        <f t="shared" si="21"/>
        <v>2</v>
      </c>
      <c r="P124" s="2">
        <f t="shared" si="22"/>
        <v>0</v>
      </c>
    </row>
    <row r="125" spans="1:16">
      <c r="A125" s="2" t="str">
        <f t="shared" si="8"/>
        <v>#define RPOUT_CLK1                  _RP82R                                      //</v>
      </c>
      <c r="B125" s="2" t="str">
        <f t="shared" si="0"/>
        <v xml:space="preserve">                                                            /</v>
      </c>
      <c r="C125" s="2">
        <f t="shared" si="9"/>
        <v>35</v>
      </c>
      <c r="D125" s="2">
        <f t="shared" si="10"/>
        <v>6</v>
      </c>
      <c r="E125" s="2">
        <f t="shared" si="11"/>
        <v>5</v>
      </c>
      <c r="F125" s="2" t="str">
        <f t="shared" si="12"/>
        <v>CLK1</v>
      </c>
      <c r="G125" s="2" t="str">
        <f t="shared" si="13"/>
        <v>RE2</v>
      </c>
      <c r="H125" s="2">
        <f t="shared" si="14"/>
        <v>1</v>
      </c>
      <c r="I125" s="2">
        <f t="shared" si="15"/>
        <v>82</v>
      </c>
      <c r="J125" s="2" t="str">
        <f t="shared" si="16"/>
        <v>_RP82R</v>
      </c>
      <c r="K125" s="2" t="str">
        <f t="shared" si="17"/>
        <v>_RP82R</v>
      </c>
      <c r="L125" s="2" t="str">
        <f t="shared" si="18"/>
        <v>E</v>
      </c>
      <c r="M125" s="2" t="str">
        <f t="shared" si="19"/>
        <v>2</v>
      </c>
      <c r="N125" s="2" t="str">
        <f t="shared" si="20"/>
        <v>RPOUT</v>
      </c>
      <c r="O125" s="2">
        <f t="shared" si="21"/>
        <v>3</v>
      </c>
      <c r="P125" s="2">
        <f t="shared" si="22"/>
        <v>0</v>
      </c>
    </row>
    <row r="126" spans="1:16">
      <c r="A126" s="2" t="str">
        <f t="shared" si="8"/>
        <v>#define ANSEL_CLK1                  ANSELEbits.ANSE2                            //</v>
      </c>
      <c r="B126" s="2" t="str">
        <f t="shared" si="0"/>
        <v xml:space="preserve">                                                            /</v>
      </c>
      <c r="C126" s="2">
        <f t="shared" si="9"/>
        <v>36</v>
      </c>
      <c r="D126" s="2">
        <f t="shared" si="10"/>
        <v>6</v>
      </c>
      <c r="E126" s="2">
        <f t="shared" si="11"/>
        <v>6</v>
      </c>
      <c r="F126" s="2" t="str">
        <f t="shared" si="12"/>
        <v>CLK1</v>
      </c>
      <c r="G126" s="2" t="str">
        <f t="shared" si="13"/>
        <v>RE2</v>
      </c>
      <c r="H126" s="2">
        <f t="shared" si="14"/>
        <v>1</v>
      </c>
      <c r="I126" s="2">
        <f t="shared" si="15"/>
        <v>82</v>
      </c>
      <c r="J126" s="2" t="str">
        <f t="shared" si="16"/>
        <v>_RP82R</v>
      </c>
      <c r="K126" s="2" t="str">
        <f t="shared" si="17"/>
        <v>ANSELEbits.ANSE2</v>
      </c>
      <c r="L126" s="2" t="str">
        <f t="shared" si="18"/>
        <v>E</v>
      </c>
      <c r="M126" s="2" t="str">
        <f t="shared" si="19"/>
        <v>2</v>
      </c>
      <c r="N126" s="2" t="str">
        <f t="shared" si="20"/>
        <v>ANSEL</v>
      </c>
      <c r="O126" s="2">
        <f t="shared" si="21"/>
        <v>4</v>
      </c>
      <c r="P126" s="2" t="str">
        <f t="shared" si="22"/>
        <v>ANS</v>
      </c>
    </row>
    <row r="127" spans="1:16">
      <c r="A127" s="2" t="str">
        <f t="shared" si="8"/>
        <v>#define PORT_CCN10                  PORTEbits.RE2                               //</v>
      </c>
      <c r="B127" s="2" t="str">
        <f t="shared" si="0"/>
        <v xml:space="preserve">                                                            /</v>
      </c>
      <c r="C127" s="2">
        <f t="shared" si="9"/>
        <v>37</v>
      </c>
      <c r="D127" s="2">
        <f t="shared" si="10"/>
        <v>7</v>
      </c>
      <c r="E127" s="2">
        <f t="shared" si="11"/>
        <v>1</v>
      </c>
      <c r="F127" s="2" t="str">
        <f t="shared" si="12"/>
        <v>CCN10</v>
      </c>
      <c r="G127" s="2" t="str">
        <f t="shared" si="13"/>
        <v>RE2</v>
      </c>
      <c r="H127" s="2">
        <f t="shared" si="14"/>
        <v>1</v>
      </c>
      <c r="I127" s="2">
        <f t="shared" si="15"/>
        <v>82</v>
      </c>
      <c r="J127" s="2" t="str">
        <f t="shared" si="16"/>
        <v>_RP82R</v>
      </c>
      <c r="K127" s="2" t="str">
        <f t="shared" si="17"/>
        <v>PORTEbits.RE2</v>
      </c>
      <c r="L127" s="2" t="str">
        <f t="shared" si="18"/>
        <v>E</v>
      </c>
      <c r="M127" s="2" t="str">
        <f t="shared" si="19"/>
        <v>2</v>
      </c>
      <c r="N127" s="2" t="str">
        <f t="shared" si="20"/>
        <v>PORT</v>
      </c>
      <c r="O127" s="2">
        <f t="shared" si="21"/>
        <v>1</v>
      </c>
      <c r="P127" s="2" t="str">
        <f t="shared" si="22"/>
        <v>R</v>
      </c>
    </row>
    <row r="128" spans="1:16">
      <c r="A128" s="2" t="str">
        <f t="shared" si="8"/>
        <v>#define TRIS_CCN10                  TRISEbits.TRISE2                            //</v>
      </c>
      <c r="B128" s="2" t="str">
        <f t="shared" si="0"/>
        <v xml:space="preserve">                                                            /</v>
      </c>
      <c r="C128" s="2">
        <f t="shared" si="9"/>
        <v>38</v>
      </c>
      <c r="D128" s="2">
        <f t="shared" si="10"/>
        <v>7</v>
      </c>
      <c r="E128" s="2">
        <f t="shared" si="11"/>
        <v>2</v>
      </c>
      <c r="F128" s="2" t="str">
        <f t="shared" si="12"/>
        <v>CCN10</v>
      </c>
      <c r="G128" s="2" t="str">
        <f t="shared" si="13"/>
        <v>RE2</v>
      </c>
      <c r="H128" s="2">
        <f t="shared" si="14"/>
        <v>1</v>
      </c>
      <c r="I128" s="2">
        <f t="shared" si="15"/>
        <v>82</v>
      </c>
      <c r="J128" s="2" t="str">
        <f t="shared" si="16"/>
        <v>_RP82R</v>
      </c>
      <c r="K128" s="2" t="str">
        <f t="shared" si="17"/>
        <v>TRISEbits.TRISE2</v>
      </c>
      <c r="L128" s="2" t="str">
        <f t="shared" si="18"/>
        <v>E</v>
      </c>
      <c r="M128" s="2" t="str">
        <f t="shared" si="19"/>
        <v>2</v>
      </c>
      <c r="N128" s="2" t="str">
        <f t="shared" si="20"/>
        <v>TRIS</v>
      </c>
      <c r="O128" s="2">
        <f t="shared" si="21"/>
        <v>1</v>
      </c>
      <c r="P128" s="2" t="str">
        <f t="shared" si="22"/>
        <v>TRIS</v>
      </c>
    </row>
    <row r="129" spans="1:16">
      <c r="A129" s="2" t="str">
        <f t="shared" si="8"/>
        <v>#define LAT_CCN10                   LATEbits.LATE2                              //</v>
      </c>
      <c r="B129" s="2" t="str">
        <f t="shared" si="0"/>
        <v xml:space="preserve">                                                            /</v>
      </c>
      <c r="C129" s="2">
        <f t="shared" si="9"/>
        <v>39</v>
      </c>
      <c r="D129" s="2">
        <f t="shared" si="10"/>
        <v>7</v>
      </c>
      <c r="E129" s="2">
        <f t="shared" si="11"/>
        <v>3</v>
      </c>
      <c r="F129" s="2" t="str">
        <f t="shared" si="12"/>
        <v>CCN10</v>
      </c>
      <c r="G129" s="2" t="str">
        <f t="shared" si="13"/>
        <v>RE2</v>
      </c>
      <c r="H129" s="2">
        <f t="shared" si="14"/>
        <v>1</v>
      </c>
      <c r="I129" s="2">
        <f t="shared" si="15"/>
        <v>82</v>
      </c>
      <c r="J129" s="2" t="str">
        <f t="shared" si="16"/>
        <v>_RP82R</v>
      </c>
      <c r="K129" s="2" t="str">
        <f t="shared" si="17"/>
        <v>LATEbits.LATE2</v>
      </c>
      <c r="L129" s="2" t="str">
        <f t="shared" si="18"/>
        <v>E</v>
      </c>
      <c r="M129" s="2" t="str">
        <f t="shared" si="19"/>
        <v>2</v>
      </c>
      <c r="N129" s="2" t="str">
        <f t="shared" si="20"/>
        <v>LAT</v>
      </c>
      <c r="O129" s="2">
        <f t="shared" si="21"/>
        <v>1</v>
      </c>
      <c r="P129" s="2" t="str">
        <f t="shared" si="22"/>
        <v>LAT</v>
      </c>
    </row>
    <row r="130" spans="1:16">
      <c r="A130" s="2" t="str">
        <f t="shared" si="8"/>
        <v>#define RPIN_CCN10                  82                                          //</v>
      </c>
      <c r="B130" s="2" t="str">
        <f t="shared" si="0"/>
        <v xml:space="preserve">                                                            /</v>
      </c>
      <c r="C130" s="2">
        <f t="shared" si="9"/>
        <v>40</v>
      </c>
      <c r="D130" s="2">
        <f t="shared" si="10"/>
        <v>7</v>
      </c>
      <c r="E130" s="2">
        <f t="shared" si="11"/>
        <v>4</v>
      </c>
      <c r="F130" s="2" t="str">
        <f t="shared" si="12"/>
        <v>CCN10</v>
      </c>
      <c r="G130" s="2" t="str">
        <f t="shared" si="13"/>
        <v>RE2</v>
      </c>
      <c r="H130" s="2">
        <f t="shared" si="14"/>
        <v>1</v>
      </c>
      <c r="I130" s="2">
        <f t="shared" si="15"/>
        <v>82</v>
      </c>
      <c r="J130" s="2" t="str">
        <f t="shared" si="16"/>
        <v>_RP82R</v>
      </c>
      <c r="K130" s="2">
        <f t="shared" si="17"/>
        <v>82</v>
      </c>
      <c r="L130" s="2" t="str">
        <f t="shared" si="18"/>
        <v>E</v>
      </c>
      <c r="M130" s="2" t="str">
        <f t="shared" si="19"/>
        <v>2</v>
      </c>
      <c r="N130" s="2" t="str">
        <f t="shared" si="20"/>
        <v>RPIN</v>
      </c>
      <c r="O130" s="2">
        <f t="shared" si="21"/>
        <v>2</v>
      </c>
      <c r="P130" s="2">
        <f t="shared" si="22"/>
        <v>0</v>
      </c>
    </row>
    <row r="131" spans="1:16">
      <c r="A131" s="2" t="str">
        <f t="shared" si="8"/>
        <v>#define RPOUT_CCN10                 _RP82R                                      //</v>
      </c>
      <c r="B131" s="2" t="str">
        <f t="shared" si="0"/>
        <v xml:space="preserve">                                                            /</v>
      </c>
      <c r="C131" s="2">
        <f t="shared" si="9"/>
        <v>41</v>
      </c>
      <c r="D131" s="2">
        <f t="shared" si="10"/>
        <v>7</v>
      </c>
      <c r="E131" s="2">
        <f t="shared" si="11"/>
        <v>5</v>
      </c>
      <c r="F131" s="2" t="str">
        <f t="shared" si="12"/>
        <v>CCN10</v>
      </c>
      <c r="G131" s="2" t="str">
        <f t="shared" si="13"/>
        <v>RE2</v>
      </c>
      <c r="H131" s="2">
        <f t="shared" si="14"/>
        <v>1</v>
      </c>
      <c r="I131" s="2">
        <f t="shared" si="15"/>
        <v>82</v>
      </c>
      <c r="J131" s="2" t="str">
        <f t="shared" si="16"/>
        <v>_RP82R</v>
      </c>
      <c r="K131" s="2" t="str">
        <f t="shared" si="17"/>
        <v>_RP82R</v>
      </c>
      <c r="L131" s="2" t="str">
        <f t="shared" si="18"/>
        <v>E</v>
      </c>
      <c r="M131" s="2" t="str">
        <f t="shared" si="19"/>
        <v>2</v>
      </c>
      <c r="N131" s="2" t="str">
        <f t="shared" si="20"/>
        <v>RPOUT</v>
      </c>
      <c r="O131" s="2">
        <f t="shared" si="21"/>
        <v>3</v>
      </c>
      <c r="P131" s="2">
        <f t="shared" si="22"/>
        <v>0</v>
      </c>
    </row>
    <row r="132" spans="1:16">
      <c r="A132" s="2" t="str">
        <f t="shared" si="8"/>
        <v>#define ANSEL_CCN10                 ANSELEbits.ANSE2                            //</v>
      </c>
      <c r="B132" s="2" t="str">
        <f t="shared" si="0"/>
        <v xml:space="preserve">                                                            /</v>
      </c>
      <c r="C132" s="2">
        <f t="shared" si="9"/>
        <v>42</v>
      </c>
      <c r="D132" s="2">
        <f t="shared" si="10"/>
        <v>7</v>
      </c>
      <c r="E132" s="2">
        <f t="shared" si="11"/>
        <v>6</v>
      </c>
      <c r="F132" s="2" t="str">
        <f t="shared" si="12"/>
        <v>CCN10</v>
      </c>
      <c r="G132" s="2" t="str">
        <f t="shared" si="13"/>
        <v>RE2</v>
      </c>
      <c r="H132" s="2">
        <f t="shared" si="14"/>
        <v>1</v>
      </c>
      <c r="I132" s="2">
        <f t="shared" si="15"/>
        <v>82</v>
      </c>
      <c r="J132" s="2" t="str">
        <f t="shared" si="16"/>
        <v>_RP82R</v>
      </c>
      <c r="K132" s="2" t="str">
        <f t="shared" si="17"/>
        <v>ANSELEbits.ANSE2</v>
      </c>
      <c r="L132" s="2" t="str">
        <f t="shared" si="18"/>
        <v>E</v>
      </c>
      <c r="M132" s="2" t="str">
        <f t="shared" si="19"/>
        <v>2</v>
      </c>
      <c r="N132" s="2" t="str">
        <f t="shared" si="20"/>
        <v>ANSEL</v>
      </c>
      <c r="O132" s="2">
        <f t="shared" si="21"/>
        <v>4</v>
      </c>
      <c r="P132" s="2" t="str">
        <f t="shared" si="22"/>
        <v>ANS</v>
      </c>
    </row>
    <row r="133" spans="1:16">
      <c r="A133" s="2" t="str">
        <f t="shared" si="8"/>
        <v>#define PORT_CWCCW1                 PORTEbits.RE3                               //</v>
      </c>
      <c r="B133" s="2" t="str">
        <f t="shared" si="0"/>
        <v xml:space="preserve">                                                            /</v>
      </c>
      <c r="C133" s="2">
        <f t="shared" si="9"/>
        <v>43</v>
      </c>
      <c r="D133" s="2">
        <f t="shared" si="10"/>
        <v>8</v>
      </c>
      <c r="E133" s="2">
        <f t="shared" si="11"/>
        <v>1</v>
      </c>
      <c r="F133" s="2" t="str">
        <f t="shared" si="12"/>
        <v>CWCCW1</v>
      </c>
      <c r="G133" s="2" t="str">
        <f t="shared" si="13"/>
        <v>RE3</v>
      </c>
      <c r="H133" s="2">
        <f t="shared" si="14"/>
        <v>1</v>
      </c>
      <c r="I133" s="2">
        <f t="shared" si="15"/>
        <v>83</v>
      </c>
      <c r="J133" s="2">
        <f t="shared" si="16"/>
        <v>0</v>
      </c>
      <c r="K133" s="2" t="str">
        <f t="shared" si="17"/>
        <v>PORTEbits.RE3</v>
      </c>
      <c r="L133" s="2" t="str">
        <f t="shared" si="18"/>
        <v>E</v>
      </c>
      <c r="M133" s="2" t="str">
        <f t="shared" si="19"/>
        <v>3</v>
      </c>
      <c r="N133" s="2" t="str">
        <f t="shared" si="20"/>
        <v>PORT</v>
      </c>
      <c r="O133" s="2">
        <f t="shared" si="21"/>
        <v>1</v>
      </c>
      <c r="P133" s="2" t="str">
        <f t="shared" si="22"/>
        <v>R</v>
      </c>
    </row>
    <row r="134" spans="1:16">
      <c r="A134" s="2" t="str">
        <f t="shared" si="8"/>
        <v>#define TRIS_CWCCW1                 TRISEbits.TRISE3                            //</v>
      </c>
      <c r="B134" s="2" t="str">
        <f t="shared" si="0"/>
        <v xml:space="preserve">                                                            /</v>
      </c>
      <c r="C134" s="2">
        <f t="shared" si="9"/>
        <v>44</v>
      </c>
      <c r="D134" s="2">
        <f t="shared" si="10"/>
        <v>8</v>
      </c>
      <c r="E134" s="2">
        <f t="shared" si="11"/>
        <v>2</v>
      </c>
      <c r="F134" s="2" t="str">
        <f t="shared" si="12"/>
        <v>CWCCW1</v>
      </c>
      <c r="G134" s="2" t="str">
        <f t="shared" si="13"/>
        <v>RE3</v>
      </c>
      <c r="H134" s="2">
        <f t="shared" si="14"/>
        <v>1</v>
      </c>
      <c r="I134" s="2">
        <f t="shared" si="15"/>
        <v>83</v>
      </c>
      <c r="J134" s="2">
        <f t="shared" si="16"/>
        <v>0</v>
      </c>
      <c r="K134" s="2" t="str">
        <f t="shared" si="17"/>
        <v>TRISEbits.TRISE3</v>
      </c>
      <c r="L134" s="2" t="str">
        <f t="shared" si="18"/>
        <v>E</v>
      </c>
      <c r="M134" s="2" t="str">
        <f t="shared" si="19"/>
        <v>3</v>
      </c>
      <c r="N134" s="2" t="str">
        <f t="shared" si="20"/>
        <v>TRIS</v>
      </c>
      <c r="O134" s="2">
        <f t="shared" si="21"/>
        <v>1</v>
      </c>
      <c r="P134" s="2" t="str">
        <f t="shared" si="22"/>
        <v>TRIS</v>
      </c>
    </row>
    <row r="135" spans="1:16">
      <c r="A135" s="2" t="str">
        <f t="shared" si="8"/>
        <v>#define LAT_CWCCW1                  LATEbits.LATE3                              //</v>
      </c>
      <c r="B135" s="2" t="str">
        <f t="shared" si="0"/>
        <v xml:space="preserve">                                                            /</v>
      </c>
      <c r="C135" s="2">
        <f t="shared" si="9"/>
        <v>45</v>
      </c>
      <c r="D135" s="2">
        <f t="shared" si="10"/>
        <v>8</v>
      </c>
      <c r="E135" s="2">
        <f t="shared" si="11"/>
        <v>3</v>
      </c>
      <c r="F135" s="2" t="str">
        <f t="shared" si="12"/>
        <v>CWCCW1</v>
      </c>
      <c r="G135" s="2" t="str">
        <f t="shared" si="13"/>
        <v>RE3</v>
      </c>
      <c r="H135" s="2">
        <f t="shared" si="14"/>
        <v>1</v>
      </c>
      <c r="I135" s="2">
        <f t="shared" si="15"/>
        <v>83</v>
      </c>
      <c r="J135" s="2">
        <f t="shared" si="16"/>
        <v>0</v>
      </c>
      <c r="K135" s="2" t="str">
        <f t="shared" si="17"/>
        <v>LATEbits.LATE3</v>
      </c>
      <c r="L135" s="2" t="str">
        <f t="shared" si="18"/>
        <v>E</v>
      </c>
      <c r="M135" s="2" t="str">
        <f t="shared" si="19"/>
        <v>3</v>
      </c>
      <c r="N135" s="2" t="str">
        <f t="shared" si="20"/>
        <v>LAT</v>
      </c>
      <c r="O135" s="2">
        <f t="shared" si="21"/>
        <v>1</v>
      </c>
      <c r="P135" s="2" t="str">
        <f t="shared" si="22"/>
        <v>LAT</v>
      </c>
    </row>
    <row r="136" spans="1:16">
      <c r="A136" s="2" t="str">
        <f t="shared" si="8"/>
        <v>#define RPIN_CWCCW1                 83                                          //</v>
      </c>
      <c r="B136" s="2" t="str">
        <f t="shared" si="0"/>
        <v xml:space="preserve">                                                            /</v>
      </c>
      <c r="C136" s="2">
        <f t="shared" si="9"/>
        <v>46</v>
      </c>
      <c r="D136" s="2">
        <f t="shared" si="10"/>
        <v>8</v>
      </c>
      <c r="E136" s="2">
        <f t="shared" si="11"/>
        <v>4</v>
      </c>
      <c r="F136" s="2" t="str">
        <f t="shared" si="12"/>
        <v>CWCCW1</v>
      </c>
      <c r="G136" s="2" t="str">
        <f t="shared" si="13"/>
        <v>RE3</v>
      </c>
      <c r="H136" s="2">
        <f t="shared" si="14"/>
        <v>1</v>
      </c>
      <c r="I136" s="2">
        <f t="shared" si="15"/>
        <v>83</v>
      </c>
      <c r="J136" s="2">
        <f t="shared" si="16"/>
        <v>0</v>
      </c>
      <c r="K136" s="2">
        <f t="shared" si="17"/>
        <v>83</v>
      </c>
      <c r="L136" s="2" t="str">
        <f t="shared" si="18"/>
        <v>E</v>
      </c>
      <c r="M136" s="2" t="str">
        <f t="shared" si="19"/>
        <v>3</v>
      </c>
      <c r="N136" s="2" t="str">
        <f t="shared" si="20"/>
        <v>RPIN</v>
      </c>
      <c r="O136" s="2">
        <f t="shared" si="21"/>
        <v>2</v>
      </c>
      <c r="P136" s="2">
        <f t="shared" si="22"/>
        <v>0</v>
      </c>
    </row>
    <row r="137" spans="1:16">
      <c r="A137" s="2" t="str">
        <f t="shared" si="8"/>
        <v xml:space="preserve">                                                                                //</v>
      </c>
      <c r="B137" s="2" t="str">
        <f t="shared" si="0"/>
        <v xml:space="preserve">                                                            /</v>
      </c>
      <c r="C137" s="2">
        <f t="shared" si="9"/>
        <v>47</v>
      </c>
      <c r="D137" s="2">
        <f t="shared" si="10"/>
        <v>8</v>
      </c>
      <c r="E137" s="2">
        <f t="shared" si="11"/>
        <v>5</v>
      </c>
      <c r="F137" s="2" t="str">
        <f t="shared" si="12"/>
        <v>CWCCW1</v>
      </c>
      <c r="G137" s="2" t="str">
        <f t="shared" si="13"/>
        <v>RE3</v>
      </c>
      <c r="H137" s="2">
        <f t="shared" si="14"/>
        <v>1</v>
      </c>
      <c r="I137" s="2">
        <f t="shared" si="15"/>
        <v>83</v>
      </c>
      <c r="J137" s="2">
        <f t="shared" si="16"/>
        <v>0</v>
      </c>
      <c r="K137" s="2">
        <f t="shared" si="17"/>
        <v>0</v>
      </c>
      <c r="L137" s="2" t="str">
        <f t="shared" si="18"/>
        <v>E</v>
      </c>
      <c r="M137" s="2" t="str">
        <f t="shared" si="19"/>
        <v>3</v>
      </c>
      <c r="N137" s="2" t="str">
        <f t="shared" si="20"/>
        <v>RPOUT</v>
      </c>
      <c r="O137" s="2">
        <f t="shared" si="21"/>
        <v>3</v>
      </c>
      <c r="P137" s="2">
        <f t="shared" si="22"/>
        <v>0</v>
      </c>
    </row>
    <row r="138" spans="1:16">
      <c r="A138" s="2" t="str">
        <f t="shared" si="8"/>
        <v>#define ANSEL_CWCCW1                ANSELEbits.ANSE3                            //</v>
      </c>
      <c r="B138" s="2" t="str">
        <f t="shared" si="0"/>
        <v xml:space="preserve">                                                            /</v>
      </c>
      <c r="C138" s="2">
        <f t="shared" si="9"/>
        <v>48</v>
      </c>
      <c r="D138" s="2">
        <f t="shared" si="10"/>
        <v>8</v>
      </c>
      <c r="E138" s="2">
        <f t="shared" si="11"/>
        <v>6</v>
      </c>
      <c r="F138" s="2" t="str">
        <f t="shared" si="12"/>
        <v>CWCCW1</v>
      </c>
      <c r="G138" s="2" t="str">
        <f t="shared" si="13"/>
        <v>RE3</v>
      </c>
      <c r="H138" s="2">
        <f t="shared" si="14"/>
        <v>1</v>
      </c>
      <c r="I138" s="2">
        <f t="shared" si="15"/>
        <v>83</v>
      </c>
      <c r="J138" s="2">
        <f t="shared" si="16"/>
        <v>0</v>
      </c>
      <c r="K138" s="2" t="str">
        <f t="shared" si="17"/>
        <v>ANSELEbits.ANSE3</v>
      </c>
      <c r="L138" s="2" t="str">
        <f t="shared" si="18"/>
        <v>E</v>
      </c>
      <c r="M138" s="2" t="str">
        <f t="shared" si="19"/>
        <v>3</v>
      </c>
      <c r="N138" s="2" t="str">
        <f t="shared" si="20"/>
        <v>ANSEL</v>
      </c>
      <c r="O138" s="2">
        <f t="shared" si="21"/>
        <v>4</v>
      </c>
      <c r="P138" s="2" t="str">
        <f t="shared" si="22"/>
        <v>ANS</v>
      </c>
    </row>
    <row r="139" spans="1:16">
      <c r="A139" s="2" t="str">
        <f t="shared" si="8"/>
        <v>#define PORT_CCN11                  PORTEbits.RE3                               //</v>
      </c>
      <c r="B139" s="2" t="str">
        <f t="shared" si="0"/>
        <v xml:space="preserve">                                                            /</v>
      </c>
      <c r="C139" s="2">
        <f t="shared" si="9"/>
        <v>49</v>
      </c>
      <c r="D139" s="2">
        <f t="shared" si="10"/>
        <v>9</v>
      </c>
      <c r="E139" s="2">
        <f t="shared" si="11"/>
        <v>1</v>
      </c>
      <c r="F139" s="2" t="str">
        <f t="shared" si="12"/>
        <v>CCN11</v>
      </c>
      <c r="G139" s="2" t="str">
        <f t="shared" si="13"/>
        <v>RE3</v>
      </c>
      <c r="H139" s="2">
        <f t="shared" si="14"/>
        <v>1</v>
      </c>
      <c r="I139" s="2">
        <f t="shared" si="15"/>
        <v>83</v>
      </c>
      <c r="J139" s="2">
        <f t="shared" si="16"/>
        <v>0</v>
      </c>
      <c r="K139" s="2" t="str">
        <f t="shared" si="17"/>
        <v>PORTEbits.RE3</v>
      </c>
      <c r="L139" s="2" t="str">
        <f t="shared" si="18"/>
        <v>E</v>
      </c>
      <c r="M139" s="2" t="str">
        <f t="shared" si="19"/>
        <v>3</v>
      </c>
      <c r="N139" s="2" t="str">
        <f t="shared" si="20"/>
        <v>PORT</v>
      </c>
      <c r="O139" s="2">
        <f t="shared" si="21"/>
        <v>1</v>
      </c>
      <c r="P139" s="2" t="str">
        <f t="shared" si="22"/>
        <v>R</v>
      </c>
    </row>
    <row r="140" spans="1:16">
      <c r="A140" s="2" t="str">
        <f t="shared" si="8"/>
        <v>#define TRIS_CCN11                  TRISEbits.TRISE3                            //</v>
      </c>
      <c r="B140" s="2" t="str">
        <f t="shared" si="0"/>
        <v xml:space="preserve">                                                            /</v>
      </c>
      <c r="C140" s="2">
        <f t="shared" si="9"/>
        <v>50</v>
      </c>
      <c r="D140" s="2">
        <f t="shared" si="10"/>
        <v>9</v>
      </c>
      <c r="E140" s="2">
        <f t="shared" si="11"/>
        <v>2</v>
      </c>
      <c r="F140" s="2" t="str">
        <f t="shared" si="12"/>
        <v>CCN11</v>
      </c>
      <c r="G140" s="2" t="str">
        <f t="shared" si="13"/>
        <v>RE3</v>
      </c>
      <c r="H140" s="2">
        <f t="shared" si="14"/>
        <v>1</v>
      </c>
      <c r="I140" s="2">
        <f t="shared" si="15"/>
        <v>83</v>
      </c>
      <c r="J140" s="2">
        <f t="shared" si="16"/>
        <v>0</v>
      </c>
      <c r="K140" s="2" t="str">
        <f t="shared" si="17"/>
        <v>TRISEbits.TRISE3</v>
      </c>
      <c r="L140" s="2" t="str">
        <f t="shared" si="18"/>
        <v>E</v>
      </c>
      <c r="M140" s="2" t="str">
        <f t="shared" si="19"/>
        <v>3</v>
      </c>
      <c r="N140" s="2" t="str">
        <f t="shared" si="20"/>
        <v>TRIS</v>
      </c>
      <c r="O140" s="2">
        <f t="shared" si="21"/>
        <v>1</v>
      </c>
      <c r="P140" s="2" t="str">
        <f t="shared" si="22"/>
        <v>TRIS</v>
      </c>
    </row>
    <row r="141" spans="1:16">
      <c r="A141" s="2" t="str">
        <f t="shared" si="8"/>
        <v>#define LAT_CCN11                   LATEbits.LATE3                              //</v>
      </c>
      <c r="B141" s="2" t="str">
        <f t="shared" si="0"/>
        <v xml:space="preserve">                                                            /</v>
      </c>
      <c r="C141" s="2">
        <f t="shared" si="9"/>
        <v>51</v>
      </c>
      <c r="D141" s="2">
        <f t="shared" si="10"/>
        <v>9</v>
      </c>
      <c r="E141" s="2">
        <f t="shared" si="11"/>
        <v>3</v>
      </c>
      <c r="F141" s="2" t="str">
        <f t="shared" si="12"/>
        <v>CCN11</v>
      </c>
      <c r="G141" s="2" t="str">
        <f t="shared" si="13"/>
        <v>RE3</v>
      </c>
      <c r="H141" s="2">
        <f t="shared" si="14"/>
        <v>1</v>
      </c>
      <c r="I141" s="2">
        <f t="shared" si="15"/>
        <v>83</v>
      </c>
      <c r="J141" s="2">
        <f t="shared" si="16"/>
        <v>0</v>
      </c>
      <c r="K141" s="2" t="str">
        <f t="shared" si="17"/>
        <v>LATEbits.LATE3</v>
      </c>
      <c r="L141" s="2" t="str">
        <f t="shared" si="18"/>
        <v>E</v>
      </c>
      <c r="M141" s="2" t="str">
        <f t="shared" si="19"/>
        <v>3</v>
      </c>
      <c r="N141" s="2" t="str">
        <f t="shared" si="20"/>
        <v>LAT</v>
      </c>
      <c r="O141" s="2">
        <f t="shared" si="21"/>
        <v>1</v>
      </c>
      <c r="P141" s="2" t="str">
        <f t="shared" si="22"/>
        <v>LAT</v>
      </c>
    </row>
    <row r="142" spans="1:16">
      <c r="A142" s="2" t="str">
        <f t="shared" si="8"/>
        <v>#define RPIN_CCN11                  83                                          //</v>
      </c>
      <c r="B142" s="2" t="str">
        <f t="shared" si="0"/>
        <v xml:space="preserve">                                                            /</v>
      </c>
      <c r="C142" s="2">
        <f t="shared" si="9"/>
        <v>52</v>
      </c>
      <c r="D142" s="2">
        <f t="shared" si="10"/>
        <v>9</v>
      </c>
      <c r="E142" s="2">
        <f t="shared" si="11"/>
        <v>4</v>
      </c>
      <c r="F142" s="2" t="str">
        <f t="shared" si="12"/>
        <v>CCN11</v>
      </c>
      <c r="G142" s="2" t="str">
        <f t="shared" si="13"/>
        <v>RE3</v>
      </c>
      <c r="H142" s="2">
        <f t="shared" si="14"/>
        <v>1</v>
      </c>
      <c r="I142" s="2">
        <f t="shared" si="15"/>
        <v>83</v>
      </c>
      <c r="J142" s="2">
        <f t="shared" si="16"/>
        <v>0</v>
      </c>
      <c r="K142" s="2">
        <f t="shared" si="17"/>
        <v>83</v>
      </c>
      <c r="L142" s="2" t="str">
        <f t="shared" si="18"/>
        <v>E</v>
      </c>
      <c r="M142" s="2" t="str">
        <f t="shared" si="19"/>
        <v>3</v>
      </c>
      <c r="N142" s="2" t="str">
        <f t="shared" si="20"/>
        <v>RPIN</v>
      </c>
      <c r="O142" s="2">
        <f t="shared" si="21"/>
        <v>2</v>
      </c>
      <c r="P142" s="2">
        <f t="shared" si="22"/>
        <v>0</v>
      </c>
    </row>
    <row r="143" spans="1:16">
      <c r="A143" s="2" t="str">
        <f t="shared" si="8"/>
        <v xml:space="preserve">                                                                                //</v>
      </c>
      <c r="B143" s="2" t="str">
        <f t="shared" si="0"/>
        <v xml:space="preserve">                                                            /</v>
      </c>
      <c r="C143" s="2">
        <f t="shared" si="9"/>
        <v>53</v>
      </c>
      <c r="D143" s="2">
        <f t="shared" si="10"/>
        <v>9</v>
      </c>
      <c r="E143" s="2">
        <f t="shared" si="11"/>
        <v>5</v>
      </c>
      <c r="F143" s="2" t="str">
        <f t="shared" si="12"/>
        <v>CCN11</v>
      </c>
      <c r="G143" s="2" t="str">
        <f t="shared" si="13"/>
        <v>RE3</v>
      </c>
      <c r="H143" s="2">
        <f t="shared" si="14"/>
        <v>1</v>
      </c>
      <c r="I143" s="2">
        <f t="shared" si="15"/>
        <v>83</v>
      </c>
      <c r="J143" s="2">
        <f t="shared" si="16"/>
        <v>0</v>
      </c>
      <c r="K143" s="2">
        <f t="shared" si="17"/>
        <v>0</v>
      </c>
      <c r="L143" s="2" t="str">
        <f t="shared" si="18"/>
        <v>E</v>
      </c>
      <c r="M143" s="2" t="str">
        <f t="shared" si="19"/>
        <v>3</v>
      </c>
      <c r="N143" s="2" t="str">
        <f t="shared" si="20"/>
        <v>RPOUT</v>
      </c>
      <c r="O143" s="2">
        <f t="shared" si="21"/>
        <v>3</v>
      </c>
      <c r="P143" s="2">
        <f t="shared" si="22"/>
        <v>0</v>
      </c>
    </row>
    <row r="144" spans="1:16">
      <c r="A144" s="2" t="str">
        <f t="shared" si="8"/>
        <v>#define ANSEL_CCN11                 ANSELEbits.ANSE3                            //</v>
      </c>
      <c r="B144" s="2" t="str">
        <f t="shared" si="0"/>
        <v xml:space="preserve">                                                            /</v>
      </c>
      <c r="C144" s="2">
        <f t="shared" si="9"/>
        <v>54</v>
      </c>
      <c r="D144" s="2">
        <f t="shared" si="10"/>
        <v>9</v>
      </c>
      <c r="E144" s="2">
        <f t="shared" si="11"/>
        <v>6</v>
      </c>
      <c r="F144" s="2" t="str">
        <f t="shared" si="12"/>
        <v>CCN11</v>
      </c>
      <c r="G144" s="2" t="str">
        <f t="shared" si="13"/>
        <v>RE3</v>
      </c>
      <c r="H144" s="2">
        <f t="shared" si="14"/>
        <v>1</v>
      </c>
      <c r="I144" s="2">
        <f t="shared" si="15"/>
        <v>83</v>
      </c>
      <c r="J144" s="2">
        <f t="shared" si="16"/>
        <v>0</v>
      </c>
      <c r="K144" s="2" t="str">
        <f t="shared" si="17"/>
        <v>ANSELEbits.ANSE3</v>
      </c>
      <c r="L144" s="2" t="str">
        <f t="shared" si="18"/>
        <v>E</v>
      </c>
      <c r="M144" s="2" t="str">
        <f t="shared" si="19"/>
        <v>3</v>
      </c>
      <c r="N144" s="2" t="str">
        <f t="shared" si="20"/>
        <v>ANSEL</v>
      </c>
      <c r="O144" s="2">
        <f t="shared" si="21"/>
        <v>4</v>
      </c>
      <c r="P144" s="2" t="str">
        <f t="shared" si="22"/>
        <v>ANS</v>
      </c>
    </row>
    <row r="145" spans="1:16">
      <c r="A145" s="2" t="str">
        <f t="shared" si="8"/>
        <v>#define PORT_CLK2                   PORTEbits.RE0                               //</v>
      </c>
      <c r="B145" s="2" t="str">
        <f t="shared" si="0"/>
        <v xml:space="preserve">                                                            /</v>
      </c>
      <c r="C145" s="2">
        <f t="shared" si="9"/>
        <v>55</v>
      </c>
      <c r="D145" s="2">
        <f t="shared" si="10"/>
        <v>10</v>
      </c>
      <c r="E145" s="2">
        <f t="shared" si="11"/>
        <v>1</v>
      </c>
      <c r="F145" s="2" t="str">
        <f t="shared" si="12"/>
        <v>CLK2</v>
      </c>
      <c r="G145" s="2" t="str">
        <f t="shared" si="13"/>
        <v>RE0</v>
      </c>
      <c r="H145" s="2">
        <f t="shared" si="14"/>
        <v>1</v>
      </c>
      <c r="I145" s="2">
        <f t="shared" si="15"/>
        <v>80</v>
      </c>
      <c r="J145" s="2" t="str">
        <f t="shared" si="16"/>
        <v>_RP80R</v>
      </c>
      <c r="K145" s="2" t="str">
        <f t="shared" si="17"/>
        <v>PORTEbits.RE0</v>
      </c>
      <c r="L145" s="2" t="str">
        <f t="shared" si="18"/>
        <v>E</v>
      </c>
      <c r="M145" s="2" t="str">
        <f t="shared" si="19"/>
        <v>0</v>
      </c>
      <c r="N145" s="2" t="str">
        <f t="shared" si="20"/>
        <v>PORT</v>
      </c>
      <c r="O145" s="2">
        <f t="shared" si="21"/>
        <v>1</v>
      </c>
      <c r="P145" s="2" t="str">
        <f t="shared" si="22"/>
        <v>R</v>
      </c>
    </row>
    <row r="146" spans="1:16">
      <c r="A146" s="2" t="str">
        <f t="shared" si="8"/>
        <v>#define TRIS_CLK2                   TRISEbits.TRISE0                            //</v>
      </c>
      <c r="B146" s="2" t="str">
        <f t="shared" si="0"/>
        <v xml:space="preserve">                                                            /</v>
      </c>
      <c r="C146" s="2">
        <f t="shared" si="9"/>
        <v>56</v>
      </c>
      <c r="D146" s="2">
        <f t="shared" si="10"/>
        <v>10</v>
      </c>
      <c r="E146" s="2">
        <f t="shared" si="11"/>
        <v>2</v>
      </c>
      <c r="F146" s="2" t="str">
        <f t="shared" si="12"/>
        <v>CLK2</v>
      </c>
      <c r="G146" s="2" t="str">
        <f t="shared" si="13"/>
        <v>RE0</v>
      </c>
      <c r="H146" s="2">
        <f t="shared" si="14"/>
        <v>1</v>
      </c>
      <c r="I146" s="2">
        <f t="shared" si="15"/>
        <v>80</v>
      </c>
      <c r="J146" s="2" t="str">
        <f t="shared" si="16"/>
        <v>_RP80R</v>
      </c>
      <c r="K146" s="2" t="str">
        <f t="shared" si="17"/>
        <v>TRISEbits.TRISE0</v>
      </c>
      <c r="L146" s="2" t="str">
        <f t="shared" si="18"/>
        <v>E</v>
      </c>
      <c r="M146" s="2" t="str">
        <f t="shared" si="19"/>
        <v>0</v>
      </c>
      <c r="N146" s="2" t="str">
        <f t="shared" si="20"/>
        <v>TRIS</v>
      </c>
      <c r="O146" s="2">
        <f t="shared" si="21"/>
        <v>1</v>
      </c>
      <c r="P146" s="2" t="str">
        <f t="shared" si="22"/>
        <v>TRIS</v>
      </c>
    </row>
    <row r="147" spans="1:16">
      <c r="A147" s="2" t="str">
        <f t="shared" si="8"/>
        <v>#define LAT_CLK2                    LATEbits.LATE0                              //</v>
      </c>
      <c r="B147" s="2" t="str">
        <f t="shared" si="0"/>
        <v xml:space="preserve">                                                            /</v>
      </c>
      <c r="C147" s="2">
        <f t="shared" si="9"/>
        <v>57</v>
      </c>
      <c r="D147" s="2">
        <f t="shared" si="10"/>
        <v>10</v>
      </c>
      <c r="E147" s="2">
        <f t="shared" si="11"/>
        <v>3</v>
      </c>
      <c r="F147" s="2" t="str">
        <f t="shared" si="12"/>
        <v>CLK2</v>
      </c>
      <c r="G147" s="2" t="str">
        <f t="shared" si="13"/>
        <v>RE0</v>
      </c>
      <c r="H147" s="2">
        <f t="shared" si="14"/>
        <v>1</v>
      </c>
      <c r="I147" s="2">
        <f t="shared" si="15"/>
        <v>80</v>
      </c>
      <c r="J147" s="2" t="str">
        <f t="shared" si="16"/>
        <v>_RP80R</v>
      </c>
      <c r="K147" s="2" t="str">
        <f t="shared" si="17"/>
        <v>LATEbits.LATE0</v>
      </c>
      <c r="L147" s="2" t="str">
        <f t="shared" si="18"/>
        <v>E</v>
      </c>
      <c r="M147" s="2" t="str">
        <f t="shared" si="19"/>
        <v>0</v>
      </c>
      <c r="N147" s="2" t="str">
        <f t="shared" si="20"/>
        <v>LAT</v>
      </c>
      <c r="O147" s="2">
        <f t="shared" si="21"/>
        <v>1</v>
      </c>
      <c r="P147" s="2" t="str">
        <f t="shared" si="22"/>
        <v>LAT</v>
      </c>
    </row>
    <row r="148" spans="1:16">
      <c r="A148" s="2" t="str">
        <f t="shared" si="8"/>
        <v>#define RPIN_CLK2                   80                                          //</v>
      </c>
      <c r="B148" s="2" t="str">
        <f t="shared" si="0"/>
        <v xml:space="preserve">                                                            /</v>
      </c>
      <c r="C148" s="2">
        <f t="shared" si="9"/>
        <v>58</v>
      </c>
      <c r="D148" s="2">
        <f t="shared" si="10"/>
        <v>10</v>
      </c>
      <c r="E148" s="2">
        <f t="shared" si="11"/>
        <v>4</v>
      </c>
      <c r="F148" s="2" t="str">
        <f t="shared" si="12"/>
        <v>CLK2</v>
      </c>
      <c r="G148" s="2" t="str">
        <f t="shared" si="13"/>
        <v>RE0</v>
      </c>
      <c r="H148" s="2">
        <f t="shared" si="14"/>
        <v>1</v>
      </c>
      <c r="I148" s="2">
        <f t="shared" si="15"/>
        <v>80</v>
      </c>
      <c r="J148" s="2" t="str">
        <f t="shared" si="16"/>
        <v>_RP80R</v>
      </c>
      <c r="K148" s="2">
        <f t="shared" si="17"/>
        <v>80</v>
      </c>
      <c r="L148" s="2" t="str">
        <f t="shared" si="18"/>
        <v>E</v>
      </c>
      <c r="M148" s="2" t="str">
        <f t="shared" si="19"/>
        <v>0</v>
      </c>
      <c r="N148" s="2" t="str">
        <f t="shared" si="20"/>
        <v>RPIN</v>
      </c>
      <c r="O148" s="2">
        <f t="shared" si="21"/>
        <v>2</v>
      </c>
      <c r="P148" s="2">
        <f t="shared" si="22"/>
        <v>0</v>
      </c>
    </row>
    <row r="149" spans="1:16">
      <c r="A149" s="2" t="str">
        <f t="shared" si="8"/>
        <v>#define RPOUT_CLK2                  _RP80R                                      //</v>
      </c>
      <c r="B149" s="2" t="str">
        <f t="shared" si="0"/>
        <v xml:space="preserve">                                                            /</v>
      </c>
      <c r="C149" s="2">
        <f t="shared" si="9"/>
        <v>59</v>
      </c>
      <c r="D149" s="2">
        <f t="shared" si="10"/>
        <v>10</v>
      </c>
      <c r="E149" s="2">
        <f t="shared" si="11"/>
        <v>5</v>
      </c>
      <c r="F149" s="2" t="str">
        <f t="shared" si="12"/>
        <v>CLK2</v>
      </c>
      <c r="G149" s="2" t="str">
        <f t="shared" si="13"/>
        <v>RE0</v>
      </c>
      <c r="H149" s="2">
        <f t="shared" si="14"/>
        <v>1</v>
      </c>
      <c r="I149" s="2">
        <f t="shared" si="15"/>
        <v>80</v>
      </c>
      <c r="J149" s="2" t="str">
        <f t="shared" si="16"/>
        <v>_RP80R</v>
      </c>
      <c r="K149" s="2" t="str">
        <f t="shared" si="17"/>
        <v>_RP80R</v>
      </c>
      <c r="L149" s="2" t="str">
        <f t="shared" si="18"/>
        <v>E</v>
      </c>
      <c r="M149" s="2" t="str">
        <f t="shared" si="19"/>
        <v>0</v>
      </c>
      <c r="N149" s="2" t="str">
        <f t="shared" si="20"/>
        <v>RPOUT</v>
      </c>
      <c r="O149" s="2">
        <f t="shared" si="21"/>
        <v>3</v>
      </c>
      <c r="P149" s="2">
        <f t="shared" si="22"/>
        <v>0</v>
      </c>
    </row>
    <row r="150" spans="1:16">
      <c r="A150" s="2" t="str">
        <f t="shared" si="8"/>
        <v>#define ANSEL_CLK2                  ANSELEbits.ANSE0                            //</v>
      </c>
      <c r="B150" s="2" t="str">
        <f t="shared" si="0"/>
        <v xml:space="preserve">                                                            /</v>
      </c>
      <c r="C150" s="2">
        <f t="shared" si="9"/>
        <v>60</v>
      </c>
      <c r="D150" s="2">
        <f t="shared" si="10"/>
        <v>10</v>
      </c>
      <c r="E150" s="2">
        <f t="shared" si="11"/>
        <v>6</v>
      </c>
      <c r="F150" s="2" t="str">
        <f t="shared" si="12"/>
        <v>CLK2</v>
      </c>
      <c r="G150" s="2" t="str">
        <f t="shared" si="13"/>
        <v>RE0</v>
      </c>
      <c r="H150" s="2">
        <f t="shared" si="14"/>
        <v>1</v>
      </c>
      <c r="I150" s="2">
        <f t="shared" si="15"/>
        <v>80</v>
      </c>
      <c r="J150" s="2" t="str">
        <f t="shared" si="16"/>
        <v>_RP80R</v>
      </c>
      <c r="K150" s="2" t="str">
        <f t="shared" si="17"/>
        <v>ANSELEbits.ANSE0</v>
      </c>
      <c r="L150" s="2" t="str">
        <f t="shared" si="18"/>
        <v>E</v>
      </c>
      <c r="M150" s="2" t="str">
        <f t="shared" si="19"/>
        <v>0</v>
      </c>
      <c r="N150" s="2" t="str">
        <f t="shared" si="20"/>
        <v>ANSEL</v>
      </c>
      <c r="O150" s="2">
        <f t="shared" si="21"/>
        <v>4</v>
      </c>
      <c r="P150" s="2" t="str">
        <f t="shared" si="22"/>
        <v>ANS</v>
      </c>
    </row>
    <row r="151" spans="1:16">
      <c r="A151" s="2" t="str">
        <f t="shared" si="8"/>
        <v>#define PORT_CCN12                  PORTEbits.RE0                               //</v>
      </c>
      <c r="B151" s="2" t="str">
        <f t="shared" si="0"/>
        <v xml:space="preserve">                                                            /</v>
      </c>
      <c r="C151" s="2">
        <f t="shared" si="9"/>
        <v>61</v>
      </c>
      <c r="D151" s="2">
        <f t="shared" si="10"/>
        <v>11</v>
      </c>
      <c r="E151" s="2">
        <f t="shared" si="11"/>
        <v>1</v>
      </c>
      <c r="F151" s="2" t="str">
        <f t="shared" si="12"/>
        <v>CCN12</v>
      </c>
      <c r="G151" s="2" t="str">
        <f t="shared" si="13"/>
        <v>RE0</v>
      </c>
      <c r="H151" s="2">
        <f t="shared" si="14"/>
        <v>1</v>
      </c>
      <c r="I151" s="2">
        <f t="shared" si="15"/>
        <v>80</v>
      </c>
      <c r="J151" s="2" t="str">
        <f t="shared" si="16"/>
        <v>_RP80R</v>
      </c>
      <c r="K151" s="2" t="str">
        <f t="shared" si="17"/>
        <v>PORTEbits.RE0</v>
      </c>
      <c r="L151" s="2" t="str">
        <f t="shared" si="18"/>
        <v>E</v>
      </c>
      <c r="M151" s="2" t="str">
        <f t="shared" si="19"/>
        <v>0</v>
      </c>
      <c r="N151" s="2" t="str">
        <f t="shared" si="20"/>
        <v>PORT</v>
      </c>
      <c r="O151" s="2">
        <f t="shared" si="21"/>
        <v>1</v>
      </c>
      <c r="P151" s="2" t="str">
        <f t="shared" si="22"/>
        <v>R</v>
      </c>
    </row>
    <row r="152" spans="1:16">
      <c r="A152" s="2" t="str">
        <f t="shared" si="8"/>
        <v>#define TRIS_CCN12                  TRISEbits.TRISE0                            //</v>
      </c>
      <c r="B152" s="2" t="str">
        <f t="shared" si="0"/>
        <v xml:space="preserve">                                                            /</v>
      </c>
      <c r="C152" s="2">
        <f t="shared" si="9"/>
        <v>62</v>
      </c>
      <c r="D152" s="2">
        <f t="shared" si="10"/>
        <v>11</v>
      </c>
      <c r="E152" s="2">
        <f t="shared" si="11"/>
        <v>2</v>
      </c>
      <c r="F152" s="2" t="str">
        <f t="shared" si="12"/>
        <v>CCN12</v>
      </c>
      <c r="G152" s="2" t="str">
        <f t="shared" si="13"/>
        <v>RE0</v>
      </c>
      <c r="H152" s="2">
        <f t="shared" si="14"/>
        <v>1</v>
      </c>
      <c r="I152" s="2">
        <f t="shared" si="15"/>
        <v>80</v>
      </c>
      <c r="J152" s="2" t="str">
        <f t="shared" si="16"/>
        <v>_RP80R</v>
      </c>
      <c r="K152" s="2" t="str">
        <f t="shared" si="17"/>
        <v>TRISEbits.TRISE0</v>
      </c>
      <c r="L152" s="2" t="str">
        <f t="shared" si="18"/>
        <v>E</v>
      </c>
      <c r="M152" s="2" t="str">
        <f t="shared" si="19"/>
        <v>0</v>
      </c>
      <c r="N152" s="2" t="str">
        <f t="shared" si="20"/>
        <v>TRIS</v>
      </c>
      <c r="O152" s="2">
        <f t="shared" si="21"/>
        <v>1</v>
      </c>
      <c r="P152" s="2" t="str">
        <f t="shared" si="22"/>
        <v>TRIS</v>
      </c>
    </row>
    <row r="153" spans="1:16">
      <c r="A153" s="2" t="str">
        <f t="shared" si="8"/>
        <v>#define LAT_CCN12                   LATEbits.LATE0                              //</v>
      </c>
      <c r="B153" s="2" t="str">
        <f t="shared" si="0"/>
        <v xml:space="preserve">                                                            /</v>
      </c>
      <c r="C153" s="2">
        <f t="shared" si="9"/>
        <v>63</v>
      </c>
      <c r="D153" s="2">
        <f t="shared" si="10"/>
        <v>11</v>
      </c>
      <c r="E153" s="2">
        <f t="shared" si="11"/>
        <v>3</v>
      </c>
      <c r="F153" s="2" t="str">
        <f t="shared" si="12"/>
        <v>CCN12</v>
      </c>
      <c r="G153" s="2" t="str">
        <f t="shared" si="13"/>
        <v>RE0</v>
      </c>
      <c r="H153" s="2">
        <f t="shared" si="14"/>
        <v>1</v>
      </c>
      <c r="I153" s="2">
        <f t="shared" si="15"/>
        <v>80</v>
      </c>
      <c r="J153" s="2" t="str">
        <f t="shared" si="16"/>
        <v>_RP80R</v>
      </c>
      <c r="K153" s="2" t="str">
        <f t="shared" si="17"/>
        <v>LATEbits.LATE0</v>
      </c>
      <c r="L153" s="2" t="str">
        <f t="shared" si="18"/>
        <v>E</v>
      </c>
      <c r="M153" s="2" t="str">
        <f t="shared" si="19"/>
        <v>0</v>
      </c>
      <c r="N153" s="2" t="str">
        <f t="shared" si="20"/>
        <v>LAT</v>
      </c>
      <c r="O153" s="2">
        <f t="shared" si="21"/>
        <v>1</v>
      </c>
      <c r="P153" s="2" t="str">
        <f t="shared" si="22"/>
        <v>LAT</v>
      </c>
    </row>
    <row r="154" spans="1:16">
      <c r="A154" s="2" t="str">
        <f t="shared" si="8"/>
        <v>#define RPIN_CCN12                  80                                          //</v>
      </c>
      <c r="B154" s="2" t="str">
        <f t="shared" si="0"/>
        <v xml:space="preserve">                                                            /</v>
      </c>
      <c r="C154" s="2">
        <f t="shared" si="9"/>
        <v>64</v>
      </c>
      <c r="D154" s="2">
        <f t="shared" si="10"/>
        <v>11</v>
      </c>
      <c r="E154" s="2">
        <f t="shared" si="11"/>
        <v>4</v>
      </c>
      <c r="F154" s="2" t="str">
        <f t="shared" si="12"/>
        <v>CCN12</v>
      </c>
      <c r="G154" s="2" t="str">
        <f t="shared" si="13"/>
        <v>RE0</v>
      </c>
      <c r="H154" s="2">
        <f t="shared" si="14"/>
        <v>1</v>
      </c>
      <c r="I154" s="2">
        <f t="shared" si="15"/>
        <v>80</v>
      </c>
      <c r="J154" s="2" t="str">
        <f t="shared" si="16"/>
        <v>_RP80R</v>
      </c>
      <c r="K154" s="2">
        <f t="shared" si="17"/>
        <v>80</v>
      </c>
      <c r="L154" s="2" t="str">
        <f t="shared" si="18"/>
        <v>E</v>
      </c>
      <c r="M154" s="2" t="str">
        <f t="shared" si="19"/>
        <v>0</v>
      </c>
      <c r="N154" s="2" t="str">
        <f t="shared" si="20"/>
        <v>RPIN</v>
      </c>
      <c r="O154" s="2">
        <f t="shared" si="21"/>
        <v>2</v>
      </c>
      <c r="P154" s="2">
        <f t="shared" si="22"/>
        <v>0</v>
      </c>
    </row>
    <row r="155" spans="1:16">
      <c r="A155" s="2" t="str">
        <f t="shared" si="8"/>
        <v>#define RPOUT_CCN12                 _RP80R                                      //</v>
      </c>
      <c r="B155" s="2" t="str">
        <f t="shared" si="0"/>
        <v xml:space="preserve">                                                            /</v>
      </c>
      <c r="C155" s="2">
        <f t="shared" si="9"/>
        <v>65</v>
      </c>
      <c r="D155" s="2">
        <f t="shared" si="10"/>
        <v>11</v>
      </c>
      <c r="E155" s="2">
        <f t="shared" si="11"/>
        <v>5</v>
      </c>
      <c r="F155" s="2" t="str">
        <f t="shared" si="12"/>
        <v>CCN12</v>
      </c>
      <c r="G155" s="2" t="str">
        <f t="shared" si="13"/>
        <v>RE0</v>
      </c>
      <c r="H155" s="2">
        <f t="shared" si="14"/>
        <v>1</v>
      </c>
      <c r="I155" s="2">
        <f t="shared" si="15"/>
        <v>80</v>
      </c>
      <c r="J155" s="2" t="str">
        <f t="shared" si="16"/>
        <v>_RP80R</v>
      </c>
      <c r="K155" s="2" t="str">
        <f t="shared" si="17"/>
        <v>_RP80R</v>
      </c>
      <c r="L155" s="2" t="str">
        <f t="shared" si="18"/>
        <v>E</v>
      </c>
      <c r="M155" s="2" t="str">
        <f t="shared" si="19"/>
        <v>0</v>
      </c>
      <c r="N155" s="2" t="str">
        <f t="shared" si="20"/>
        <v>RPOUT</v>
      </c>
      <c r="O155" s="2">
        <f t="shared" si="21"/>
        <v>3</v>
      </c>
      <c r="P155" s="2">
        <f t="shared" si="22"/>
        <v>0</v>
      </c>
    </row>
    <row r="156" spans="1:16">
      <c r="A156" s="2" t="str">
        <f t="shared" ref="A156:A219" si="23">IF(K156=0,REPT(" ",80),"#define "&amp;LEFT(N156&amp;"_"&amp;F156&amp;REPT(" ",20),25)&amp;"   "&amp;LEFT(K156&amp;REPT(" ",44),44))&amp;"//"</f>
        <v>#define ANSEL_CCN12                 ANSELEbits.ANSE0                            //</v>
      </c>
      <c r="B156" s="2" t="str">
        <f t="shared" si="0"/>
        <v xml:space="preserve">                                                            /</v>
      </c>
      <c r="C156" s="2">
        <f t="shared" ref="C156:C219" si="24">C155+1</f>
        <v>66</v>
      </c>
      <c r="D156" s="2">
        <f t="shared" si="10"/>
        <v>11</v>
      </c>
      <c r="E156" s="2">
        <f t="shared" ref="E156:E219" si="25">C156-(D156-1)*6</f>
        <v>6</v>
      </c>
      <c r="F156" s="2" t="str">
        <f t="shared" si="12"/>
        <v>CCN12</v>
      </c>
      <c r="G156" s="2" t="str">
        <f t="shared" si="13"/>
        <v>RE0</v>
      </c>
      <c r="H156" s="2">
        <f t="shared" si="14"/>
        <v>1</v>
      </c>
      <c r="I156" s="2">
        <f t="shared" si="15"/>
        <v>80</v>
      </c>
      <c r="J156" s="2" t="str">
        <f t="shared" si="16"/>
        <v>_RP80R</v>
      </c>
      <c r="K156" s="2" t="str">
        <f t="shared" ref="K156:K219" si="26">IF(O156=2,I156,IF(O156=3,J156,IF(AND(O156=4,H156=0),0,N156&amp;L156&amp;"bits."&amp;P156&amp;L156&amp;M156)))</f>
        <v>ANSELEbits.ANSE0</v>
      </c>
      <c r="L156" s="2" t="str">
        <f t="shared" ref="L156:L219" si="27">MID(G156,2,1)</f>
        <v>E</v>
      </c>
      <c r="M156" s="2" t="str">
        <f t="shared" ref="M156:M219" si="28">MID(G156,3,3)</f>
        <v>0</v>
      </c>
      <c r="N156" s="2" t="str">
        <f t="shared" si="20"/>
        <v>ANSEL</v>
      </c>
      <c r="O156" s="2">
        <f t="shared" si="21"/>
        <v>4</v>
      </c>
      <c r="P156" s="2" t="str">
        <f t="shared" si="22"/>
        <v>ANS</v>
      </c>
    </row>
    <row r="157" spans="1:16">
      <c r="A157" s="2" t="str">
        <f t="shared" si="23"/>
        <v>#define PORT_CWCCW2                 PORTEbits.RE1                               //</v>
      </c>
      <c r="B157" s="2" t="str">
        <f t="shared" si="0"/>
        <v xml:space="preserve">                                                            /</v>
      </c>
      <c r="C157" s="2">
        <f t="shared" si="24"/>
        <v>67</v>
      </c>
      <c r="D157" s="2">
        <f t="shared" ref="D157:D220" si="29">INT((C157+5)/6)</f>
        <v>12</v>
      </c>
      <c r="E157" s="2">
        <f t="shared" si="25"/>
        <v>1</v>
      </c>
      <c r="F157" s="2" t="str">
        <f t="shared" ref="F157:F220" si="30">VLOOKUP($D157,$E$8:$J$78,2)</f>
        <v>CWCCW2</v>
      </c>
      <c r="G157" s="2" t="str">
        <f t="shared" ref="G157:G220" si="31">VLOOKUP($D157,$E$8:$J$78,3)</f>
        <v>RE1</v>
      </c>
      <c r="H157" s="2">
        <f t="shared" ref="H157:H220" si="32">VLOOKUP($D157,$E$8:$J$78,4)</f>
        <v>1</v>
      </c>
      <c r="I157" s="2">
        <f t="shared" ref="I157:I220" si="33">VLOOKUP($D157,$E$8:$J$78,5)</f>
        <v>81</v>
      </c>
      <c r="J157" s="2">
        <f t="shared" ref="J157:J220" si="34">VLOOKUP($D157,$E$8:$J$78,6)</f>
        <v>0</v>
      </c>
      <c r="K157" s="2" t="str">
        <f t="shared" si="26"/>
        <v>PORTEbits.RE1</v>
      </c>
      <c r="L157" s="2" t="str">
        <f t="shared" si="27"/>
        <v>E</v>
      </c>
      <c r="M157" s="2" t="str">
        <f t="shared" si="28"/>
        <v>1</v>
      </c>
      <c r="N157" s="2" t="str">
        <f t="shared" ref="N157:N220" si="35">VLOOKUP($E157,$E$83:$I$88,2)</f>
        <v>PORT</v>
      </c>
      <c r="O157" s="2">
        <f t="shared" ref="O157:O220" si="36">VLOOKUP($E157,$E$83:$I$88,3)</f>
        <v>1</v>
      </c>
      <c r="P157" s="2" t="str">
        <f t="shared" ref="P157:P220" si="37">VLOOKUP($E157,$E$83:$I$88,4)</f>
        <v>R</v>
      </c>
    </row>
    <row r="158" spans="1:16">
      <c r="A158" s="2" t="str">
        <f t="shared" si="23"/>
        <v>#define TRIS_CWCCW2                 TRISEbits.TRISE1                            //</v>
      </c>
      <c r="B158" s="2" t="str">
        <f t="shared" si="0"/>
        <v xml:space="preserve">                                                            /</v>
      </c>
      <c r="C158" s="2">
        <f t="shared" si="24"/>
        <v>68</v>
      </c>
      <c r="D158" s="2">
        <f t="shared" si="29"/>
        <v>12</v>
      </c>
      <c r="E158" s="2">
        <f t="shared" si="25"/>
        <v>2</v>
      </c>
      <c r="F158" s="2" t="str">
        <f t="shared" si="30"/>
        <v>CWCCW2</v>
      </c>
      <c r="G158" s="2" t="str">
        <f t="shared" si="31"/>
        <v>RE1</v>
      </c>
      <c r="H158" s="2">
        <f t="shared" si="32"/>
        <v>1</v>
      </c>
      <c r="I158" s="2">
        <f t="shared" si="33"/>
        <v>81</v>
      </c>
      <c r="J158" s="2">
        <f t="shared" si="34"/>
        <v>0</v>
      </c>
      <c r="K158" s="2" t="str">
        <f t="shared" si="26"/>
        <v>TRISEbits.TRISE1</v>
      </c>
      <c r="L158" s="2" t="str">
        <f t="shared" si="27"/>
        <v>E</v>
      </c>
      <c r="M158" s="2" t="str">
        <f t="shared" si="28"/>
        <v>1</v>
      </c>
      <c r="N158" s="2" t="str">
        <f t="shared" si="35"/>
        <v>TRIS</v>
      </c>
      <c r="O158" s="2">
        <f t="shared" si="36"/>
        <v>1</v>
      </c>
      <c r="P158" s="2" t="str">
        <f t="shared" si="37"/>
        <v>TRIS</v>
      </c>
    </row>
    <row r="159" spans="1:16">
      <c r="A159" s="2" t="str">
        <f t="shared" si="23"/>
        <v>#define LAT_CWCCW2                  LATEbits.LATE1                              //</v>
      </c>
      <c r="B159" s="2" t="str">
        <f t="shared" si="0"/>
        <v xml:space="preserve">                                                            /</v>
      </c>
      <c r="C159" s="2">
        <f t="shared" si="24"/>
        <v>69</v>
      </c>
      <c r="D159" s="2">
        <f t="shared" si="29"/>
        <v>12</v>
      </c>
      <c r="E159" s="2">
        <f t="shared" si="25"/>
        <v>3</v>
      </c>
      <c r="F159" s="2" t="str">
        <f t="shared" si="30"/>
        <v>CWCCW2</v>
      </c>
      <c r="G159" s="2" t="str">
        <f t="shared" si="31"/>
        <v>RE1</v>
      </c>
      <c r="H159" s="2">
        <f t="shared" si="32"/>
        <v>1</v>
      </c>
      <c r="I159" s="2">
        <f t="shared" si="33"/>
        <v>81</v>
      </c>
      <c r="J159" s="2">
        <f t="shared" si="34"/>
        <v>0</v>
      </c>
      <c r="K159" s="2" t="str">
        <f t="shared" si="26"/>
        <v>LATEbits.LATE1</v>
      </c>
      <c r="L159" s="2" t="str">
        <f t="shared" si="27"/>
        <v>E</v>
      </c>
      <c r="M159" s="2" t="str">
        <f t="shared" si="28"/>
        <v>1</v>
      </c>
      <c r="N159" s="2" t="str">
        <f t="shared" si="35"/>
        <v>LAT</v>
      </c>
      <c r="O159" s="2">
        <f t="shared" si="36"/>
        <v>1</v>
      </c>
      <c r="P159" s="2" t="str">
        <f t="shared" si="37"/>
        <v>LAT</v>
      </c>
    </row>
    <row r="160" spans="1:16">
      <c r="A160" s="2" t="str">
        <f t="shared" si="23"/>
        <v>#define RPIN_CWCCW2                 81                                          //</v>
      </c>
      <c r="B160" s="2" t="str">
        <f t="shared" si="0"/>
        <v xml:space="preserve">                                                            /</v>
      </c>
      <c r="C160" s="2">
        <f t="shared" si="24"/>
        <v>70</v>
      </c>
      <c r="D160" s="2">
        <f t="shared" si="29"/>
        <v>12</v>
      </c>
      <c r="E160" s="2">
        <f t="shared" si="25"/>
        <v>4</v>
      </c>
      <c r="F160" s="2" t="str">
        <f t="shared" si="30"/>
        <v>CWCCW2</v>
      </c>
      <c r="G160" s="2" t="str">
        <f t="shared" si="31"/>
        <v>RE1</v>
      </c>
      <c r="H160" s="2">
        <f t="shared" si="32"/>
        <v>1</v>
      </c>
      <c r="I160" s="2">
        <f t="shared" si="33"/>
        <v>81</v>
      </c>
      <c r="J160" s="2">
        <f t="shared" si="34"/>
        <v>0</v>
      </c>
      <c r="K160" s="2">
        <f t="shared" si="26"/>
        <v>81</v>
      </c>
      <c r="L160" s="2" t="str">
        <f t="shared" si="27"/>
        <v>E</v>
      </c>
      <c r="M160" s="2" t="str">
        <f t="shared" si="28"/>
        <v>1</v>
      </c>
      <c r="N160" s="2" t="str">
        <f t="shared" si="35"/>
        <v>RPIN</v>
      </c>
      <c r="O160" s="2">
        <f t="shared" si="36"/>
        <v>2</v>
      </c>
      <c r="P160" s="2">
        <f t="shared" si="37"/>
        <v>0</v>
      </c>
    </row>
    <row r="161" spans="1:16">
      <c r="A161" s="2" t="str">
        <f t="shared" si="23"/>
        <v xml:space="preserve">                                                                                //</v>
      </c>
      <c r="B161" s="2" t="str">
        <f t="shared" si="0"/>
        <v xml:space="preserve">                                                            /</v>
      </c>
      <c r="C161" s="2">
        <f t="shared" si="24"/>
        <v>71</v>
      </c>
      <c r="D161" s="2">
        <f t="shared" si="29"/>
        <v>12</v>
      </c>
      <c r="E161" s="2">
        <f t="shared" si="25"/>
        <v>5</v>
      </c>
      <c r="F161" s="2" t="str">
        <f t="shared" si="30"/>
        <v>CWCCW2</v>
      </c>
      <c r="G161" s="2" t="str">
        <f t="shared" si="31"/>
        <v>RE1</v>
      </c>
      <c r="H161" s="2">
        <f t="shared" si="32"/>
        <v>1</v>
      </c>
      <c r="I161" s="2">
        <f t="shared" si="33"/>
        <v>81</v>
      </c>
      <c r="J161" s="2">
        <f t="shared" si="34"/>
        <v>0</v>
      </c>
      <c r="K161" s="2">
        <f t="shared" si="26"/>
        <v>0</v>
      </c>
      <c r="L161" s="2" t="str">
        <f t="shared" si="27"/>
        <v>E</v>
      </c>
      <c r="M161" s="2" t="str">
        <f t="shared" si="28"/>
        <v>1</v>
      </c>
      <c r="N161" s="2" t="str">
        <f t="shared" si="35"/>
        <v>RPOUT</v>
      </c>
      <c r="O161" s="2">
        <f t="shared" si="36"/>
        <v>3</v>
      </c>
      <c r="P161" s="2">
        <f t="shared" si="37"/>
        <v>0</v>
      </c>
    </row>
    <row r="162" spans="1:16">
      <c r="A162" s="2" t="str">
        <f t="shared" si="23"/>
        <v>#define ANSEL_CWCCW2                ANSELEbits.ANSE1                            //</v>
      </c>
      <c r="B162" s="2" t="str">
        <f t="shared" si="0"/>
        <v xml:space="preserve">                                                            /</v>
      </c>
      <c r="C162" s="2">
        <f t="shared" si="24"/>
        <v>72</v>
      </c>
      <c r="D162" s="2">
        <f t="shared" si="29"/>
        <v>12</v>
      </c>
      <c r="E162" s="2">
        <f t="shared" si="25"/>
        <v>6</v>
      </c>
      <c r="F162" s="2" t="str">
        <f t="shared" si="30"/>
        <v>CWCCW2</v>
      </c>
      <c r="G162" s="2" t="str">
        <f t="shared" si="31"/>
        <v>RE1</v>
      </c>
      <c r="H162" s="2">
        <f t="shared" si="32"/>
        <v>1</v>
      </c>
      <c r="I162" s="2">
        <f t="shared" si="33"/>
        <v>81</v>
      </c>
      <c r="J162" s="2">
        <f t="shared" si="34"/>
        <v>0</v>
      </c>
      <c r="K162" s="2" t="str">
        <f t="shared" si="26"/>
        <v>ANSELEbits.ANSE1</v>
      </c>
      <c r="L162" s="2" t="str">
        <f t="shared" si="27"/>
        <v>E</v>
      </c>
      <c r="M162" s="2" t="str">
        <f t="shared" si="28"/>
        <v>1</v>
      </c>
      <c r="N162" s="2" t="str">
        <f t="shared" si="35"/>
        <v>ANSEL</v>
      </c>
      <c r="O162" s="2">
        <f t="shared" si="36"/>
        <v>4</v>
      </c>
      <c r="P162" s="2" t="str">
        <f t="shared" si="37"/>
        <v>ANS</v>
      </c>
    </row>
    <row r="163" spans="1:16">
      <c r="A163" s="2" t="str">
        <f t="shared" si="23"/>
        <v>#define PORT_CCN13                  PORTEbits.RE1                               //</v>
      </c>
      <c r="B163" s="2" t="str">
        <f t="shared" si="0"/>
        <v xml:space="preserve">                                                            /</v>
      </c>
      <c r="C163" s="2">
        <f t="shared" si="24"/>
        <v>73</v>
      </c>
      <c r="D163" s="2">
        <f t="shared" si="29"/>
        <v>13</v>
      </c>
      <c r="E163" s="2">
        <f t="shared" si="25"/>
        <v>1</v>
      </c>
      <c r="F163" s="2" t="str">
        <f t="shared" si="30"/>
        <v>CCN13</v>
      </c>
      <c r="G163" s="2" t="str">
        <f t="shared" si="31"/>
        <v>RE1</v>
      </c>
      <c r="H163" s="2">
        <f t="shared" si="32"/>
        <v>1</v>
      </c>
      <c r="I163" s="2">
        <f t="shared" si="33"/>
        <v>81</v>
      </c>
      <c r="J163" s="2">
        <f t="shared" si="34"/>
        <v>0</v>
      </c>
      <c r="K163" s="2" t="str">
        <f t="shared" si="26"/>
        <v>PORTEbits.RE1</v>
      </c>
      <c r="L163" s="2" t="str">
        <f t="shared" si="27"/>
        <v>E</v>
      </c>
      <c r="M163" s="2" t="str">
        <f t="shared" si="28"/>
        <v>1</v>
      </c>
      <c r="N163" s="2" t="str">
        <f t="shared" si="35"/>
        <v>PORT</v>
      </c>
      <c r="O163" s="2">
        <f t="shared" si="36"/>
        <v>1</v>
      </c>
      <c r="P163" s="2" t="str">
        <f t="shared" si="37"/>
        <v>R</v>
      </c>
    </row>
    <row r="164" spans="1:16">
      <c r="A164" s="2" t="str">
        <f t="shared" si="23"/>
        <v>#define TRIS_CCN13                  TRISEbits.TRISE1                            //</v>
      </c>
      <c r="B164" s="2" t="str">
        <f t="shared" si="0"/>
        <v xml:space="preserve">                                                            /</v>
      </c>
      <c r="C164" s="2">
        <f t="shared" si="24"/>
        <v>74</v>
      </c>
      <c r="D164" s="2">
        <f t="shared" si="29"/>
        <v>13</v>
      </c>
      <c r="E164" s="2">
        <f t="shared" si="25"/>
        <v>2</v>
      </c>
      <c r="F164" s="2" t="str">
        <f t="shared" si="30"/>
        <v>CCN13</v>
      </c>
      <c r="G164" s="2" t="str">
        <f t="shared" si="31"/>
        <v>RE1</v>
      </c>
      <c r="H164" s="2">
        <f t="shared" si="32"/>
        <v>1</v>
      </c>
      <c r="I164" s="2">
        <f t="shared" si="33"/>
        <v>81</v>
      </c>
      <c r="J164" s="2">
        <f t="shared" si="34"/>
        <v>0</v>
      </c>
      <c r="K164" s="2" t="str">
        <f t="shared" si="26"/>
        <v>TRISEbits.TRISE1</v>
      </c>
      <c r="L164" s="2" t="str">
        <f t="shared" si="27"/>
        <v>E</v>
      </c>
      <c r="M164" s="2" t="str">
        <f t="shared" si="28"/>
        <v>1</v>
      </c>
      <c r="N164" s="2" t="str">
        <f t="shared" si="35"/>
        <v>TRIS</v>
      </c>
      <c r="O164" s="2">
        <f t="shared" si="36"/>
        <v>1</v>
      </c>
      <c r="P164" s="2" t="str">
        <f t="shared" si="37"/>
        <v>TRIS</v>
      </c>
    </row>
    <row r="165" spans="1:16">
      <c r="A165" s="2" t="str">
        <f t="shared" si="23"/>
        <v>#define LAT_CCN13                   LATEbits.LATE1                              //</v>
      </c>
      <c r="B165" s="2" t="str">
        <f t="shared" si="0"/>
        <v xml:space="preserve">                                                            /</v>
      </c>
      <c r="C165" s="2">
        <f t="shared" si="24"/>
        <v>75</v>
      </c>
      <c r="D165" s="2">
        <f t="shared" si="29"/>
        <v>13</v>
      </c>
      <c r="E165" s="2">
        <f t="shared" si="25"/>
        <v>3</v>
      </c>
      <c r="F165" s="2" t="str">
        <f t="shared" si="30"/>
        <v>CCN13</v>
      </c>
      <c r="G165" s="2" t="str">
        <f t="shared" si="31"/>
        <v>RE1</v>
      </c>
      <c r="H165" s="2">
        <f t="shared" si="32"/>
        <v>1</v>
      </c>
      <c r="I165" s="2">
        <f t="shared" si="33"/>
        <v>81</v>
      </c>
      <c r="J165" s="2">
        <f t="shared" si="34"/>
        <v>0</v>
      </c>
      <c r="K165" s="2" t="str">
        <f t="shared" si="26"/>
        <v>LATEbits.LATE1</v>
      </c>
      <c r="L165" s="2" t="str">
        <f t="shared" si="27"/>
        <v>E</v>
      </c>
      <c r="M165" s="2" t="str">
        <f t="shared" si="28"/>
        <v>1</v>
      </c>
      <c r="N165" s="2" t="str">
        <f t="shared" si="35"/>
        <v>LAT</v>
      </c>
      <c r="O165" s="2">
        <f t="shared" si="36"/>
        <v>1</v>
      </c>
      <c r="P165" s="2" t="str">
        <f t="shared" si="37"/>
        <v>LAT</v>
      </c>
    </row>
    <row r="166" spans="1:16">
      <c r="A166" s="2" t="str">
        <f t="shared" si="23"/>
        <v>#define RPIN_CCN13                  81                                          //</v>
      </c>
      <c r="B166" s="2" t="str">
        <f t="shared" si="0"/>
        <v xml:space="preserve">                                                            /</v>
      </c>
      <c r="C166" s="2">
        <f t="shared" si="24"/>
        <v>76</v>
      </c>
      <c r="D166" s="2">
        <f t="shared" si="29"/>
        <v>13</v>
      </c>
      <c r="E166" s="2">
        <f t="shared" si="25"/>
        <v>4</v>
      </c>
      <c r="F166" s="2" t="str">
        <f t="shared" si="30"/>
        <v>CCN13</v>
      </c>
      <c r="G166" s="2" t="str">
        <f t="shared" si="31"/>
        <v>RE1</v>
      </c>
      <c r="H166" s="2">
        <f t="shared" si="32"/>
        <v>1</v>
      </c>
      <c r="I166" s="2">
        <f t="shared" si="33"/>
        <v>81</v>
      </c>
      <c r="J166" s="2">
        <f t="shared" si="34"/>
        <v>0</v>
      </c>
      <c r="K166" s="2">
        <f t="shared" si="26"/>
        <v>81</v>
      </c>
      <c r="L166" s="2" t="str">
        <f t="shared" si="27"/>
        <v>E</v>
      </c>
      <c r="M166" s="2" t="str">
        <f t="shared" si="28"/>
        <v>1</v>
      </c>
      <c r="N166" s="2" t="str">
        <f t="shared" si="35"/>
        <v>RPIN</v>
      </c>
      <c r="O166" s="2">
        <f t="shared" si="36"/>
        <v>2</v>
      </c>
      <c r="P166" s="2">
        <f t="shared" si="37"/>
        <v>0</v>
      </c>
    </row>
    <row r="167" spans="1:16">
      <c r="A167" s="2" t="str">
        <f t="shared" si="23"/>
        <v xml:space="preserve">                                                                                //</v>
      </c>
      <c r="B167" s="2" t="str">
        <f t="shared" si="0"/>
        <v xml:space="preserve">                                                            /</v>
      </c>
      <c r="C167" s="2">
        <f t="shared" si="24"/>
        <v>77</v>
      </c>
      <c r="D167" s="2">
        <f t="shared" si="29"/>
        <v>13</v>
      </c>
      <c r="E167" s="2">
        <f t="shared" si="25"/>
        <v>5</v>
      </c>
      <c r="F167" s="2" t="str">
        <f t="shared" si="30"/>
        <v>CCN13</v>
      </c>
      <c r="G167" s="2" t="str">
        <f t="shared" si="31"/>
        <v>RE1</v>
      </c>
      <c r="H167" s="2">
        <f t="shared" si="32"/>
        <v>1</v>
      </c>
      <c r="I167" s="2">
        <f t="shared" si="33"/>
        <v>81</v>
      </c>
      <c r="J167" s="2">
        <f t="shared" si="34"/>
        <v>0</v>
      </c>
      <c r="K167" s="2">
        <f t="shared" si="26"/>
        <v>0</v>
      </c>
      <c r="L167" s="2" t="str">
        <f t="shared" si="27"/>
        <v>E</v>
      </c>
      <c r="M167" s="2" t="str">
        <f t="shared" si="28"/>
        <v>1</v>
      </c>
      <c r="N167" s="2" t="str">
        <f t="shared" si="35"/>
        <v>RPOUT</v>
      </c>
      <c r="O167" s="2">
        <f t="shared" si="36"/>
        <v>3</v>
      </c>
      <c r="P167" s="2">
        <f t="shared" si="37"/>
        <v>0</v>
      </c>
    </row>
    <row r="168" spans="1:16">
      <c r="A168" s="2" t="str">
        <f t="shared" si="23"/>
        <v>#define ANSEL_CCN13                 ANSELEbits.ANSE1                            //</v>
      </c>
      <c r="B168" s="2" t="str">
        <f t="shared" si="0"/>
        <v xml:space="preserve">                                                            /</v>
      </c>
      <c r="C168" s="2">
        <f t="shared" si="24"/>
        <v>78</v>
      </c>
      <c r="D168" s="2">
        <f t="shared" si="29"/>
        <v>13</v>
      </c>
      <c r="E168" s="2">
        <f t="shared" si="25"/>
        <v>6</v>
      </c>
      <c r="F168" s="2" t="str">
        <f t="shared" si="30"/>
        <v>CCN13</v>
      </c>
      <c r="G168" s="2" t="str">
        <f t="shared" si="31"/>
        <v>RE1</v>
      </c>
      <c r="H168" s="2">
        <f t="shared" si="32"/>
        <v>1</v>
      </c>
      <c r="I168" s="2">
        <f t="shared" si="33"/>
        <v>81</v>
      </c>
      <c r="J168" s="2">
        <f t="shared" si="34"/>
        <v>0</v>
      </c>
      <c r="K168" s="2" t="str">
        <f t="shared" si="26"/>
        <v>ANSELEbits.ANSE1</v>
      </c>
      <c r="L168" s="2" t="str">
        <f t="shared" si="27"/>
        <v>E</v>
      </c>
      <c r="M168" s="2" t="str">
        <f t="shared" si="28"/>
        <v>1</v>
      </c>
      <c r="N168" s="2" t="str">
        <f t="shared" si="35"/>
        <v>ANSEL</v>
      </c>
      <c r="O168" s="2">
        <f t="shared" si="36"/>
        <v>4</v>
      </c>
      <c r="P168" s="2" t="str">
        <f t="shared" si="37"/>
        <v>ANS</v>
      </c>
    </row>
    <row r="169" spans="1:16">
      <c r="A169" s="2" t="str">
        <f t="shared" si="23"/>
        <v>#define PORT_ENABLE12               PORTBbits.RB8                               //</v>
      </c>
      <c r="B169" s="2" t="str">
        <f t="shared" si="0"/>
        <v xml:space="preserve">                                                            /</v>
      </c>
      <c r="C169" s="2">
        <f t="shared" si="24"/>
        <v>79</v>
      </c>
      <c r="D169" s="2">
        <f t="shared" si="29"/>
        <v>14</v>
      </c>
      <c r="E169" s="2">
        <f t="shared" si="25"/>
        <v>1</v>
      </c>
      <c r="F169" s="2" t="str">
        <f t="shared" si="30"/>
        <v>ENABLE12</v>
      </c>
      <c r="G169" s="2" t="str">
        <f t="shared" si="31"/>
        <v>RB8</v>
      </c>
      <c r="H169" s="2">
        <f t="shared" si="32"/>
        <v>1</v>
      </c>
      <c r="I169" s="2">
        <f t="shared" si="33"/>
        <v>40</v>
      </c>
      <c r="J169" s="2">
        <f t="shared" si="34"/>
        <v>0</v>
      </c>
      <c r="K169" s="2" t="str">
        <f t="shared" si="26"/>
        <v>PORTBbits.RB8</v>
      </c>
      <c r="L169" s="2" t="str">
        <f t="shared" si="27"/>
        <v>B</v>
      </c>
      <c r="M169" s="2" t="str">
        <f t="shared" si="28"/>
        <v>8</v>
      </c>
      <c r="N169" s="2" t="str">
        <f t="shared" si="35"/>
        <v>PORT</v>
      </c>
      <c r="O169" s="2">
        <f t="shared" si="36"/>
        <v>1</v>
      </c>
      <c r="P169" s="2" t="str">
        <f t="shared" si="37"/>
        <v>R</v>
      </c>
    </row>
    <row r="170" spans="1:16">
      <c r="A170" s="2" t="str">
        <f t="shared" si="23"/>
        <v>#define TRIS_ENABLE12               TRISBbits.TRISB8                            //</v>
      </c>
      <c r="B170" s="2" t="str">
        <f t="shared" si="0"/>
        <v xml:space="preserve">                                                            /</v>
      </c>
      <c r="C170" s="2">
        <f t="shared" si="24"/>
        <v>80</v>
      </c>
      <c r="D170" s="2">
        <f t="shared" si="29"/>
        <v>14</v>
      </c>
      <c r="E170" s="2">
        <f t="shared" si="25"/>
        <v>2</v>
      </c>
      <c r="F170" s="2" t="str">
        <f t="shared" si="30"/>
        <v>ENABLE12</v>
      </c>
      <c r="G170" s="2" t="str">
        <f t="shared" si="31"/>
        <v>RB8</v>
      </c>
      <c r="H170" s="2">
        <f t="shared" si="32"/>
        <v>1</v>
      </c>
      <c r="I170" s="2">
        <f t="shared" si="33"/>
        <v>40</v>
      </c>
      <c r="J170" s="2">
        <f t="shared" si="34"/>
        <v>0</v>
      </c>
      <c r="K170" s="2" t="str">
        <f t="shared" si="26"/>
        <v>TRISBbits.TRISB8</v>
      </c>
      <c r="L170" s="2" t="str">
        <f t="shared" si="27"/>
        <v>B</v>
      </c>
      <c r="M170" s="2" t="str">
        <f t="shared" si="28"/>
        <v>8</v>
      </c>
      <c r="N170" s="2" t="str">
        <f t="shared" si="35"/>
        <v>TRIS</v>
      </c>
      <c r="O170" s="2">
        <f t="shared" si="36"/>
        <v>1</v>
      </c>
      <c r="P170" s="2" t="str">
        <f t="shared" si="37"/>
        <v>TRIS</v>
      </c>
    </row>
    <row r="171" spans="1:16">
      <c r="A171" s="2" t="str">
        <f t="shared" si="23"/>
        <v>#define LAT_ENABLE12                LATBbits.LATB8                              //</v>
      </c>
      <c r="B171" s="2" t="str">
        <f t="shared" si="0"/>
        <v xml:space="preserve">                                                            /</v>
      </c>
      <c r="C171" s="2">
        <f t="shared" si="24"/>
        <v>81</v>
      </c>
      <c r="D171" s="2">
        <f t="shared" si="29"/>
        <v>14</v>
      </c>
      <c r="E171" s="2">
        <f t="shared" si="25"/>
        <v>3</v>
      </c>
      <c r="F171" s="2" t="str">
        <f t="shared" si="30"/>
        <v>ENABLE12</v>
      </c>
      <c r="G171" s="2" t="str">
        <f t="shared" si="31"/>
        <v>RB8</v>
      </c>
      <c r="H171" s="2">
        <f t="shared" si="32"/>
        <v>1</v>
      </c>
      <c r="I171" s="2">
        <f t="shared" si="33"/>
        <v>40</v>
      </c>
      <c r="J171" s="2">
        <f t="shared" si="34"/>
        <v>0</v>
      </c>
      <c r="K171" s="2" t="str">
        <f t="shared" si="26"/>
        <v>LATBbits.LATB8</v>
      </c>
      <c r="L171" s="2" t="str">
        <f t="shared" si="27"/>
        <v>B</v>
      </c>
      <c r="M171" s="2" t="str">
        <f t="shared" si="28"/>
        <v>8</v>
      </c>
      <c r="N171" s="2" t="str">
        <f t="shared" si="35"/>
        <v>LAT</v>
      </c>
      <c r="O171" s="2">
        <f t="shared" si="36"/>
        <v>1</v>
      </c>
      <c r="P171" s="2" t="str">
        <f t="shared" si="37"/>
        <v>LAT</v>
      </c>
    </row>
    <row r="172" spans="1:16">
      <c r="A172" s="2" t="str">
        <f t="shared" si="23"/>
        <v>#define RPIN_ENABLE12               40                                          //</v>
      </c>
      <c r="B172" s="2" t="str">
        <f t="shared" si="0"/>
        <v xml:space="preserve">                                                            /</v>
      </c>
      <c r="C172" s="2">
        <f t="shared" si="24"/>
        <v>82</v>
      </c>
      <c r="D172" s="2">
        <f t="shared" si="29"/>
        <v>14</v>
      </c>
      <c r="E172" s="2">
        <f t="shared" si="25"/>
        <v>4</v>
      </c>
      <c r="F172" s="2" t="str">
        <f t="shared" si="30"/>
        <v>ENABLE12</v>
      </c>
      <c r="G172" s="2" t="str">
        <f t="shared" si="31"/>
        <v>RB8</v>
      </c>
      <c r="H172" s="2">
        <f t="shared" si="32"/>
        <v>1</v>
      </c>
      <c r="I172" s="2">
        <f t="shared" si="33"/>
        <v>40</v>
      </c>
      <c r="J172" s="2">
        <f t="shared" si="34"/>
        <v>0</v>
      </c>
      <c r="K172" s="2">
        <f t="shared" si="26"/>
        <v>40</v>
      </c>
      <c r="L172" s="2" t="str">
        <f t="shared" si="27"/>
        <v>B</v>
      </c>
      <c r="M172" s="2" t="str">
        <f t="shared" si="28"/>
        <v>8</v>
      </c>
      <c r="N172" s="2" t="str">
        <f t="shared" si="35"/>
        <v>RPIN</v>
      </c>
      <c r="O172" s="2">
        <f t="shared" si="36"/>
        <v>2</v>
      </c>
      <c r="P172" s="2">
        <f t="shared" si="37"/>
        <v>0</v>
      </c>
    </row>
    <row r="173" spans="1:16">
      <c r="A173" s="2" t="str">
        <f t="shared" si="23"/>
        <v xml:space="preserve">                                                                                //</v>
      </c>
      <c r="B173" s="2" t="str">
        <f t="shared" si="0"/>
        <v xml:space="preserve">                                                            /</v>
      </c>
      <c r="C173" s="2">
        <f t="shared" si="24"/>
        <v>83</v>
      </c>
      <c r="D173" s="2">
        <f t="shared" si="29"/>
        <v>14</v>
      </c>
      <c r="E173" s="2">
        <f t="shared" si="25"/>
        <v>5</v>
      </c>
      <c r="F173" s="2" t="str">
        <f t="shared" si="30"/>
        <v>ENABLE12</v>
      </c>
      <c r="G173" s="2" t="str">
        <f t="shared" si="31"/>
        <v>RB8</v>
      </c>
      <c r="H173" s="2">
        <f t="shared" si="32"/>
        <v>1</v>
      </c>
      <c r="I173" s="2">
        <f t="shared" si="33"/>
        <v>40</v>
      </c>
      <c r="J173" s="2">
        <f t="shared" si="34"/>
        <v>0</v>
      </c>
      <c r="K173" s="2">
        <f t="shared" si="26"/>
        <v>0</v>
      </c>
      <c r="L173" s="2" t="str">
        <f t="shared" si="27"/>
        <v>B</v>
      </c>
      <c r="M173" s="2" t="str">
        <f t="shared" si="28"/>
        <v>8</v>
      </c>
      <c r="N173" s="2" t="str">
        <f t="shared" si="35"/>
        <v>RPOUT</v>
      </c>
      <c r="O173" s="2">
        <f t="shared" si="36"/>
        <v>3</v>
      </c>
      <c r="P173" s="2">
        <f t="shared" si="37"/>
        <v>0</v>
      </c>
    </row>
    <row r="174" spans="1:16">
      <c r="A174" s="2" t="str">
        <f t="shared" si="23"/>
        <v>#define ANSEL_ENABLE12              ANSELBbits.ANSB8                            //</v>
      </c>
      <c r="B174" s="2" t="str">
        <f t="shared" si="0"/>
        <v xml:space="preserve">                                                            /</v>
      </c>
      <c r="C174" s="2">
        <f t="shared" si="24"/>
        <v>84</v>
      </c>
      <c r="D174" s="2">
        <f t="shared" si="29"/>
        <v>14</v>
      </c>
      <c r="E174" s="2">
        <f t="shared" si="25"/>
        <v>6</v>
      </c>
      <c r="F174" s="2" t="str">
        <f t="shared" si="30"/>
        <v>ENABLE12</v>
      </c>
      <c r="G174" s="2" t="str">
        <f t="shared" si="31"/>
        <v>RB8</v>
      </c>
      <c r="H174" s="2">
        <f t="shared" si="32"/>
        <v>1</v>
      </c>
      <c r="I174" s="2">
        <f t="shared" si="33"/>
        <v>40</v>
      </c>
      <c r="J174" s="2">
        <f t="shared" si="34"/>
        <v>0</v>
      </c>
      <c r="K174" s="2" t="str">
        <f t="shared" si="26"/>
        <v>ANSELBbits.ANSB8</v>
      </c>
      <c r="L174" s="2" t="str">
        <f t="shared" si="27"/>
        <v>B</v>
      </c>
      <c r="M174" s="2" t="str">
        <f t="shared" si="28"/>
        <v>8</v>
      </c>
      <c r="N174" s="2" t="str">
        <f t="shared" si="35"/>
        <v>ANSEL</v>
      </c>
      <c r="O174" s="2">
        <f t="shared" si="36"/>
        <v>4</v>
      </c>
      <c r="P174" s="2" t="str">
        <f t="shared" si="37"/>
        <v>ANS</v>
      </c>
    </row>
    <row r="175" spans="1:16">
      <c r="A175" s="2" t="str">
        <f t="shared" si="23"/>
        <v>#define PORT_CCN14                  PORTBbits.RB8                               //</v>
      </c>
      <c r="B175" s="2" t="str">
        <f t="shared" si="0"/>
        <v xml:space="preserve">                                                            /</v>
      </c>
      <c r="C175" s="2">
        <f t="shared" si="24"/>
        <v>85</v>
      </c>
      <c r="D175" s="2">
        <f t="shared" si="29"/>
        <v>15</v>
      </c>
      <c r="E175" s="2">
        <f t="shared" si="25"/>
        <v>1</v>
      </c>
      <c r="F175" s="2" t="str">
        <f t="shared" si="30"/>
        <v>CCN14</v>
      </c>
      <c r="G175" s="2" t="str">
        <f t="shared" si="31"/>
        <v>RB8</v>
      </c>
      <c r="H175" s="2">
        <f t="shared" si="32"/>
        <v>1</v>
      </c>
      <c r="I175" s="2">
        <f t="shared" si="33"/>
        <v>40</v>
      </c>
      <c r="J175" s="2">
        <f t="shared" si="34"/>
        <v>0</v>
      </c>
      <c r="K175" s="2" t="str">
        <f t="shared" si="26"/>
        <v>PORTBbits.RB8</v>
      </c>
      <c r="L175" s="2" t="str">
        <f t="shared" si="27"/>
        <v>B</v>
      </c>
      <c r="M175" s="2" t="str">
        <f t="shared" si="28"/>
        <v>8</v>
      </c>
      <c r="N175" s="2" t="str">
        <f t="shared" si="35"/>
        <v>PORT</v>
      </c>
      <c r="O175" s="2">
        <f t="shared" si="36"/>
        <v>1</v>
      </c>
      <c r="P175" s="2" t="str">
        <f t="shared" si="37"/>
        <v>R</v>
      </c>
    </row>
    <row r="176" spans="1:16">
      <c r="A176" s="2" t="str">
        <f t="shared" si="23"/>
        <v>#define TRIS_CCN14                  TRISBbits.TRISB8                            //</v>
      </c>
      <c r="B176" s="2" t="str">
        <f t="shared" si="0"/>
        <v xml:space="preserve">                                                            /</v>
      </c>
      <c r="C176" s="2">
        <f t="shared" si="24"/>
        <v>86</v>
      </c>
      <c r="D176" s="2">
        <f t="shared" si="29"/>
        <v>15</v>
      </c>
      <c r="E176" s="2">
        <f t="shared" si="25"/>
        <v>2</v>
      </c>
      <c r="F176" s="2" t="str">
        <f t="shared" si="30"/>
        <v>CCN14</v>
      </c>
      <c r="G176" s="2" t="str">
        <f t="shared" si="31"/>
        <v>RB8</v>
      </c>
      <c r="H176" s="2">
        <f t="shared" si="32"/>
        <v>1</v>
      </c>
      <c r="I176" s="2">
        <f t="shared" si="33"/>
        <v>40</v>
      </c>
      <c r="J176" s="2">
        <f t="shared" si="34"/>
        <v>0</v>
      </c>
      <c r="K176" s="2" t="str">
        <f t="shared" si="26"/>
        <v>TRISBbits.TRISB8</v>
      </c>
      <c r="L176" s="2" t="str">
        <f t="shared" si="27"/>
        <v>B</v>
      </c>
      <c r="M176" s="2" t="str">
        <f t="shared" si="28"/>
        <v>8</v>
      </c>
      <c r="N176" s="2" t="str">
        <f t="shared" si="35"/>
        <v>TRIS</v>
      </c>
      <c r="O176" s="2">
        <f t="shared" si="36"/>
        <v>1</v>
      </c>
      <c r="P176" s="2" t="str">
        <f t="shared" si="37"/>
        <v>TRIS</v>
      </c>
    </row>
    <row r="177" spans="1:16">
      <c r="A177" s="2" t="str">
        <f t="shared" si="23"/>
        <v>#define LAT_CCN14                   LATBbits.LATB8                              //</v>
      </c>
      <c r="B177" s="2" t="str">
        <f t="shared" si="0"/>
        <v xml:space="preserve">                                                            /</v>
      </c>
      <c r="C177" s="2">
        <f t="shared" si="24"/>
        <v>87</v>
      </c>
      <c r="D177" s="2">
        <f t="shared" si="29"/>
        <v>15</v>
      </c>
      <c r="E177" s="2">
        <f t="shared" si="25"/>
        <v>3</v>
      </c>
      <c r="F177" s="2" t="str">
        <f t="shared" si="30"/>
        <v>CCN14</v>
      </c>
      <c r="G177" s="2" t="str">
        <f t="shared" si="31"/>
        <v>RB8</v>
      </c>
      <c r="H177" s="2">
        <f t="shared" si="32"/>
        <v>1</v>
      </c>
      <c r="I177" s="2">
        <f t="shared" si="33"/>
        <v>40</v>
      </c>
      <c r="J177" s="2">
        <f t="shared" si="34"/>
        <v>0</v>
      </c>
      <c r="K177" s="2" t="str">
        <f t="shared" si="26"/>
        <v>LATBbits.LATB8</v>
      </c>
      <c r="L177" s="2" t="str">
        <f t="shared" si="27"/>
        <v>B</v>
      </c>
      <c r="M177" s="2" t="str">
        <f t="shared" si="28"/>
        <v>8</v>
      </c>
      <c r="N177" s="2" t="str">
        <f t="shared" si="35"/>
        <v>LAT</v>
      </c>
      <c r="O177" s="2">
        <f t="shared" si="36"/>
        <v>1</v>
      </c>
      <c r="P177" s="2" t="str">
        <f t="shared" si="37"/>
        <v>LAT</v>
      </c>
    </row>
    <row r="178" spans="1:16">
      <c r="A178" s="2" t="str">
        <f t="shared" si="23"/>
        <v>#define RPIN_CCN14                  40                                          //</v>
      </c>
      <c r="B178" s="2" t="str">
        <f t="shared" si="0"/>
        <v xml:space="preserve">                                                            /</v>
      </c>
      <c r="C178" s="2">
        <f t="shared" si="24"/>
        <v>88</v>
      </c>
      <c r="D178" s="2">
        <f t="shared" si="29"/>
        <v>15</v>
      </c>
      <c r="E178" s="2">
        <f t="shared" si="25"/>
        <v>4</v>
      </c>
      <c r="F178" s="2" t="str">
        <f t="shared" si="30"/>
        <v>CCN14</v>
      </c>
      <c r="G178" s="2" t="str">
        <f t="shared" si="31"/>
        <v>RB8</v>
      </c>
      <c r="H178" s="2">
        <f t="shared" si="32"/>
        <v>1</v>
      </c>
      <c r="I178" s="2">
        <f t="shared" si="33"/>
        <v>40</v>
      </c>
      <c r="J178" s="2">
        <f t="shared" si="34"/>
        <v>0</v>
      </c>
      <c r="K178" s="2">
        <f t="shared" si="26"/>
        <v>40</v>
      </c>
      <c r="L178" s="2" t="str">
        <f t="shared" si="27"/>
        <v>B</v>
      </c>
      <c r="M178" s="2" t="str">
        <f t="shared" si="28"/>
        <v>8</v>
      </c>
      <c r="N178" s="2" t="str">
        <f t="shared" si="35"/>
        <v>RPIN</v>
      </c>
      <c r="O178" s="2">
        <f t="shared" si="36"/>
        <v>2</v>
      </c>
      <c r="P178" s="2">
        <f t="shared" si="37"/>
        <v>0</v>
      </c>
    </row>
    <row r="179" spans="1:16">
      <c r="A179" s="2" t="str">
        <f t="shared" si="23"/>
        <v xml:space="preserve">                                                                                //</v>
      </c>
      <c r="B179" s="2" t="str">
        <f t="shared" si="0"/>
        <v xml:space="preserve">                                                            /</v>
      </c>
      <c r="C179" s="2">
        <f t="shared" si="24"/>
        <v>89</v>
      </c>
      <c r="D179" s="2">
        <f t="shared" si="29"/>
        <v>15</v>
      </c>
      <c r="E179" s="2">
        <f t="shared" si="25"/>
        <v>5</v>
      </c>
      <c r="F179" s="2" t="str">
        <f t="shared" si="30"/>
        <v>CCN14</v>
      </c>
      <c r="G179" s="2" t="str">
        <f t="shared" si="31"/>
        <v>RB8</v>
      </c>
      <c r="H179" s="2">
        <f t="shared" si="32"/>
        <v>1</v>
      </c>
      <c r="I179" s="2">
        <f t="shared" si="33"/>
        <v>40</v>
      </c>
      <c r="J179" s="2">
        <f t="shared" si="34"/>
        <v>0</v>
      </c>
      <c r="K179" s="2">
        <f t="shared" si="26"/>
        <v>0</v>
      </c>
      <c r="L179" s="2" t="str">
        <f t="shared" si="27"/>
        <v>B</v>
      </c>
      <c r="M179" s="2" t="str">
        <f t="shared" si="28"/>
        <v>8</v>
      </c>
      <c r="N179" s="2" t="str">
        <f t="shared" si="35"/>
        <v>RPOUT</v>
      </c>
      <c r="O179" s="2">
        <f t="shared" si="36"/>
        <v>3</v>
      </c>
      <c r="P179" s="2">
        <f t="shared" si="37"/>
        <v>0</v>
      </c>
    </row>
    <row r="180" spans="1:16">
      <c r="A180" s="2" t="str">
        <f t="shared" si="23"/>
        <v>#define ANSEL_CCN14                 ANSELBbits.ANSB8                            //</v>
      </c>
      <c r="B180" s="2" t="str">
        <f t="shared" si="0"/>
        <v xml:space="preserve">                                                            /</v>
      </c>
      <c r="C180" s="2">
        <f t="shared" si="24"/>
        <v>90</v>
      </c>
      <c r="D180" s="2">
        <f t="shared" si="29"/>
        <v>15</v>
      </c>
      <c r="E180" s="2">
        <f t="shared" si="25"/>
        <v>6</v>
      </c>
      <c r="F180" s="2" t="str">
        <f t="shared" si="30"/>
        <v>CCN14</v>
      </c>
      <c r="G180" s="2" t="str">
        <f t="shared" si="31"/>
        <v>RB8</v>
      </c>
      <c r="H180" s="2">
        <f t="shared" si="32"/>
        <v>1</v>
      </c>
      <c r="I180" s="2">
        <f t="shared" si="33"/>
        <v>40</v>
      </c>
      <c r="J180" s="2">
        <f t="shared" si="34"/>
        <v>0</v>
      </c>
      <c r="K180" s="2" t="str">
        <f t="shared" si="26"/>
        <v>ANSELBbits.ANSB8</v>
      </c>
      <c r="L180" s="2" t="str">
        <f t="shared" si="27"/>
        <v>B</v>
      </c>
      <c r="M180" s="2" t="str">
        <f t="shared" si="28"/>
        <v>8</v>
      </c>
      <c r="N180" s="2" t="str">
        <f t="shared" si="35"/>
        <v>ANSEL</v>
      </c>
      <c r="O180" s="2">
        <f t="shared" si="36"/>
        <v>4</v>
      </c>
      <c r="P180" s="2" t="str">
        <f t="shared" si="37"/>
        <v>ANS</v>
      </c>
    </row>
    <row r="181" spans="1:16">
      <c r="A181" s="2" t="str">
        <f t="shared" si="23"/>
        <v>#define PORT_DCY12                  PORTBbits.RB9                               //</v>
      </c>
      <c r="B181" s="2" t="str">
        <f t="shared" si="0"/>
        <v xml:space="preserve">                                                            /</v>
      </c>
      <c r="C181" s="2">
        <f t="shared" si="24"/>
        <v>91</v>
      </c>
      <c r="D181" s="2">
        <f t="shared" si="29"/>
        <v>16</v>
      </c>
      <c r="E181" s="2">
        <f t="shared" si="25"/>
        <v>1</v>
      </c>
      <c r="F181" s="2" t="str">
        <f t="shared" si="30"/>
        <v>DCY12</v>
      </c>
      <c r="G181" s="2" t="str">
        <f t="shared" si="31"/>
        <v>RB9</v>
      </c>
      <c r="H181" s="2">
        <f t="shared" si="32"/>
        <v>1</v>
      </c>
      <c r="I181" s="2">
        <f t="shared" si="33"/>
        <v>41</v>
      </c>
      <c r="J181" s="2">
        <f t="shared" si="34"/>
        <v>0</v>
      </c>
      <c r="K181" s="2" t="str">
        <f t="shared" si="26"/>
        <v>PORTBbits.RB9</v>
      </c>
      <c r="L181" s="2" t="str">
        <f t="shared" si="27"/>
        <v>B</v>
      </c>
      <c r="M181" s="2" t="str">
        <f t="shared" si="28"/>
        <v>9</v>
      </c>
      <c r="N181" s="2" t="str">
        <f t="shared" si="35"/>
        <v>PORT</v>
      </c>
      <c r="O181" s="2">
        <f t="shared" si="36"/>
        <v>1</v>
      </c>
      <c r="P181" s="2" t="str">
        <f t="shared" si="37"/>
        <v>R</v>
      </c>
    </row>
    <row r="182" spans="1:16">
      <c r="A182" s="2" t="str">
        <f t="shared" si="23"/>
        <v>#define TRIS_DCY12                  TRISBbits.TRISB9                            //</v>
      </c>
      <c r="B182" s="2" t="str">
        <f t="shared" si="0"/>
        <v xml:space="preserve">                                                            /</v>
      </c>
      <c r="C182" s="2">
        <f t="shared" si="24"/>
        <v>92</v>
      </c>
      <c r="D182" s="2">
        <f t="shared" si="29"/>
        <v>16</v>
      </c>
      <c r="E182" s="2">
        <f t="shared" si="25"/>
        <v>2</v>
      </c>
      <c r="F182" s="2" t="str">
        <f t="shared" si="30"/>
        <v>DCY12</v>
      </c>
      <c r="G182" s="2" t="str">
        <f t="shared" si="31"/>
        <v>RB9</v>
      </c>
      <c r="H182" s="2">
        <f t="shared" si="32"/>
        <v>1</v>
      </c>
      <c r="I182" s="2">
        <f t="shared" si="33"/>
        <v>41</v>
      </c>
      <c r="J182" s="2">
        <f t="shared" si="34"/>
        <v>0</v>
      </c>
      <c r="K182" s="2" t="str">
        <f t="shared" si="26"/>
        <v>TRISBbits.TRISB9</v>
      </c>
      <c r="L182" s="2" t="str">
        <f t="shared" si="27"/>
        <v>B</v>
      </c>
      <c r="M182" s="2" t="str">
        <f t="shared" si="28"/>
        <v>9</v>
      </c>
      <c r="N182" s="2" t="str">
        <f t="shared" si="35"/>
        <v>TRIS</v>
      </c>
      <c r="O182" s="2">
        <f t="shared" si="36"/>
        <v>1</v>
      </c>
      <c r="P182" s="2" t="str">
        <f t="shared" si="37"/>
        <v>TRIS</v>
      </c>
    </row>
    <row r="183" spans="1:16">
      <c r="A183" s="2" t="str">
        <f t="shared" si="23"/>
        <v>#define LAT_DCY12                   LATBbits.LATB9                              //</v>
      </c>
      <c r="B183" s="2" t="str">
        <f t="shared" si="0"/>
        <v xml:space="preserve">                                                            /</v>
      </c>
      <c r="C183" s="2">
        <f t="shared" si="24"/>
        <v>93</v>
      </c>
      <c r="D183" s="2">
        <f t="shared" si="29"/>
        <v>16</v>
      </c>
      <c r="E183" s="2">
        <f t="shared" si="25"/>
        <v>3</v>
      </c>
      <c r="F183" s="2" t="str">
        <f t="shared" si="30"/>
        <v>DCY12</v>
      </c>
      <c r="G183" s="2" t="str">
        <f t="shared" si="31"/>
        <v>RB9</v>
      </c>
      <c r="H183" s="2">
        <f t="shared" si="32"/>
        <v>1</v>
      </c>
      <c r="I183" s="2">
        <f t="shared" si="33"/>
        <v>41</v>
      </c>
      <c r="J183" s="2">
        <f t="shared" si="34"/>
        <v>0</v>
      </c>
      <c r="K183" s="2" t="str">
        <f t="shared" si="26"/>
        <v>LATBbits.LATB9</v>
      </c>
      <c r="L183" s="2" t="str">
        <f t="shared" si="27"/>
        <v>B</v>
      </c>
      <c r="M183" s="2" t="str">
        <f t="shared" si="28"/>
        <v>9</v>
      </c>
      <c r="N183" s="2" t="str">
        <f t="shared" si="35"/>
        <v>LAT</v>
      </c>
      <c r="O183" s="2">
        <f t="shared" si="36"/>
        <v>1</v>
      </c>
      <c r="P183" s="2" t="str">
        <f t="shared" si="37"/>
        <v>LAT</v>
      </c>
    </row>
    <row r="184" spans="1:16">
      <c r="A184" s="2" t="str">
        <f t="shared" si="23"/>
        <v>#define RPIN_DCY12                  41                                          //</v>
      </c>
      <c r="B184" s="2" t="str">
        <f t="shared" ref="B184:B247" si="38">REPT(" ",60)&amp;"/"</f>
        <v xml:space="preserve">                                                            /</v>
      </c>
      <c r="C184" s="2">
        <f t="shared" si="24"/>
        <v>94</v>
      </c>
      <c r="D184" s="2">
        <f t="shared" si="29"/>
        <v>16</v>
      </c>
      <c r="E184" s="2">
        <f t="shared" si="25"/>
        <v>4</v>
      </c>
      <c r="F184" s="2" t="str">
        <f t="shared" si="30"/>
        <v>DCY12</v>
      </c>
      <c r="G184" s="2" t="str">
        <f t="shared" si="31"/>
        <v>RB9</v>
      </c>
      <c r="H184" s="2">
        <f t="shared" si="32"/>
        <v>1</v>
      </c>
      <c r="I184" s="2">
        <f t="shared" si="33"/>
        <v>41</v>
      </c>
      <c r="J184" s="2">
        <f t="shared" si="34"/>
        <v>0</v>
      </c>
      <c r="K184" s="2">
        <f t="shared" si="26"/>
        <v>41</v>
      </c>
      <c r="L184" s="2" t="str">
        <f t="shared" si="27"/>
        <v>B</v>
      </c>
      <c r="M184" s="2" t="str">
        <f t="shared" si="28"/>
        <v>9</v>
      </c>
      <c r="N184" s="2" t="str">
        <f t="shared" si="35"/>
        <v>RPIN</v>
      </c>
      <c r="O184" s="2">
        <f t="shared" si="36"/>
        <v>2</v>
      </c>
      <c r="P184" s="2">
        <f t="shared" si="37"/>
        <v>0</v>
      </c>
    </row>
    <row r="185" spans="1:16">
      <c r="A185" s="2" t="str">
        <f t="shared" si="23"/>
        <v xml:space="preserve">                                                                                //</v>
      </c>
      <c r="B185" s="2" t="str">
        <f t="shared" si="38"/>
        <v xml:space="preserve">                                                            /</v>
      </c>
      <c r="C185" s="2">
        <f t="shared" si="24"/>
        <v>95</v>
      </c>
      <c r="D185" s="2">
        <f t="shared" si="29"/>
        <v>16</v>
      </c>
      <c r="E185" s="2">
        <f t="shared" si="25"/>
        <v>5</v>
      </c>
      <c r="F185" s="2" t="str">
        <f t="shared" si="30"/>
        <v>DCY12</v>
      </c>
      <c r="G185" s="2" t="str">
        <f t="shared" si="31"/>
        <v>RB9</v>
      </c>
      <c r="H185" s="2">
        <f t="shared" si="32"/>
        <v>1</v>
      </c>
      <c r="I185" s="2">
        <f t="shared" si="33"/>
        <v>41</v>
      </c>
      <c r="J185" s="2">
        <f t="shared" si="34"/>
        <v>0</v>
      </c>
      <c r="K185" s="2">
        <f t="shared" si="26"/>
        <v>0</v>
      </c>
      <c r="L185" s="2" t="str">
        <f t="shared" si="27"/>
        <v>B</v>
      </c>
      <c r="M185" s="2" t="str">
        <f t="shared" si="28"/>
        <v>9</v>
      </c>
      <c r="N185" s="2" t="str">
        <f t="shared" si="35"/>
        <v>RPOUT</v>
      </c>
      <c r="O185" s="2">
        <f t="shared" si="36"/>
        <v>3</v>
      </c>
      <c r="P185" s="2">
        <f t="shared" si="37"/>
        <v>0</v>
      </c>
    </row>
    <row r="186" spans="1:16">
      <c r="A186" s="2" t="str">
        <f t="shared" si="23"/>
        <v>#define ANSEL_DCY12                 ANSELBbits.ANSB9                            //</v>
      </c>
      <c r="B186" s="2" t="str">
        <f t="shared" si="38"/>
        <v xml:space="preserve">                                                            /</v>
      </c>
      <c r="C186" s="2">
        <f t="shared" si="24"/>
        <v>96</v>
      </c>
      <c r="D186" s="2">
        <f t="shared" si="29"/>
        <v>16</v>
      </c>
      <c r="E186" s="2">
        <f t="shared" si="25"/>
        <v>6</v>
      </c>
      <c r="F186" s="2" t="str">
        <f t="shared" si="30"/>
        <v>DCY12</v>
      </c>
      <c r="G186" s="2" t="str">
        <f t="shared" si="31"/>
        <v>RB9</v>
      </c>
      <c r="H186" s="2">
        <f t="shared" si="32"/>
        <v>1</v>
      </c>
      <c r="I186" s="2">
        <f t="shared" si="33"/>
        <v>41</v>
      </c>
      <c r="J186" s="2">
        <f t="shared" si="34"/>
        <v>0</v>
      </c>
      <c r="K186" s="2" t="str">
        <f t="shared" si="26"/>
        <v>ANSELBbits.ANSB9</v>
      </c>
      <c r="L186" s="2" t="str">
        <f t="shared" si="27"/>
        <v>B</v>
      </c>
      <c r="M186" s="2" t="str">
        <f t="shared" si="28"/>
        <v>9</v>
      </c>
      <c r="N186" s="2" t="str">
        <f t="shared" si="35"/>
        <v>ANSEL</v>
      </c>
      <c r="O186" s="2">
        <f t="shared" si="36"/>
        <v>4</v>
      </c>
      <c r="P186" s="2" t="str">
        <f t="shared" si="37"/>
        <v>ANS</v>
      </c>
    </row>
    <row r="187" spans="1:16">
      <c r="A187" s="2" t="str">
        <f t="shared" si="23"/>
        <v>#define PORT_CCN15                  PORTBbits.RB9                               //</v>
      </c>
      <c r="B187" s="2" t="str">
        <f t="shared" si="38"/>
        <v xml:space="preserve">                                                            /</v>
      </c>
      <c r="C187" s="2">
        <f t="shared" si="24"/>
        <v>97</v>
      </c>
      <c r="D187" s="2">
        <f t="shared" si="29"/>
        <v>17</v>
      </c>
      <c r="E187" s="2">
        <f t="shared" si="25"/>
        <v>1</v>
      </c>
      <c r="F187" s="2" t="str">
        <f t="shared" si="30"/>
        <v>CCN15</v>
      </c>
      <c r="G187" s="2" t="str">
        <f t="shared" si="31"/>
        <v>RB9</v>
      </c>
      <c r="H187" s="2">
        <f t="shared" si="32"/>
        <v>1</v>
      </c>
      <c r="I187" s="2">
        <f t="shared" si="33"/>
        <v>41</v>
      </c>
      <c r="J187" s="2">
        <f t="shared" si="34"/>
        <v>0</v>
      </c>
      <c r="K187" s="2" t="str">
        <f t="shared" si="26"/>
        <v>PORTBbits.RB9</v>
      </c>
      <c r="L187" s="2" t="str">
        <f t="shared" si="27"/>
        <v>B</v>
      </c>
      <c r="M187" s="2" t="str">
        <f t="shared" si="28"/>
        <v>9</v>
      </c>
      <c r="N187" s="2" t="str">
        <f t="shared" si="35"/>
        <v>PORT</v>
      </c>
      <c r="O187" s="2">
        <f t="shared" si="36"/>
        <v>1</v>
      </c>
      <c r="P187" s="2" t="str">
        <f t="shared" si="37"/>
        <v>R</v>
      </c>
    </row>
    <row r="188" spans="1:16">
      <c r="A188" s="2" t="str">
        <f t="shared" si="23"/>
        <v>#define TRIS_CCN15                  TRISBbits.TRISB9                            //</v>
      </c>
      <c r="B188" s="2" t="str">
        <f t="shared" si="38"/>
        <v xml:space="preserve">                                                            /</v>
      </c>
      <c r="C188" s="2">
        <f t="shared" si="24"/>
        <v>98</v>
      </c>
      <c r="D188" s="2">
        <f t="shared" si="29"/>
        <v>17</v>
      </c>
      <c r="E188" s="2">
        <f t="shared" si="25"/>
        <v>2</v>
      </c>
      <c r="F188" s="2" t="str">
        <f t="shared" si="30"/>
        <v>CCN15</v>
      </c>
      <c r="G188" s="2" t="str">
        <f t="shared" si="31"/>
        <v>RB9</v>
      </c>
      <c r="H188" s="2">
        <f t="shared" si="32"/>
        <v>1</v>
      </c>
      <c r="I188" s="2">
        <f t="shared" si="33"/>
        <v>41</v>
      </c>
      <c r="J188" s="2">
        <f t="shared" si="34"/>
        <v>0</v>
      </c>
      <c r="K188" s="2" t="str">
        <f t="shared" si="26"/>
        <v>TRISBbits.TRISB9</v>
      </c>
      <c r="L188" s="2" t="str">
        <f t="shared" si="27"/>
        <v>B</v>
      </c>
      <c r="M188" s="2" t="str">
        <f t="shared" si="28"/>
        <v>9</v>
      </c>
      <c r="N188" s="2" t="str">
        <f t="shared" si="35"/>
        <v>TRIS</v>
      </c>
      <c r="O188" s="2">
        <f t="shared" si="36"/>
        <v>1</v>
      </c>
      <c r="P188" s="2" t="str">
        <f t="shared" si="37"/>
        <v>TRIS</v>
      </c>
    </row>
    <row r="189" spans="1:16">
      <c r="A189" s="2" t="str">
        <f t="shared" si="23"/>
        <v>#define LAT_CCN15                   LATBbits.LATB9                              //</v>
      </c>
      <c r="B189" s="2" t="str">
        <f t="shared" si="38"/>
        <v xml:space="preserve">                                                            /</v>
      </c>
      <c r="C189" s="2">
        <f t="shared" si="24"/>
        <v>99</v>
      </c>
      <c r="D189" s="2">
        <f t="shared" si="29"/>
        <v>17</v>
      </c>
      <c r="E189" s="2">
        <f t="shared" si="25"/>
        <v>3</v>
      </c>
      <c r="F189" s="2" t="str">
        <f t="shared" si="30"/>
        <v>CCN15</v>
      </c>
      <c r="G189" s="2" t="str">
        <f t="shared" si="31"/>
        <v>RB9</v>
      </c>
      <c r="H189" s="2">
        <f t="shared" si="32"/>
        <v>1</v>
      </c>
      <c r="I189" s="2">
        <f t="shared" si="33"/>
        <v>41</v>
      </c>
      <c r="J189" s="2">
        <f t="shared" si="34"/>
        <v>0</v>
      </c>
      <c r="K189" s="2" t="str">
        <f t="shared" si="26"/>
        <v>LATBbits.LATB9</v>
      </c>
      <c r="L189" s="2" t="str">
        <f t="shared" si="27"/>
        <v>B</v>
      </c>
      <c r="M189" s="2" t="str">
        <f t="shared" si="28"/>
        <v>9</v>
      </c>
      <c r="N189" s="2" t="str">
        <f t="shared" si="35"/>
        <v>LAT</v>
      </c>
      <c r="O189" s="2">
        <f t="shared" si="36"/>
        <v>1</v>
      </c>
      <c r="P189" s="2" t="str">
        <f t="shared" si="37"/>
        <v>LAT</v>
      </c>
    </row>
    <row r="190" spans="1:16">
      <c r="A190" s="2" t="str">
        <f t="shared" si="23"/>
        <v>#define RPIN_CCN15                  41                                          //</v>
      </c>
      <c r="B190" s="2" t="str">
        <f t="shared" si="38"/>
        <v xml:space="preserve">                                                            /</v>
      </c>
      <c r="C190" s="2">
        <f t="shared" si="24"/>
        <v>100</v>
      </c>
      <c r="D190" s="2">
        <f t="shared" si="29"/>
        <v>17</v>
      </c>
      <c r="E190" s="2">
        <f t="shared" si="25"/>
        <v>4</v>
      </c>
      <c r="F190" s="2" t="str">
        <f t="shared" si="30"/>
        <v>CCN15</v>
      </c>
      <c r="G190" s="2" t="str">
        <f t="shared" si="31"/>
        <v>RB9</v>
      </c>
      <c r="H190" s="2">
        <f t="shared" si="32"/>
        <v>1</v>
      </c>
      <c r="I190" s="2">
        <f t="shared" si="33"/>
        <v>41</v>
      </c>
      <c r="J190" s="2">
        <f t="shared" si="34"/>
        <v>0</v>
      </c>
      <c r="K190" s="2">
        <f t="shared" si="26"/>
        <v>41</v>
      </c>
      <c r="L190" s="2" t="str">
        <f t="shared" si="27"/>
        <v>B</v>
      </c>
      <c r="M190" s="2" t="str">
        <f t="shared" si="28"/>
        <v>9</v>
      </c>
      <c r="N190" s="2" t="str">
        <f t="shared" si="35"/>
        <v>RPIN</v>
      </c>
      <c r="O190" s="2">
        <f t="shared" si="36"/>
        <v>2</v>
      </c>
      <c r="P190" s="2">
        <f t="shared" si="37"/>
        <v>0</v>
      </c>
    </row>
    <row r="191" spans="1:16">
      <c r="A191" s="2" t="str">
        <f t="shared" si="23"/>
        <v xml:space="preserve">                                                                                //</v>
      </c>
      <c r="B191" s="2" t="str">
        <f t="shared" si="38"/>
        <v xml:space="preserve">                                                            /</v>
      </c>
      <c r="C191" s="2">
        <f t="shared" si="24"/>
        <v>101</v>
      </c>
      <c r="D191" s="2">
        <f t="shared" si="29"/>
        <v>17</v>
      </c>
      <c r="E191" s="2">
        <f t="shared" si="25"/>
        <v>5</v>
      </c>
      <c r="F191" s="2" t="str">
        <f t="shared" si="30"/>
        <v>CCN15</v>
      </c>
      <c r="G191" s="2" t="str">
        <f t="shared" si="31"/>
        <v>RB9</v>
      </c>
      <c r="H191" s="2">
        <f t="shared" si="32"/>
        <v>1</v>
      </c>
      <c r="I191" s="2">
        <f t="shared" si="33"/>
        <v>41</v>
      </c>
      <c r="J191" s="2">
        <f t="shared" si="34"/>
        <v>0</v>
      </c>
      <c r="K191" s="2">
        <f t="shared" si="26"/>
        <v>0</v>
      </c>
      <c r="L191" s="2" t="str">
        <f t="shared" si="27"/>
        <v>B</v>
      </c>
      <c r="M191" s="2" t="str">
        <f t="shared" si="28"/>
        <v>9</v>
      </c>
      <c r="N191" s="2" t="str">
        <f t="shared" si="35"/>
        <v>RPOUT</v>
      </c>
      <c r="O191" s="2">
        <f t="shared" si="36"/>
        <v>3</v>
      </c>
      <c r="P191" s="2">
        <f t="shared" si="37"/>
        <v>0</v>
      </c>
    </row>
    <row r="192" spans="1:16">
      <c r="A192" s="2" t="str">
        <f t="shared" si="23"/>
        <v>#define ANSEL_CCN15                 ANSELBbits.ANSB9                            //</v>
      </c>
      <c r="B192" s="2" t="str">
        <f t="shared" si="38"/>
        <v xml:space="preserve">                                                            /</v>
      </c>
      <c r="C192" s="2">
        <f t="shared" si="24"/>
        <v>102</v>
      </c>
      <c r="D192" s="2">
        <f t="shared" si="29"/>
        <v>17</v>
      </c>
      <c r="E192" s="2">
        <f t="shared" si="25"/>
        <v>6</v>
      </c>
      <c r="F192" s="2" t="str">
        <f t="shared" si="30"/>
        <v>CCN15</v>
      </c>
      <c r="G192" s="2" t="str">
        <f t="shared" si="31"/>
        <v>RB9</v>
      </c>
      <c r="H192" s="2">
        <f t="shared" si="32"/>
        <v>1</v>
      </c>
      <c r="I192" s="2">
        <f t="shared" si="33"/>
        <v>41</v>
      </c>
      <c r="J192" s="2">
        <f t="shared" si="34"/>
        <v>0</v>
      </c>
      <c r="K192" s="2" t="str">
        <f t="shared" si="26"/>
        <v>ANSELBbits.ANSB9</v>
      </c>
      <c r="L192" s="2" t="str">
        <f t="shared" si="27"/>
        <v>B</v>
      </c>
      <c r="M192" s="2" t="str">
        <f t="shared" si="28"/>
        <v>9</v>
      </c>
      <c r="N192" s="2" t="str">
        <f t="shared" si="35"/>
        <v>ANSEL</v>
      </c>
      <c r="O192" s="2">
        <f t="shared" si="36"/>
        <v>4</v>
      </c>
      <c r="P192" s="2" t="str">
        <f t="shared" si="37"/>
        <v>ANS</v>
      </c>
    </row>
    <row r="193" spans="1:16">
      <c r="A193" s="2" t="str">
        <f t="shared" si="23"/>
        <v>#define PORT_M12                    PORTBbits.RB10                              //</v>
      </c>
      <c r="B193" s="2" t="str">
        <f t="shared" si="38"/>
        <v xml:space="preserve">                                                            /</v>
      </c>
      <c r="C193" s="2">
        <f t="shared" si="24"/>
        <v>103</v>
      </c>
      <c r="D193" s="2">
        <f t="shared" si="29"/>
        <v>18</v>
      </c>
      <c r="E193" s="2">
        <f t="shared" si="25"/>
        <v>1</v>
      </c>
      <c r="F193" s="2" t="str">
        <f t="shared" si="30"/>
        <v>M12</v>
      </c>
      <c r="G193" s="2" t="str">
        <f t="shared" si="31"/>
        <v>RB10</v>
      </c>
      <c r="H193" s="2">
        <f t="shared" si="32"/>
        <v>1</v>
      </c>
      <c r="I193" s="2">
        <f t="shared" si="33"/>
        <v>42</v>
      </c>
      <c r="J193" s="2">
        <f t="shared" si="34"/>
        <v>0</v>
      </c>
      <c r="K193" s="2" t="str">
        <f t="shared" si="26"/>
        <v>PORTBbits.RB10</v>
      </c>
      <c r="L193" s="2" t="str">
        <f t="shared" si="27"/>
        <v>B</v>
      </c>
      <c r="M193" s="2" t="str">
        <f t="shared" si="28"/>
        <v>10</v>
      </c>
      <c r="N193" s="2" t="str">
        <f t="shared" si="35"/>
        <v>PORT</v>
      </c>
      <c r="O193" s="2">
        <f t="shared" si="36"/>
        <v>1</v>
      </c>
      <c r="P193" s="2" t="str">
        <f t="shared" si="37"/>
        <v>R</v>
      </c>
    </row>
    <row r="194" spans="1:16">
      <c r="A194" s="2" t="str">
        <f t="shared" si="23"/>
        <v>#define TRIS_M12                    TRISBbits.TRISB10                           //</v>
      </c>
      <c r="B194" s="2" t="str">
        <f t="shared" si="38"/>
        <v xml:space="preserve">                                                            /</v>
      </c>
      <c r="C194" s="2">
        <f t="shared" si="24"/>
        <v>104</v>
      </c>
      <c r="D194" s="2">
        <f t="shared" si="29"/>
        <v>18</v>
      </c>
      <c r="E194" s="2">
        <f t="shared" si="25"/>
        <v>2</v>
      </c>
      <c r="F194" s="2" t="str">
        <f t="shared" si="30"/>
        <v>M12</v>
      </c>
      <c r="G194" s="2" t="str">
        <f t="shared" si="31"/>
        <v>RB10</v>
      </c>
      <c r="H194" s="2">
        <f t="shared" si="32"/>
        <v>1</v>
      </c>
      <c r="I194" s="2">
        <f t="shared" si="33"/>
        <v>42</v>
      </c>
      <c r="J194" s="2">
        <f t="shared" si="34"/>
        <v>0</v>
      </c>
      <c r="K194" s="2" t="str">
        <f t="shared" si="26"/>
        <v>TRISBbits.TRISB10</v>
      </c>
      <c r="L194" s="2" t="str">
        <f t="shared" si="27"/>
        <v>B</v>
      </c>
      <c r="M194" s="2" t="str">
        <f t="shared" si="28"/>
        <v>10</v>
      </c>
      <c r="N194" s="2" t="str">
        <f t="shared" si="35"/>
        <v>TRIS</v>
      </c>
      <c r="O194" s="2">
        <f t="shared" si="36"/>
        <v>1</v>
      </c>
      <c r="P194" s="2" t="str">
        <f t="shared" si="37"/>
        <v>TRIS</v>
      </c>
    </row>
    <row r="195" spans="1:16">
      <c r="A195" s="2" t="str">
        <f t="shared" si="23"/>
        <v>#define LAT_M12                     LATBbits.LATB10                             //</v>
      </c>
      <c r="B195" s="2" t="str">
        <f t="shared" si="38"/>
        <v xml:space="preserve">                                                            /</v>
      </c>
      <c r="C195" s="2">
        <f t="shared" si="24"/>
        <v>105</v>
      </c>
      <c r="D195" s="2">
        <f t="shared" si="29"/>
        <v>18</v>
      </c>
      <c r="E195" s="2">
        <f t="shared" si="25"/>
        <v>3</v>
      </c>
      <c r="F195" s="2" t="str">
        <f t="shared" si="30"/>
        <v>M12</v>
      </c>
      <c r="G195" s="2" t="str">
        <f t="shared" si="31"/>
        <v>RB10</v>
      </c>
      <c r="H195" s="2">
        <f t="shared" si="32"/>
        <v>1</v>
      </c>
      <c r="I195" s="2">
        <f t="shared" si="33"/>
        <v>42</v>
      </c>
      <c r="J195" s="2">
        <f t="shared" si="34"/>
        <v>0</v>
      </c>
      <c r="K195" s="2" t="str">
        <f t="shared" si="26"/>
        <v>LATBbits.LATB10</v>
      </c>
      <c r="L195" s="2" t="str">
        <f t="shared" si="27"/>
        <v>B</v>
      </c>
      <c r="M195" s="2" t="str">
        <f t="shared" si="28"/>
        <v>10</v>
      </c>
      <c r="N195" s="2" t="str">
        <f t="shared" si="35"/>
        <v>LAT</v>
      </c>
      <c r="O195" s="2">
        <f t="shared" si="36"/>
        <v>1</v>
      </c>
      <c r="P195" s="2" t="str">
        <f t="shared" si="37"/>
        <v>LAT</v>
      </c>
    </row>
    <row r="196" spans="1:16">
      <c r="A196" s="2" t="str">
        <f t="shared" si="23"/>
        <v>#define RPIN_M12                    42                                          //</v>
      </c>
      <c r="B196" s="2" t="str">
        <f t="shared" si="38"/>
        <v xml:space="preserve">                                                            /</v>
      </c>
      <c r="C196" s="2">
        <f t="shared" si="24"/>
        <v>106</v>
      </c>
      <c r="D196" s="2">
        <f t="shared" si="29"/>
        <v>18</v>
      </c>
      <c r="E196" s="2">
        <f t="shared" si="25"/>
        <v>4</v>
      </c>
      <c r="F196" s="2" t="str">
        <f t="shared" si="30"/>
        <v>M12</v>
      </c>
      <c r="G196" s="2" t="str">
        <f t="shared" si="31"/>
        <v>RB10</v>
      </c>
      <c r="H196" s="2">
        <f t="shared" si="32"/>
        <v>1</v>
      </c>
      <c r="I196" s="2">
        <f t="shared" si="33"/>
        <v>42</v>
      </c>
      <c r="J196" s="2">
        <f t="shared" si="34"/>
        <v>0</v>
      </c>
      <c r="K196" s="2">
        <f t="shared" si="26"/>
        <v>42</v>
      </c>
      <c r="L196" s="2" t="str">
        <f t="shared" si="27"/>
        <v>B</v>
      </c>
      <c r="M196" s="2" t="str">
        <f t="shared" si="28"/>
        <v>10</v>
      </c>
      <c r="N196" s="2" t="str">
        <f t="shared" si="35"/>
        <v>RPIN</v>
      </c>
      <c r="O196" s="2">
        <f t="shared" si="36"/>
        <v>2</v>
      </c>
      <c r="P196" s="2">
        <f t="shared" si="37"/>
        <v>0</v>
      </c>
    </row>
    <row r="197" spans="1:16">
      <c r="A197" s="2" t="str">
        <f t="shared" si="23"/>
        <v xml:space="preserve">                                                                                //</v>
      </c>
      <c r="B197" s="2" t="str">
        <f t="shared" si="38"/>
        <v xml:space="preserve">                                                            /</v>
      </c>
      <c r="C197" s="2">
        <f t="shared" si="24"/>
        <v>107</v>
      </c>
      <c r="D197" s="2">
        <f t="shared" si="29"/>
        <v>18</v>
      </c>
      <c r="E197" s="2">
        <f t="shared" si="25"/>
        <v>5</v>
      </c>
      <c r="F197" s="2" t="str">
        <f t="shared" si="30"/>
        <v>M12</v>
      </c>
      <c r="G197" s="2" t="str">
        <f t="shared" si="31"/>
        <v>RB10</v>
      </c>
      <c r="H197" s="2">
        <f t="shared" si="32"/>
        <v>1</v>
      </c>
      <c r="I197" s="2">
        <f t="shared" si="33"/>
        <v>42</v>
      </c>
      <c r="J197" s="2">
        <f t="shared" si="34"/>
        <v>0</v>
      </c>
      <c r="K197" s="2">
        <f t="shared" si="26"/>
        <v>0</v>
      </c>
      <c r="L197" s="2" t="str">
        <f t="shared" si="27"/>
        <v>B</v>
      </c>
      <c r="M197" s="2" t="str">
        <f t="shared" si="28"/>
        <v>10</v>
      </c>
      <c r="N197" s="2" t="str">
        <f t="shared" si="35"/>
        <v>RPOUT</v>
      </c>
      <c r="O197" s="2">
        <f t="shared" si="36"/>
        <v>3</v>
      </c>
      <c r="P197" s="2">
        <f t="shared" si="37"/>
        <v>0</v>
      </c>
    </row>
    <row r="198" spans="1:16">
      <c r="A198" s="2" t="str">
        <f t="shared" si="23"/>
        <v>#define ANSEL_M12                   ANSELBbits.ANSB10                           //</v>
      </c>
      <c r="B198" s="2" t="str">
        <f t="shared" si="38"/>
        <v xml:space="preserve">                                                            /</v>
      </c>
      <c r="C198" s="2">
        <f t="shared" si="24"/>
        <v>108</v>
      </c>
      <c r="D198" s="2">
        <f t="shared" si="29"/>
        <v>18</v>
      </c>
      <c r="E198" s="2">
        <f t="shared" si="25"/>
        <v>6</v>
      </c>
      <c r="F198" s="2" t="str">
        <f t="shared" si="30"/>
        <v>M12</v>
      </c>
      <c r="G198" s="2" t="str">
        <f t="shared" si="31"/>
        <v>RB10</v>
      </c>
      <c r="H198" s="2">
        <f t="shared" si="32"/>
        <v>1</v>
      </c>
      <c r="I198" s="2">
        <f t="shared" si="33"/>
        <v>42</v>
      </c>
      <c r="J198" s="2">
        <f t="shared" si="34"/>
        <v>0</v>
      </c>
      <c r="K198" s="2" t="str">
        <f t="shared" si="26"/>
        <v>ANSELBbits.ANSB10</v>
      </c>
      <c r="L198" s="2" t="str">
        <f t="shared" si="27"/>
        <v>B</v>
      </c>
      <c r="M198" s="2" t="str">
        <f t="shared" si="28"/>
        <v>10</v>
      </c>
      <c r="N198" s="2" t="str">
        <f t="shared" si="35"/>
        <v>ANSEL</v>
      </c>
      <c r="O198" s="2">
        <f t="shared" si="36"/>
        <v>4</v>
      </c>
      <c r="P198" s="2" t="str">
        <f t="shared" si="37"/>
        <v>ANS</v>
      </c>
    </row>
    <row r="199" spans="1:16">
      <c r="A199" s="2" t="str">
        <f t="shared" si="23"/>
        <v>#define PORT_CCN16                  PORTBbits.RB10                              //</v>
      </c>
      <c r="B199" s="2" t="str">
        <f t="shared" si="38"/>
        <v xml:space="preserve">                                                            /</v>
      </c>
      <c r="C199" s="2">
        <f t="shared" si="24"/>
        <v>109</v>
      </c>
      <c r="D199" s="2">
        <f t="shared" si="29"/>
        <v>19</v>
      </c>
      <c r="E199" s="2">
        <f t="shared" si="25"/>
        <v>1</v>
      </c>
      <c r="F199" s="2" t="str">
        <f t="shared" si="30"/>
        <v>CCN16</v>
      </c>
      <c r="G199" s="2" t="str">
        <f t="shared" si="31"/>
        <v>RB10</v>
      </c>
      <c r="H199" s="2">
        <f t="shared" si="32"/>
        <v>1</v>
      </c>
      <c r="I199" s="2">
        <f t="shared" si="33"/>
        <v>42</v>
      </c>
      <c r="J199" s="2">
        <f t="shared" si="34"/>
        <v>0</v>
      </c>
      <c r="K199" s="2" t="str">
        <f t="shared" si="26"/>
        <v>PORTBbits.RB10</v>
      </c>
      <c r="L199" s="2" t="str">
        <f t="shared" si="27"/>
        <v>B</v>
      </c>
      <c r="M199" s="2" t="str">
        <f t="shared" si="28"/>
        <v>10</v>
      </c>
      <c r="N199" s="2" t="str">
        <f t="shared" si="35"/>
        <v>PORT</v>
      </c>
      <c r="O199" s="2">
        <f t="shared" si="36"/>
        <v>1</v>
      </c>
      <c r="P199" s="2" t="str">
        <f t="shared" si="37"/>
        <v>R</v>
      </c>
    </row>
    <row r="200" spans="1:16">
      <c r="A200" s="2" t="str">
        <f t="shared" si="23"/>
        <v>#define TRIS_CCN16                  TRISBbits.TRISB10                           //</v>
      </c>
      <c r="B200" s="2" t="str">
        <f t="shared" si="38"/>
        <v xml:space="preserve">                                                            /</v>
      </c>
      <c r="C200" s="2">
        <f t="shared" si="24"/>
        <v>110</v>
      </c>
      <c r="D200" s="2">
        <f t="shared" si="29"/>
        <v>19</v>
      </c>
      <c r="E200" s="2">
        <f t="shared" si="25"/>
        <v>2</v>
      </c>
      <c r="F200" s="2" t="str">
        <f t="shared" si="30"/>
        <v>CCN16</v>
      </c>
      <c r="G200" s="2" t="str">
        <f t="shared" si="31"/>
        <v>RB10</v>
      </c>
      <c r="H200" s="2">
        <f t="shared" si="32"/>
        <v>1</v>
      </c>
      <c r="I200" s="2">
        <f t="shared" si="33"/>
        <v>42</v>
      </c>
      <c r="J200" s="2">
        <f t="shared" si="34"/>
        <v>0</v>
      </c>
      <c r="K200" s="2" t="str">
        <f t="shared" si="26"/>
        <v>TRISBbits.TRISB10</v>
      </c>
      <c r="L200" s="2" t="str">
        <f t="shared" si="27"/>
        <v>B</v>
      </c>
      <c r="M200" s="2" t="str">
        <f t="shared" si="28"/>
        <v>10</v>
      </c>
      <c r="N200" s="2" t="str">
        <f t="shared" si="35"/>
        <v>TRIS</v>
      </c>
      <c r="O200" s="2">
        <f t="shared" si="36"/>
        <v>1</v>
      </c>
      <c r="P200" s="2" t="str">
        <f t="shared" si="37"/>
        <v>TRIS</v>
      </c>
    </row>
    <row r="201" spans="1:16">
      <c r="A201" s="2" t="str">
        <f t="shared" si="23"/>
        <v>#define LAT_CCN16                   LATBbits.LATB10                             //</v>
      </c>
      <c r="B201" s="2" t="str">
        <f t="shared" si="38"/>
        <v xml:space="preserve">                                                            /</v>
      </c>
      <c r="C201" s="2">
        <f t="shared" si="24"/>
        <v>111</v>
      </c>
      <c r="D201" s="2">
        <f t="shared" si="29"/>
        <v>19</v>
      </c>
      <c r="E201" s="2">
        <f t="shared" si="25"/>
        <v>3</v>
      </c>
      <c r="F201" s="2" t="str">
        <f t="shared" si="30"/>
        <v>CCN16</v>
      </c>
      <c r="G201" s="2" t="str">
        <f t="shared" si="31"/>
        <v>RB10</v>
      </c>
      <c r="H201" s="2">
        <f t="shared" si="32"/>
        <v>1</v>
      </c>
      <c r="I201" s="2">
        <f t="shared" si="33"/>
        <v>42</v>
      </c>
      <c r="J201" s="2">
        <f t="shared" si="34"/>
        <v>0</v>
      </c>
      <c r="K201" s="2" t="str">
        <f t="shared" si="26"/>
        <v>LATBbits.LATB10</v>
      </c>
      <c r="L201" s="2" t="str">
        <f t="shared" si="27"/>
        <v>B</v>
      </c>
      <c r="M201" s="2" t="str">
        <f t="shared" si="28"/>
        <v>10</v>
      </c>
      <c r="N201" s="2" t="str">
        <f t="shared" si="35"/>
        <v>LAT</v>
      </c>
      <c r="O201" s="2">
        <f t="shared" si="36"/>
        <v>1</v>
      </c>
      <c r="P201" s="2" t="str">
        <f t="shared" si="37"/>
        <v>LAT</v>
      </c>
    </row>
    <row r="202" spans="1:16">
      <c r="A202" s="2" t="str">
        <f t="shared" si="23"/>
        <v>#define RPIN_CCN16                  42                                          //</v>
      </c>
      <c r="B202" s="2" t="str">
        <f t="shared" si="38"/>
        <v xml:space="preserve">                                                            /</v>
      </c>
      <c r="C202" s="2">
        <f t="shared" si="24"/>
        <v>112</v>
      </c>
      <c r="D202" s="2">
        <f t="shared" si="29"/>
        <v>19</v>
      </c>
      <c r="E202" s="2">
        <f t="shared" si="25"/>
        <v>4</v>
      </c>
      <c r="F202" s="2" t="str">
        <f t="shared" si="30"/>
        <v>CCN16</v>
      </c>
      <c r="G202" s="2" t="str">
        <f t="shared" si="31"/>
        <v>RB10</v>
      </c>
      <c r="H202" s="2">
        <f t="shared" si="32"/>
        <v>1</v>
      </c>
      <c r="I202" s="2">
        <f t="shared" si="33"/>
        <v>42</v>
      </c>
      <c r="J202" s="2">
        <f t="shared" si="34"/>
        <v>0</v>
      </c>
      <c r="K202" s="2">
        <f t="shared" si="26"/>
        <v>42</v>
      </c>
      <c r="L202" s="2" t="str">
        <f t="shared" si="27"/>
        <v>B</v>
      </c>
      <c r="M202" s="2" t="str">
        <f t="shared" si="28"/>
        <v>10</v>
      </c>
      <c r="N202" s="2" t="str">
        <f t="shared" si="35"/>
        <v>RPIN</v>
      </c>
      <c r="O202" s="2">
        <f t="shared" si="36"/>
        <v>2</v>
      </c>
      <c r="P202" s="2">
        <f t="shared" si="37"/>
        <v>0</v>
      </c>
    </row>
    <row r="203" spans="1:16">
      <c r="A203" s="2" t="str">
        <f t="shared" si="23"/>
        <v xml:space="preserve">                                                                                //</v>
      </c>
      <c r="B203" s="2" t="str">
        <f t="shared" si="38"/>
        <v xml:space="preserve">                                                            /</v>
      </c>
      <c r="C203" s="2">
        <f t="shared" si="24"/>
        <v>113</v>
      </c>
      <c r="D203" s="2">
        <f t="shared" si="29"/>
        <v>19</v>
      </c>
      <c r="E203" s="2">
        <f t="shared" si="25"/>
        <v>5</v>
      </c>
      <c r="F203" s="2" t="str">
        <f t="shared" si="30"/>
        <v>CCN16</v>
      </c>
      <c r="G203" s="2" t="str">
        <f t="shared" si="31"/>
        <v>RB10</v>
      </c>
      <c r="H203" s="2">
        <f t="shared" si="32"/>
        <v>1</v>
      </c>
      <c r="I203" s="2">
        <f t="shared" si="33"/>
        <v>42</v>
      </c>
      <c r="J203" s="2">
        <f t="shared" si="34"/>
        <v>0</v>
      </c>
      <c r="K203" s="2">
        <f t="shared" si="26"/>
        <v>0</v>
      </c>
      <c r="L203" s="2" t="str">
        <f t="shared" si="27"/>
        <v>B</v>
      </c>
      <c r="M203" s="2" t="str">
        <f t="shared" si="28"/>
        <v>10</v>
      </c>
      <c r="N203" s="2" t="str">
        <f t="shared" si="35"/>
        <v>RPOUT</v>
      </c>
      <c r="O203" s="2">
        <f t="shared" si="36"/>
        <v>3</v>
      </c>
      <c r="P203" s="2">
        <f t="shared" si="37"/>
        <v>0</v>
      </c>
    </row>
    <row r="204" spans="1:16">
      <c r="A204" s="2" t="str">
        <f t="shared" si="23"/>
        <v>#define ANSEL_CCN16                 ANSELBbits.ANSB10                           //</v>
      </c>
      <c r="B204" s="2" t="str">
        <f t="shared" si="38"/>
        <v xml:space="preserve">                                                            /</v>
      </c>
      <c r="C204" s="2">
        <f t="shared" si="24"/>
        <v>114</v>
      </c>
      <c r="D204" s="2">
        <f t="shared" si="29"/>
        <v>19</v>
      </c>
      <c r="E204" s="2">
        <f t="shared" si="25"/>
        <v>6</v>
      </c>
      <c r="F204" s="2" t="str">
        <f t="shared" si="30"/>
        <v>CCN16</v>
      </c>
      <c r="G204" s="2" t="str">
        <f t="shared" si="31"/>
        <v>RB10</v>
      </c>
      <c r="H204" s="2">
        <f t="shared" si="32"/>
        <v>1</v>
      </c>
      <c r="I204" s="2">
        <f t="shared" si="33"/>
        <v>42</v>
      </c>
      <c r="J204" s="2">
        <f t="shared" si="34"/>
        <v>0</v>
      </c>
      <c r="K204" s="2" t="str">
        <f t="shared" si="26"/>
        <v>ANSELBbits.ANSB10</v>
      </c>
      <c r="L204" s="2" t="str">
        <f t="shared" si="27"/>
        <v>B</v>
      </c>
      <c r="M204" s="2" t="str">
        <f t="shared" si="28"/>
        <v>10</v>
      </c>
      <c r="N204" s="2" t="str">
        <f t="shared" si="35"/>
        <v>ANSEL</v>
      </c>
      <c r="O204" s="2">
        <f t="shared" si="36"/>
        <v>4</v>
      </c>
      <c r="P204" s="2" t="str">
        <f t="shared" si="37"/>
        <v>ANS</v>
      </c>
    </row>
    <row r="205" spans="1:16">
      <c r="A205" s="2" t="str">
        <f t="shared" si="23"/>
        <v>#define PORT_TQ12                   PORTBbits.RB11                              //</v>
      </c>
      <c r="B205" s="2" t="str">
        <f t="shared" si="38"/>
        <v xml:space="preserve">                                                            /</v>
      </c>
      <c r="C205" s="2">
        <f t="shared" si="24"/>
        <v>115</v>
      </c>
      <c r="D205" s="2">
        <f t="shared" si="29"/>
        <v>20</v>
      </c>
      <c r="E205" s="2">
        <f t="shared" si="25"/>
        <v>1</v>
      </c>
      <c r="F205" s="2" t="str">
        <f t="shared" si="30"/>
        <v>TQ12</v>
      </c>
      <c r="G205" s="2" t="str">
        <f t="shared" si="31"/>
        <v>RB11</v>
      </c>
      <c r="H205" s="2">
        <f t="shared" si="32"/>
        <v>1</v>
      </c>
      <c r="I205" s="2">
        <f t="shared" si="33"/>
        <v>43</v>
      </c>
      <c r="J205" s="2">
        <f t="shared" si="34"/>
        <v>0</v>
      </c>
      <c r="K205" s="2" t="str">
        <f t="shared" si="26"/>
        <v>PORTBbits.RB11</v>
      </c>
      <c r="L205" s="2" t="str">
        <f t="shared" si="27"/>
        <v>B</v>
      </c>
      <c r="M205" s="2" t="str">
        <f t="shared" si="28"/>
        <v>11</v>
      </c>
      <c r="N205" s="2" t="str">
        <f t="shared" si="35"/>
        <v>PORT</v>
      </c>
      <c r="O205" s="2">
        <f t="shared" si="36"/>
        <v>1</v>
      </c>
      <c r="P205" s="2" t="str">
        <f t="shared" si="37"/>
        <v>R</v>
      </c>
    </row>
    <row r="206" spans="1:16">
      <c r="A206" s="2" t="str">
        <f t="shared" si="23"/>
        <v>#define TRIS_TQ12                   TRISBbits.TRISB11                           //</v>
      </c>
      <c r="B206" s="2" t="str">
        <f t="shared" si="38"/>
        <v xml:space="preserve">                                                            /</v>
      </c>
      <c r="C206" s="2">
        <f t="shared" si="24"/>
        <v>116</v>
      </c>
      <c r="D206" s="2">
        <f t="shared" si="29"/>
        <v>20</v>
      </c>
      <c r="E206" s="2">
        <f t="shared" si="25"/>
        <v>2</v>
      </c>
      <c r="F206" s="2" t="str">
        <f t="shared" si="30"/>
        <v>TQ12</v>
      </c>
      <c r="G206" s="2" t="str">
        <f t="shared" si="31"/>
        <v>RB11</v>
      </c>
      <c r="H206" s="2">
        <f t="shared" si="32"/>
        <v>1</v>
      </c>
      <c r="I206" s="2">
        <f t="shared" si="33"/>
        <v>43</v>
      </c>
      <c r="J206" s="2">
        <f t="shared" si="34"/>
        <v>0</v>
      </c>
      <c r="K206" s="2" t="str">
        <f t="shared" si="26"/>
        <v>TRISBbits.TRISB11</v>
      </c>
      <c r="L206" s="2" t="str">
        <f t="shared" si="27"/>
        <v>B</v>
      </c>
      <c r="M206" s="2" t="str">
        <f t="shared" si="28"/>
        <v>11</v>
      </c>
      <c r="N206" s="2" t="str">
        <f t="shared" si="35"/>
        <v>TRIS</v>
      </c>
      <c r="O206" s="2">
        <f t="shared" si="36"/>
        <v>1</v>
      </c>
      <c r="P206" s="2" t="str">
        <f t="shared" si="37"/>
        <v>TRIS</v>
      </c>
    </row>
    <row r="207" spans="1:16">
      <c r="A207" s="2" t="str">
        <f t="shared" si="23"/>
        <v>#define LAT_TQ12                    LATBbits.LATB11                             //</v>
      </c>
      <c r="B207" s="2" t="str">
        <f t="shared" si="38"/>
        <v xml:space="preserve">                                                            /</v>
      </c>
      <c r="C207" s="2">
        <f t="shared" si="24"/>
        <v>117</v>
      </c>
      <c r="D207" s="2">
        <f t="shared" si="29"/>
        <v>20</v>
      </c>
      <c r="E207" s="2">
        <f t="shared" si="25"/>
        <v>3</v>
      </c>
      <c r="F207" s="2" t="str">
        <f t="shared" si="30"/>
        <v>TQ12</v>
      </c>
      <c r="G207" s="2" t="str">
        <f t="shared" si="31"/>
        <v>RB11</v>
      </c>
      <c r="H207" s="2">
        <f t="shared" si="32"/>
        <v>1</v>
      </c>
      <c r="I207" s="2">
        <f t="shared" si="33"/>
        <v>43</v>
      </c>
      <c r="J207" s="2">
        <f t="shared" si="34"/>
        <v>0</v>
      </c>
      <c r="K207" s="2" t="str">
        <f t="shared" si="26"/>
        <v>LATBbits.LATB11</v>
      </c>
      <c r="L207" s="2" t="str">
        <f t="shared" si="27"/>
        <v>B</v>
      </c>
      <c r="M207" s="2" t="str">
        <f t="shared" si="28"/>
        <v>11</v>
      </c>
      <c r="N207" s="2" t="str">
        <f t="shared" si="35"/>
        <v>LAT</v>
      </c>
      <c r="O207" s="2">
        <f t="shared" si="36"/>
        <v>1</v>
      </c>
      <c r="P207" s="2" t="str">
        <f t="shared" si="37"/>
        <v>LAT</v>
      </c>
    </row>
    <row r="208" spans="1:16">
      <c r="A208" s="2" t="str">
        <f t="shared" si="23"/>
        <v>#define RPIN_TQ12                   43                                          //</v>
      </c>
      <c r="B208" s="2" t="str">
        <f t="shared" si="38"/>
        <v xml:space="preserve">                                                            /</v>
      </c>
      <c r="C208" s="2">
        <f t="shared" si="24"/>
        <v>118</v>
      </c>
      <c r="D208" s="2">
        <f t="shared" si="29"/>
        <v>20</v>
      </c>
      <c r="E208" s="2">
        <f t="shared" si="25"/>
        <v>4</v>
      </c>
      <c r="F208" s="2" t="str">
        <f t="shared" si="30"/>
        <v>TQ12</v>
      </c>
      <c r="G208" s="2" t="str">
        <f t="shared" si="31"/>
        <v>RB11</v>
      </c>
      <c r="H208" s="2">
        <f t="shared" si="32"/>
        <v>1</v>
      </c>
      <c r="I208" s="2">
        <f t="shared" si="33"/>
        <v>43</v>
      </c>
      <c r="J208" s="2">
        <f t="shared" si="34"/>
        <v>0</v>
      </c>
      <c r="K208" s="2">
        <f t="shared" si="26"/>
        <v>43</v>
      </c>
      <c r="L208" s="2" t="str">
        <f t="shared" si="27"/>
        <v>B</v>
      </c>
      <c r="M208" s="2" t="str">
        <f t="shared" si="28"/>
        <v>11</v>
      </c>
      <c r="N208" s="2" t="str">
        <f t="shared" si="35"/>
        <v>RPIN</v>
      </c>
      <c r="O208" s="2">
        <f t="shared" si="36"/>
        <v>2</v>
      </c>
      <c r="P208" s="2">
        <f t="shared" si="37"/>
        <v>0</v>
      </c>
    </row>
    <row r="209" spans="1:16">
      <c r="A209" s="2" t="str">
        <f t="shared" si="23"/>
        <v xml:space="preserve">                                                                                //</v>
      </c>
      <c r="B209" s="2" t="str">
        <f t="shared" si="38"/>
        <v xml:space="preserve">                                                            /</v>
      </c>
      <c r="C209" s="2">
        <f t="shared" si="24"/>
        <v>119</v>
      </c>
      <c r="D209" s="2">
        <f t="shared" si="29"/>
        <v>20</v>
      </c>
      <c r="E209" s="2">
        <f t="shared" si="25"/>
        <v>5</v>
      </c>
      <c r="F209" s="2" t="str">
        <f t="shared" si="30"/>
        <v>TQ12</v>
      </c>
      <c r="G209" s="2" t="str">
        <f t="shared" si="31"/>
        <v>RB11</v>
      </c>
      <c r="H209" s="2">
        <f t="shared" si="32"/>
        <v>1</v>
      </c>
      <c r="I209" s="2">
        <f t="shared" si="33"/>
        <v>43</v>
      </c>
      <c r="J209" s="2">
        <f t="shared" si="34"/>
        <v>0</v>
      </c>
      <c r="K209" s="2">
        <f t="shared" si="26"/>
        <v>0</v>
      </c>
      <c r="L209" s="2" t="str">
        <f t="shared" si="27"/>
        <v>B</v>
      </c>
      <c r="M209" s="2" t="str">
        <f t="shared" si="28"/>
        <v>11</v>
      </c>
      <c r="N209" s="2" t="str">
        <f t="shared" si="35"/>
        <v>RPOUT</v>
      </c>
      <c r="O209" s="2">
        <f t="shared" si="36"/>
        <v>3</v>
      </c>
      <c r="P209" s="2">
        <f t="shared" si="37"/>
        <v>0</v>
      </c>
    </row>
    <row r="210" spans="1:16">
      <c r="A210" s="2" t="str">
        <f t="shared" si="23"/>
        <v>#define ANSEL_TQ12                  ANSELBbits.ANSB11                           //</v>
      </c>
      <c r="B210" s="2" t="str">
        <f t="shared" si="38"/>
        <v xml:space="preserve">                                                            /</v>
      </c>
      <c r="C210" s="2">
        <f t="shared" si="24"/>
        <v>120</v>
      </c>
      <c r="D210" s="2">
        <f t="shared" si="29"/>
        <v>20</v>
      </c>
      <c r="E210" s="2">
        <f t="shared" si="25"/>
        <v>6</v>
      </c>
      <c r="F210" s="2" t="str">
        <f t="shared" si="30"/>
        <v>TQ12</v>
      </c>
      <c r="G210" s="2" t="str">
        <f t="shared" si="31"/>
        <v>RB11</v>
      </c>
      <c r="H210" s="2">
        <f t="shared" si="32"/>
        <v>1</v>
      </c>
      <c r="I210" s="2">
        <f t="shared" si="33"/>
        <v>43</v>
      </c>
      <c r="J210" s="2">
        <f t="shared" si="34"/>
        <v>0</v>
      </c>
      <c r="K210" s="2" t="str">
        <f t="shared" si="26"/>
        <v>ANSELBbits.ANSB11</v>
      </c>
      <c r="L210" s="2" t="str">
        <f t="shared" si="27"/>
        <v>B</v>
      </c>
      <c r="M210" s="2" t="str">
        <f t="shared" si="28"/>
        <v>11</v>
      </c>
      <c r="N210" s="2" t="str">
        <f t="shared" si="35"/>
        <v>ANSEL</v>
      </c>
      <c r="O210" s="2">
        <f t="shared" si="36"/>
        <v>4</v>
      </c>
      <c r="P210" s="2" t="str">
        <f t="shared" si="37"/>
        <v>ANS</v>
      </c>
    </row>
    <row r="211" spans="1:16">
      <c r="A211" s="2" t="str">
        <f t="shared" si="23"/>
        <v>#define PORT_CCN17                  PORTBbits.RB11                              //</v>
      </c>
      <c r="B211" s="2" t="str">
        <f t="shared" si="38"/>
        <v xml:space="preserve">                                                            /</v>
      </c>
      <c r="C211" s="2">
        <f t="shared" si="24"/>
        <v>121</v>
      </c>
      <c r="D211" s="2">
        <f t="shared" si="29"/>
        <v>21</v>
      </c>
      <c r="E211" s="2">
        <f t="shared" si="25"/>
        <v>1</v>
      </c>
      <c r="F211" s="2" t="str">
        <f t="shared" si="30"/>
        <v>CCN17</v>
      </c>
      <c r="G211" s="2" t="str">
        <f t="shared" si="31"/>
        <v>RB11</v>
      </c>
      <c r="H211" s="2">
        <f t="shared" si="32"/>
        <v>1</v>
      </c>
      <c r="I211" s="2">
        <f t="shared" si="33"/>
        <v>43</v>
      </c>
      <c r="J211" s="2">
        <f t="shared" si="34"/>
        <v>0</v>
      </c>
      <c r="K211" s="2" t="str">
        <f t="shared" si="26"/>
        <v>PORTBbits.RB11</v>
      </c>
      <c r="L211" s="2" t="str">
        <f t="shared" si="27"/>
        <v>B</v>
      </c>
      <c r="M211" s="2" t="str">
        <f t="shared" si="28"/>
        <v>11</v>
      </c>
      <c r="N211" s="2" t="str">
        <f t="shared" si="35"/>
        <v>PORT</v>
      </c>
      <c r="O211" s="2">
        <f t="shared" si="36"/>
        <v>1</v>
      </c>
      <c r="P211" s="2" t="str">
        <f t="shared" si="37"/>
        <v>R</v>
      </c>
    </row>
    <row r="212" spans="1:16">
      <c r="A212" s="2" t="str">
        <f t="shared" si="23"/>
        <v>#define TRIS_CCN17                  TRISBbits.TRISB11                           //</v>
      </c>
      <c r="B212" s="2" t="str">
        <f t="shared" si="38"/>
        <v xml:space="preserve">                                                            /</v>
      </c>
      <c r="C212" s="2">
        <f t="shared" si="24"/>
        <v>122</v>
      </c>
      <c r="D212" s="2">
        <f t="shared" si="29"/>
        <v>21</v>
      </c>
      <c r="E212" s="2">
        <f t="shared" si="25"/>
        <v>2</v>
      </c>
      <c r="F212" s="2" t="str">
        <f t="shared" si="30"/>
        <v>CCN17</v>
      </c>
      <c r="G212" s="2" t="str">
        <f t="shared" si="31"/>
        <v>RB11</v>
      </c>
      <c r="H212" s="2">
        <f t="shared" si="32"/>
        <v>1</v>
      </c>
      <c r="I212" s="2">
        <f t="shared" si="33"/>
        <v>43</v>
      </c>
      <c r="J212" s="2">
        <f t="shared" si="34"/>
        <v>0</v>
      </c>
      <c r="K212" s="2" t="str">
        <f t="shared" si="26"/>
        <v>TRISBbits.TRISB11</v>
      </c>
      <c r="L212" s="2" t="str">
        <f t="shared" si="27"/>
        <v>B</v>
      </c>
      <c r="M212" s="2" t="str">
        <f t="shared" si="28"/>
        <v>11</v>
      </c>
      <c r="N212" s="2" t="str">
        <f t="shared" si="35"/>
        <v>TRIS</v>
      </c>
      <c r="O212" s="2">
        <f t="shared" si="36"/>
        <v>1</v>
      </c>
      <c r="P212" s="2" t="str">
        <f t="shared" si="37"/>
        <v>TRIS</v>
      </c>
    </row>
    <row r="213" spans="1:16">
      <c r="A213" s="2" t="str">
        <f t="shared" si="23"/>
        <v>#define LAT_CCN17                   LATBbits.LATB11                             //</v>
      </c>
      <c r="B213" s="2" t="str">
        <f t="shared" si="38"/>
        <v xml:space="preserve">                                                            /</v>
      </c>
      <c r="C213" s="2">
        <f t="shared" si="24"/>
        <v>123</v>
      </c>
      <c r="D213" s="2">
        <f t="shared" si="29"/>
        <v>21</v>
      </c>
      <c r="E213" s="2">
        <f t="shared" si="25"/>
        <v>3</v>
      </c>
      <c r="F213" s="2" t="str">
        <f t="shared" si="30"/>
        <v>CCN17</v>
      </c>
      <c r="G213" s="2" t="str">
        <f t="shared" si="31"/>
        <v>RB11</v>
      </c>
      <c r="H213" s="2">
        <f t="shared" si="32"/>
        <v>1</v>
      </c>
      <c r="I213" s="2">
        <f t="shared" si="33"/>
        <v>43</v>
      </c>
      <c r="J213" s="2">
        <f t="shared" si="34"/>
        <v>0</v>
      </c>
      <c r="K213" s="2" t="str">
        <f t="shared" si="26"/>
        <v>LATBbits.LATB11</v>
      </c>
      <c r="L213" s="2" t="str">
        <f t="shared" si="27"/>
        <v>B</v>
      </c>
      <c r="M213" s="2" t="str">
        <f t="shared" si="28"/>
        <v>11</v>
      </c>
      <c r="N213" s="2" t="str">
        <f t="shared" si="35"/>
        <v>LAT</v>
      </c>
      <c r="O213" s="2">
        <f t="shared" si="36"/>
        <v>1</v>
      </c>
      <c r="P213" s="2" t="str">
        <f t="shared" si="37"/>
        <v>LAT</v>
      </c>
    </row>
    <row r="214" spans="1:16">
      <c r="A214" s="2" t="str">
        <f t="shared" si="23"/>
        <v>#define RPIN_CCN17                  43                                          //</v>
      </c>
      <c r="B214" s="2" t="str">
        <f t="shared" si="38"/>
        <v xml:space="preserve">                                                            /</v>
      </c>
      <c r="C214" s="2">
        <f t="shared" si="24"/>
        <v>124</v>
      </c>
      <c r="D214" s="2">
        <f t="shared" si="29"/>
        <v>21</v>
      </c>
      <c r="E214" s="2">
        <f t="shared" si="25"/>
        <v>4</v>
      </c>
      <c r="F214" s="2" t="str">
        <f t="shared" si="30"/>
        <v>CCN17</v>
      </c>
      <c r="G214" s="2" t="str">
        <f t="shared" si="31"/>
        <v>RB11</v>
      </c>
      <c r="H214" s="2">
        <f t="shared" si="32"/>
        <v>1</v>
      </c>
      <c r="I214" s="2">
        <f t="shared" si="33"/>
        <v>43</v>
      </c>
      <c r="J214" s="2">
        <f t="shared" si="34"/>
        <v>0</v>
      </c>
      <c r="K214" s="2">
        <f t="shared" si="26"/>
        <v>43</v>
      </c>
      <c r="L214" s="2" t="str">
        <f t="shared" si="27"/>
        <v>B</v>
      </c>
      <c r="M214" s="2" t="str">
        <f t="shared" si="28"/>
        <v>11</v>
      </c>
      <c r="N214" s="2" t="str">
        <f t="shared" si="35"/>
        <v>RPIN</v>
      </c>
      <c r="O214" s="2">
        <f t="shared" si="36"/>
        <v>2</v>
      </c>
      <c r="P214" s="2">
        <f t="shared" si="37"/>
        <v>0</v>
      </c>
    </row>
    <row r="215" spans="1:16">
      <c r="A215" s="2" t="str">
        <f t="shared" si="23"/>
        <v xml:space="preserve">                                                                                //</v>
      </c>
      <c r="B215" s="2" t="str">
        <f t="shared" si="38"/>
        <v xml:space="preserve">                                                            /</v>
      </c>
      <c r="C215" s="2">
        <f t="shared" si="24"/>
        <v>125</v>
      </c>
      <c r="D215" s="2">
        <f t="shared" si="29"/>
        <v>21</v>
      </c>
      <c r="E215" s="2">
        <f t="shared" si="25"/>
        <v>5</v>
      </c>
      <c r="F215" s="2" t="str">
        <f t="shared" si="30"/>
        <v>CCN17</v>
      </c>
      <c r="G215" s="2" t="str">
        <f t="shared" si="31"/>
        <v>RB11</v>
      </c>
      <c r="H215" s="2">
        <f t="shared" si="32"/>
        <v>1</v>
      </c>
      <c r="I215" s="2">
        <f t="shared" si="33"/>
        <v>43</v>
      </c>
      <c r="J215" s="2">
        <f t="shared" si="34"/>
        <v>0</v>
      </c>
      <c r="K215" s="2">
        <f t="shared" si="26"/>
        <v>0</v>
      </c>
      <c r="L215" s="2" t="str">
        <f t="shared" si="27"/>
        <v>B</v>
      </c>
      <c r="M215" s="2" t="str">
        <f t="shared" si="28"/>
        <v>11</v>
      </c>
      <c r="N215" s="2" t="str">
        <f t="shared" si="35"/>
        <v>RPOUT</v>
      </c>
      <c r="O215" s="2">
        <f t="shared" si="36"/>
        <v>3</v>
      </c>
      <c r="P215" s="2">
        <f t="shared" si="37"/>
        <v>0</v>
      </c>
    </row>
    <row r="216" spans="1:16">
      <c r="A216" s="2" t="str">
        <f t="shared" si="23"/>
        <v>#define ANSEL_CCN17                 ANSELBbits.ANSB11                           //</v>
      </c>
      <c r="B216" s="2" t="str">
        <f t="shared" si="38"/>
        <v xml:space="preserve">                                                            /</v>
      </c>
      <c r="C216" s="2">
        <f t="shared" si="24"/>
        <v>126</v>
      </c>
      <c r="D216" s="2">
        <f t="shared" si="29"/>
        <v>21</v>
      </c>
      <c r="E216" s="2">
        <f t="shared" si="25"/>
        <v>6</v>
      </c>
      <c r="F216" s="2" t="str">
        <f t="shared" si="30"/>
        <v>CCN17</v>
      </c>
      <c r="G216" s="2" t="str">
        <f t="shared" si="31"/>
        <v>RB11</v>
      </c>
      <c r="H216" s="2">
        <f t="shared" si="32"/>
        <v>1</v>
      </c>
      <c r="I216" s="2">
        <f t="shared" si="33"/>
        <v>43</v>
      </c>
      <c r="J216" s="2">
        <f t="shared" si="34"/>
        <v>0</v>
      </c>
      <c r="K216" s="2" t="str">
        <f t="shared" si="26"/>
        <v>ANSELBbits.ANSB11</v>
      </c>
      <c r="L216" s="2" t="str">
        <f t="shared" si="27"/>
        <v>B</v>
      </c>
      <c r="M216" s="2" t="str">
        <f t="shared" si="28"/>
        <v>11</v>
      </c>
      <c r="N216" s="2" t="str">
        <f t="shared" si="35"/>
        <v>ANSEL</v>
      </c>
      <c r="O216" s="2">
        <f t="shared" si="36"/>
        <v>4</v>
      </c>
      <c r="P216" s="2" t="str">
        <f t="shared" si="37"/>
        <v>ANS</v>
      </c>
    </row>
    <row r="217" spans="1:16">
      <c r="A217" s="2" t="str">
        <f t="shared" si="23"/>
        <v>#define PORT_CLK3                   PORTEbits.RE4                               //</v>
      </c>
      <c r="B217" s="2" t="str">
        <f t="shared" si="38"/>
        <v xml:space="preserve">                                                            /</v>
      </c>
      <c r="C217" s="2">
        <f t="shared" si="24"/>
        <v>127</v>
      </c>
      <c r="D217" s="2">
        <f t="shared" si="29"/>
        <v>22</v>
      </c>
      <c r="E217" s="2">
        <f t="shared" si="25"/>
        <v>1</v>
      </c>
      <c r="F217" s="2" t="str">
        <f t="shared" si="30"/>
        <v>CLK3</v>
      </c>
      <c r="G217" s="2" t="str">
        <f t="shared" si="31"/>
        <v>RE4</v>
      </c>
      <c r="H217" s="2">
        <f t="shared" si="32"/>
        <v>1</v>
      </c>
      <c r="I217" s="2">
        <f t="shared" si="33"/>
        <v>84</v>
      </c>
      <c r="J217" s="2" t="str">
        <f t="shared" si="34"/>
        <v>_RP84R</v>
      </c>
      <c r="K217" s="2" t="str">
        <f t="shared" si="26"/>
        <v>PORTEbits.RE4</v>
      </c>
      <c r="L217" s="2" t="str">
        <f t="shared" si="27"/>
        <v>E</v>
      </c>
      <c r="M217" s="2" t="str">
        <f t="shared" si="28"/>
        <v>4</v>
      </c>
      <c r="N217" s="2" t="str">
        <f t="shared" si="35"/>
        <v>PORT</v>
      </c>
      <c r="O217" s="2">
        <f t="shared" si="36"/>
        <v>1</v>
      </c>
      <c r="P217" s="2" t="str">
        <f t="shared" si="37"/>
        <v>R</v>
      </c>
    </row>
    <row r="218" spans="1:16">
      <c r="A218" s="2" t="str">
        <f t="shared" si="23"/>
        <v>#define TRIS_CLK3                   TRISEbits.TRISE4                            //</v>
      </c>
      <c r="B218" s="2" t="str">
        <f t="shared" si="38"/>
        <v xml:space="preserve">                                                            /</v>
      </c>
      <c r="C218" s="2">
        <f t="shared" si="24"/>
        <v>128</v>
      </c>
      <c r="D218" s="2">
        <f t="shared" si="29"/>
        <v>22</v>
      </c>
      <c r="E218" s="2">
        <f t="shared" si="25"/>
        <v>2</v>
      </c>
      <c r="F218" s="2" t="str">
        <f t="shared" si="30"/>
        <v>CLK3</v>
      </c>
      <c r="G218" s="2" t="str">
        <f t="shared" si="31"/>
        <v>RE4</v>
      </c>
      <c r="H218" s="2">
        <f t="shared" si="32"/>
        <v>1</v>
      </c>
      <c r="I218" s="2">
        <f t="shared" si="33"/>
        <v>84</v>
      </c>
      <c r="J218" s="2" t="str">
        <f t="shared" si="34"/>
        <v>_RP84R</v>
      </c>
      <c r="K218" s="2" t="str">
        <f t="shared" si="26"/>
        <v>TRISEbits.TRISE4</v>
      </c>
      <c r="L218" s="2" t="str">
        <f t="shared" si="27"/>
        <v>E</v>
      </c>
      <c r="M218" s="2" t="str">
        <f t="shared" si="28"/>
        <v>4</v>
      </c>
      <c r="N218" s="2" t="str">
        <f t="shared" si="35"/>
        <v>TRIS</v>
      </c>
      <c r="O218" s="2">
        <f t="shared" si="36"/>
        <v>1</v>
      </c>
      <c r="P218" s="2" t="str">
        <f t="shared" si="37"/>
        <v>TRIS</v>
      </c>
    </row>
    <row r="219" spans="1:16">
      <c r="A219" s="2" t="str">
        <f t="shared" si="23"/>
        <v>#define LAT_CLK3                    LATEbits.LATE4                              //</v>
      </c>
      <c r="B219" s="2" t="str">
        <f t="shared" si="38"/>
        <v xml:space="preserve">                                                            /</v>
      </c>
      <c r="C219" s="2">
        <f t="shared" si="24"/>
        <v>129</v>
      </c>
      <c r="D219" s="2">
        <f t="shared" si="29"/>
        <v>22</v>
      </c>
      <c r="E219" s="2">
        <f t="shared" si="25"/>
        <v>3</v>
      </c>
      <c r="F219" s="2" t="str">
        <f t="shared" si="30"/>
        <v>CLK3</v>
      </c>
      <c r="G219" s="2" t="str">
        <f t="shared" si="31"/>
        <v>RE4</v>
      </c>
      <c r="H219" s="2">
        <f t="shared" si="32"/>
        <v>1</v>
      </c>
      <c r="I219" s="2">
        <f t="shared" si="33"/>
        <v>84</v>
      </c>
      <c r="J219" s="2" t="str">
        <f t="shared" si="34"/>
        <v>_RP84R</v>
      </c>
      <c r="K219" s="2" t="str">
        <f t="shared" si="26"/>
        <v>LATEbits.LATE4</v>
      </c>
      <c r="L219" s="2" t="str">
        <f t="shared" si="27"/>
        <v>E</v>
      </c>
      <c r="M219" s="2" t="str">
        <f t="shared" si="28"/>
        <v>4</v>
      </c>
      <c r="N219" s="2" t="str">
        <f t="shared" si="35"/>
        <v>LAT</v>
      </c>
      <c r="O219" s="2">
        <f t="shared" si="36"/>
        <v>1</v>
      </c>
      <c r="P219" s="2" t="str">
        <f t="shared" si="37"/>
        <v>LAT</v>
      </c>
    </row>
    <row r="220" spans="1:16">
      <c r="A220" s="2" t="str">
        <f t="shared" ref="A220:A247" si="39">IF(K220=0,REPT(" ",80),"#define "&amp;LEFT(N220&amp;"_"&amp;F220&amp;REPT(" ",20),25)&amp;"   "&amp;LEFT(K220&amp;REPT(" ",44),44))&amp;"//"</f>
        <v>#define RPIN_CLK3                   84                                          //</v>
      </c>
      <c r="B220" s="2" t="str">
        <f t="shared" si="38"/>
        <v xml:space="preserve">                                                            /</v>
      </c>
      <c r="C220" s="2">
        <f t="shared" ref="C220:C247" si="40">C219+1</f>
        <v>130</v>
      </c>
      <c r="D220" s="2">
        <f t="shared" si="29"/>
        <v>22</v>
      </c>
      <c r="E220" s="2">
        <f t="shared" ref="E220:E247" si="41">C220-(D220-1)*6</f>
        <v>4</v>
      </c>
      <c r="F220" s="2" t="str">
        <f t="shared" si="30"/>
        <v>CLK3</v>
      </c>
      <c r="G220" s="2" t="str">
        <f t="shared" si="31"/>
        <v>RE4</v>
      </c>
      <c r="H220" s="2">
        <f t="shared" si="32"/>
        <v>1</v>
      </c>
      <c r="I220" s="2">
        <f t="shared" si="33"/>
        <v>84</v>
      </c>
      <c r="J220" s="2" t="str">
        <f t="shared" si="34"/>
        <v>_RP84R</v>
      </c>
      <c r="K220" s="2">
        <f t="shared" ref="K220:K247" si="42">IF(O220=2,I220,IF(O220=3,J220,IF(AND(O220=4,H220=0),0,N220&amp;L220&amp;"bits."&amp;P220&amp;L220&amp;M220)))</f>
        <v>84</v>
      </c>
      <c r="L220" s="2" t="str">
        <f t="shared" ref="L220:L247" si="43">MID(G220,2,1)</f>
        <v>E</v>
      </c>
      <c r="M220" s="2" t="str">
        <f t="shared" ref="M220:M247" si="44">MID(G220,3,3)</f>
        <v>4</v>
      </c>
      <c r="N220" s="2" t="str">
        <f t="shared" si="35"/>
        <v>RPIN</v>
      </c>
      <c r="O220" s="2">
        <f t="shared" si="36"/>
        <v>2</v>
      </c>
      <c r="P220" s="2">
        <f t="shared" si="37"/>
        <v>0</v>
      </c>
    </row>
    <row r="221" spans="1:16">
      <c r="A221" s="2" t="str">
        <f t="shared" si="39"/>
        <v>#define RPOUT_CLK3                  _RP84R                                      //</v>
      </c>
      <c r="B221" s="2" t="str">
        <f t="shared" si="38"/>
        <v xml:space="preserve">                                                            /</v>
      </c>
      <c r="C221" s="2">
        <f t="shared" si="40"/>
        <v>131</v>
      </c>
      <c r="D221" s="2">
        <f t="shared" ref="D221:D247" si="45">INT((C221+5)/6)</f>
        <v>22</v>
      </c>
      <c r="E221" s="2">
        <f t="shared" si="41"/>
        <v>5</v>
      </c>
      <c r="F221" s="2" t="str">
        <f t="shared" ref="F221:F247" si="46">VLOOKUP($D221,$E$8:$J$78,2)</f>
        <v>CLK3</v>
      </c>
      <c r="G221" s="2" t="str">
        <f t="shared" ref="G221:G247" si="47">VLOOKUP($D221,$E$8:$J$78,3)</f>
        <v>RE4</v>
      </c>
      <c r="H221" s="2">
        <f t="shared" ref="H221:H247" si="48">VLOOKUP($D221,$E$8:$J$78,4)</f>
        <v>1</v>
      </c>
      <c r="I221" s="2">
        <f t="shared" ref="I221:I247" si="49">VLOOKUP($D221,$E$8:$J$78,5)</f>
        <v>84</v>
      </c>
      <c r="J221" s="2" t="str">
        <f t="shared" ref="J221:J247" si="50">VLOOKUP($D221,$E$8:$J$78,6)</f>
        <v>_RP84R</v>
      </c>
      <c r="K221" s="2" t="str">
        <f t="shared" si="42"/>
        <v>_RP84R</v>
      </c>
      <c r="L221" s="2" t="str">
        <f t="shared" si="43"/>
        <v>E</v>
      </c>
      <c r="M221" s="2" t="str">
        <f t="shared" si="44"/>
        <v>4</v>
      </c>
      <c r="N221" s="2" t="str">
        <f t="shared" ref="N221:N247" si="51">VLOOKUP($E221,$E$83:$I$88,2)</f>
        <v>RPOUT</v>
      </c>
      <c r="O221" s="2">
        <f t="shared" ref="O221:O247" si="52">VLOOKUP($E221,$E$83:$I$88,3)</f>
        <v>3</v>
      </c>
      <c r="P221" s="2">
        <f t="shared" ref="P221:P247" si="53">VLOOKUP($E221,$E$83:$I$88,4)</f>
        <v>0</v>
      </c>
    </row>
    <row r="222" spans="1:16">
      <c r="A222" s="2" t="str">
        <f t="shared" si="39"/>
        <v>#define ANSEL_CLK3                  ANSELEbits.ANSE4                            //</v>
      </c>
      <c r="B222" s="2" t="str">
        <f t="shared" si="38"/>
        <v xml:space="preserve">                                                            /</v>
      </c>
      <c r="C222" s="2">
        <f t="shared" si="40"/>
        <v>132</v>
      </c>
      <c r="D222" s="2">
        <f t="shared" si="45"/>
        <v>22</v>
      </c>
      <c r="E222" s="2">
        <f t="shared" si="41"/>
        <v>6</v>
      </c>
      <c r="F222" s="2" t="str">
        <f t="shared" si="46"/>
        <v>CLK3</v>
      </c>
      <c r="G222" s="2" t="str">
        <f t="shared" si="47"/>
        <v>RE4</v>
      </c>
      <c r="H222" s="2">
        <f t="shared" si="48"/>
        <v>1</v>
      </c>
      <c r="I222" s="2">
        <f t="shared" si="49"/>
        <v>84</v>
      </c>
      <c r="J222" s="2" t="str">
        <f t="shared" si="50"/>
        <v>_RP84R</v>
      </c>
      <c r="K222" s="2" t="str">
        <f t="shared" si="42"/>
        <v>ANSELEbits.ANSE4</v>
      </c>
      <c r="L222" s="2" t="str">
        <f t="shared" si="43"/>
        <v>E</v>
      </c>
      <c r="M222" s="2" t="str">
        <f t="shared" si="44"/>
        <v>4</v>
      </c>
      <c r="N222" s="2" t="str">
        <f t="shared" si="51"/>
        <v>ANSEL</v>
      </c>
      <c r="O222" s="2">
        <f t="shared" si="52"/>
        <v>4</v>
      </c>
      <c r="P222" s="2" t="str">
        <f t="shared" si="53"/>
        <v>ANS</v>
      </c>
    </row>
    <row r="223" spans="1:16">
      <c r="A223" s="2" t="str">
        <f t="shared" si="39"/>
        <v>#define PORT_CCN20                  PORTEbits.RE4                               //</v>
      </c>
      <c r="B223" s="2" t="str">
        <f t="shared" si="38"/>
        <v xml:space="preserve">                                                            /</v>
      </c>
      <c r="C223" s="2">
        <f t="shared" si="40"/>
        <v>133</v>
      </c>
      <c r="D223" s="2">
        <f t="shared" si="45"/>
        <v>23</v>
      </c>
      <c r="E223" s="2">
        <f t="shared" si="41"/>
        <v>1</v>
      </c>
      <c r="F223" s="2" t="str">
        <f t="shared" si="46"/>
        <v>CCN20</v>
      </c>
      <c r="G223" s="2" t="str">
        <f t="shared" si="47"/>
        <v>RE4</v>
      </c>
      <c r="H223" s="2">
        <f t="shared" si="48"/>
        <v>1</v>
      </c>
      <c r="I223" s="2">
        <f t="shared" si="49"/>
        <v>84</v>
      </c>
      <c r="J223" s="2" t="str">
        <f t="shared" si="50"/>
        <v>_RP84R</v>
      </c>
      <c r="K223" s="2" t="str">
        <f t="shared" si="42"/>
        <v>PORTEbits.RE4</v>
      </c>
      <c r="L223" s="2" t="str">
        <f t="shared" si="43"/>
        <v>E</v>
      </c>
      <c r="M223" s="2" t="str">
        <f t="shared" si="44"/>
        <v>4</v>
      </c>
      <c r="N223" s="2" t="str">
        <f t="shared" si="51"/>
        <v>PORT</v>
      </c>
      <c r="O223" s="2">
        <f t="shared" si="52"/>
        <v>1</v>
      </c>
      <c r="P223" s="2" t="str">
        <f t="shared" si="53"/>
        <v>R</v>
      </c>
    </row>
    <row r="224" spans="1:16">
      <c r="A224" s="2" t="str">
        <f t="shared" si="39"/>
        <v>#define TRIS_CCN20                  TRISEbits.TRISE4                            //</v>
      </c>
      <c r="B224" s="2" t="str">
        <f t="shared" si="38"/>
        <v xml:space="preserve">                                                            /</v>
      </c>
      <c r="C224" s="2">
        <f t="shared" si="40"/>
        <v>134</v>
      </c>
      <c r="D224" s="2">
        <f t="shared" si="45"/>
        <v>23</v>
      </c>
      <c r="E224" s="2">
        <f t="shared" si="41"/>
        <v>2</v>
      </c>
      <c r="F224" s="2" t="str">
        <f t="shared" si="46"/>
        <v>CCN20</v>
      </c>
      <c r="G224" s="2" t="str">
        <f t="shared" si="47"/>
        <v>RE4</v>
      </c>
      <c r="H224" s="2">
        <f t="shared" si="48"/>
        <v>1</v>
      </c>
      <c r="I224" s="2">
        <f t="shared" si="49"/>
        <v>84</v>
      </c>
      <c r="J224" s="2" t="str">
        <f t="shared" si="50"/>
        <v>_RP84R</v>
      </c>
      <c r="K224" s="2" t="str">
        <f t="shared" si="42"/>
        <v>TRISEbits.TRISE4</v>
      </c>
      <c r="L224" s="2" t="str">
        <f t="shared" si="43"/>
        <v>E</v>
      </c>
      <c r="M224" s="2" t="str">
        <f t="shared" si="44"/>
        <v>4</v>
      </c>
      <c r="N224" s="2" t="str">
        <f t="shared" si="51"/>
        <v>TRIS</v>
      </c>
      <c r="O224" s="2">
        <f t="shared" si="52"/>
        <v>1</v>
      </c>
      <c r="P224" s="2" t="str">
        <f t="shared" si="53"/>
        <v>TRIS</v>
      </c>
    </row>
    <row r="225" spans="1:16">
      <c r="A225" s="2" t="str">
        <f t="shared" si="39"/>
        <v>#define LAT_CCN20                   LATEbits.LATE4                              //</v>
      </c>
      <c r="B225" s="2" t="str">
        <f t="shared" si="38"/>
        <v xml:space="preserve">                                                            /</v>
      </c>
      <c r="C225" s="2">
        <f t="shared" si="40"/>
        <v>135</v>
      </c>
      <c r="D225" s="2">
        <f t="shared" si="45"/>
        <v>23</v>
      </c>
      <c r="E225" s="2">
        <f t="shared" si="41"/>
        <v>3</v>
      </c>
      <c r="F225" s="2" t="str">
        <f t="shared" si="46"/>
        <v>CCN20</v>
      </c>
      <c r="G225" s="2" t="str">
        <f t="shared" si="47"/>
        <v>RE4</v>
      </c>
      <c r="H225" s="2">
        <f t="shared" si="48"/>
        <v>1</v>
      </c>
      <c r="I225" s="2">
        <f t="shared" si="49"/>
        <v>84</v>
      </c>
      <c r="J225" s="2" t="str">
        <f t="shared" si="50"/>
        <v>_RP84R</v>
      </c>
      <c r="K225" s="2" t="str">
        <f t="shared" si="42"/>
        <v>LATEbits.LATE4</v>
      </c>
      <c r="L225" s="2" t="str">
        <f t="shared" si="43"/>
        <v>E</v>
      </c>
      <c r="M225" s="2" t="str">
        <f t="shared" si="44"/>
        <v>4</v>
      </c>
      <c r="N225" s="2" t="str">
        <f t="shared" si="51"/>
        <v>LAT</v>
      </c>
      <c r="O225" s="2">
        <f t="shared" si="52"/>
        <v>1</v>
      </c>
      <c r="P225" s="2" t="str">
        <f t="shared" si="53"/>
        <v>LAT</v>
      </c>
    </row>
    <row r="226" spans="1:16">
      <c r="A226" s="2" t="str">
        <f t="shared" si="39"/>
        <v>#define RPIN_CCN20                  84                                          //</v>
      </c>
      <c r="B226" s="2" t="str">
        <f t="shared" si="38"/>
        <v xml:space="preserve">                                                            /</v>
      </c>
      <c r="C226" s="2">
        <f t="shared" si="40"/>
        <v>136</v>
      </c>
      <c r="D226" s="2">
        <f t="shared" si="45"/>
        <v>23</v>
      </c>
      <c r="E226" s="2">
        <f t="shared" si="41"/>
        <v>4</v>
      </c>
      <c r="F226" s="2" t="str">
        <f t="shared" si="46"/>
        <v>CCN20</v>
      </c>
      <c r="G226" s="2" t="str">
        <f t="shared" si="47"/>
        <v>RE4</v>
      </c>
      <c r="H226" s="2">
        <f t="shared" si="48"/>
        <v>1</v>
      </c>
      <c r="I226" s="2">
        <f t="shared" si="49"/>
        <v>84</v>
      </c>
      <c r="J226" s="2" t="str">
        <f t="shared" si="50"/>
        <v>_RP84R</v>
      </c>
      <c r="K226" s="2">
        <f t="shared" si="42"/>
        <v>84</v>
      </c>
      <c r="L226" s="2" t="str">
        <f t="shared" si="43"/>
        <v>E</v>
      </c>
      <c r="M226" s="2" t="str">
        <f t="shared" si="44"/>
        <v>4</v>
      </c>
      <c r="N226" s="2" t="str">
        <f t="shared" si="51"/>
        <v>RPIN</v>
      </c>
      <c r="O226" s="2">
        <f t="shared" si="52"/>
        <v>2</v>
      </c>
      <c r="P226" s="2">
        <f t="shared" si="53"/>
        <v>0</v>
      </c>
    </row>
    <row r="227" spans="1:16">
      <c r="A227" s="2" t="str">
        <f t="shared" si="39"/>
        <v>#define RPOUT_CCN20                 _RP84R                                      //</v>
      </c>
      <c r="B227" s="2" t="str">
        <f t="shared" si="38"/>
        <v xml:space="preserve">                                                            /</v>
      </c>
      <c r="C227" s="2">
        <f t="shared" si="40"/>
        <v>137</v>
      </c>
      <c r="D227" s="2">
        <f t="shared" si="45"/>
        <v>23</v>
      </c>
      <c r="E227" s="2">
        <f t="shared" si="41"/>
        <v>5</v>
      </c>
      <c r="F227" s="2" t="str">
        <f t="shared" si="46"/>
        <v>CCN20</v>
      </c>
      <c r="G227" s="2" t="str">
        <f t="shared" si="47"/>
        <v>RE4</v>
      </c>
      <c r="H227" s="2">
        <f t="shared" si="48"/>
        <v>1</v>
      </c>
      <c r="I227" s="2">
        <f t="shared" si="49"/>
        <v>84</v>
      </c>
      <c r="J227" s="2" t="str">
        <f t="shared" si="50"/>
        <v>_RP84R</v>
      </c>
      <c r="K227" s="2" t="str">
        <f t="shared" si="42"/>
        <v>_RP84R</v>
      </c>
      <c r="L227" s="2" t="str">
        <f t="shared" si="43"/>
        <v>E</v>
      </c>
      <c r="M227" s="2" t="str">
        <f t="shared" si="44"/>
        <v>4</v>
      </c>
      <c r="N227" s="2" t="str">
        <f t="shared" si="51"/>
        <v>RPOUT</v>
      </c>
      <c r="O227" s="2">
        <f t="shared" si="52"/>
        <v>3</v>
      </c>
      <c r="P227" s="2">
        <f t="shared" si="53"/>
        <v>0</v>
      </c>
    </row>
    <row r="228" spans="1:16">
      <c r="A228" s="2" t="str">
        <f t="shared" si="39"/>
        <v>#define ANSEL_CCN20                 ANSELEbits.ANSE4                            //</v>
      </c>
      <c r="B228" s="2" t="str">
        <f t="shared" si="38"/>
        <v xml:space="preserve">                                                            /</v>
      </c>
      <c r="C228" s="2">
        <f t="shared" si="40"/>
        <v>138</v>
      </c>
      <c r="D228" s="2">
        <f t="shared" si="45"/>
        <v>23</v>
      </c>
      <c r="E228" s="2">
        <f t="shared" si="41"/>
        <v>6</v>
      </c>
      <c r="F228" s="2" t="str">
        <f t="shared" si="46"/>
        <v>CCN20</v>
      </c>
      <c r="G228" s="2" t="str">
        <f t="shared" si="47"/>
        <v>RE4</v>
      </c>
      <c r="H228" s="2">
        <f t="shared" si="48"/>
        <v>1</v>
      </c>
      <c r="I228" s="2">
        <f t="shared" si="49"/>
        <v>84</v>
      </c>
      <c r="J228" s="2" t="str">
        <f t="shared" si="50"/>
        <v>_RP84R</v>
      </c>
      <c r="K228" s="2" t="str">
        <f t="shared" si="42"/>
        <v>ANSELEbits.ANSE4</v>
      </c>
      <c r="L228" s="2" t="str">
        <f t="shared" si="43"/>
        <v>E</v>
      </c>
      <c r="M228" s="2" t="str">
        <f t="shared" si="44"/>
        <v>4</v>
      </c>
      <c r="N228" s="2" t="str">
        <f t="shared" si="51"/>
        <v>ANSEL</v>
      </c>
      <c r="O228" s="2">
        <f t="shared" si="52"/>
        <v>4</v>
      </c>
      <c r="P228" s="2" t="str">
        <f t="shared" si="53"/>
        <v>ANS</v>
      </c>
    </row>
    <row r="229" spans="1:16">
      <c r="A229" s="2" t="str">
        <f t="shared" si="39"/>
        <v>#define PORT_CWCCW3                 PORTEbits.RE5                               //</v>
      </c>
      <c r="B229" s="2" t="str">
        <f t="shared" si="38"/>
        <v xml:space="preserve">                                                            /</v>
      </c>
      <c r="C229" s="2">
        <f t="shared" si="40"/>
        <v>139</v>
      </c>
      <c r="D229" s="2">
        <f t="shared" si="45"/>
        <v>24</v>
      </c>
      <c r="E229" s="2">
        <f t="shared" si="41"/>
        <v>1</v>
      </c>
      <c r="F229" s="2" t="str">
        <f t="shared" si="46"/>
        <v>CWCCW3</v>
      </c>
      <c r="G229" s="2" t="str">
        <f t="shared" si="47"/>
        <v>RE5</v>
      </c>
      <c r="H229" s="2">
        <f t="shared" si="48"/>
        <v>1</v>
      </c>
      <c r="I229" s="2">
        <f t="shared" si="49"/>
        <v>85</v>
      </c>
      <c r="J229" s="2" t="str">
        <f t="shared" si="50"/>
        <v>_RP85R</v>
      </c>
      <c r="K229" s="2" t="str">
        <f t="shared" si="42"/>
        <v>PORTEbits.RE5</v>
      </c>
      <c r="L229" s="2" t="str">
        <f t="shared" si="43"/>
        <v>E</v>
      </c>
      <c r="M229" s="2" t="str">
        <f t="shared" si="44"/>
        <v>5</v>
      </c>
      <c r="N229" s="2" t="str">
        <f t="shared" si="51"/>
        <v>PORT</v>
      </c>
      <c r="O229" s="2">
        <f t="shared" si="52"/>
        <v>1</v>
      </c>
      <c r="P229" s="2" t="str">
        <f t="shared" si="53"/>
        <v>R</v>
      </c>
    </row>
    <row r="230" spans="1:16">
      <c r="A230" s="2" t="str">
        <f t="shared" si="39"/>
        <v>#define TRIS_CWCCW3                 TRISEbits.TRISE5                            //</v>
      </c>
      <c r="B230" s="2" t="str">
        <f t="shared" si="38"/>
        <v xml:space="preserve">                                                            /</v>
      </c>
      <c r="C230" s="2">
        <f t="shared" si="40"/>
        <v>140</v>
      </c>
      <c r="D230" s="2">
        <f t="shared" si="45"/>
        <v>24</v>
      </c>
      <c r="E230" s="2">
        <f t="shared" si="41"/>
        <v>2</v>
      </c>
      <c r="F230" s="2" t="str">
        <f t="shared" si="46"/>
        <v>CWCCW3</v>
      </c>
      <c r="G230" s="2" t="str">
        <f t="shared" si="47"/>
        <v>RE5</v>
      </c>
      <c r="H230" s="2">
        <f t="shared" si="48"/>
        <v>1</v>
      </c>
      <c r="I230" s="2">
        <f t="shared" si="49"/>
        <v>85</v>
      </c>
      <c r="J230" s="2" t="str">
        <f t="shared" si="50"/>
        <v>_RP85R</v>
      </c>
      <c r="K230" s="2" t="str">
        <f t="shared" si="42"/>
        <v>TRISEbits.TRISE5</v>
      </c>
      <c r="L230" s="2" t="str">
        <f t="shared" si="43"/>
        <v>E</v>
      </c>
      <c r="M230" s="2" t="str">
        <f t="shared" si="44"/>
        <v>5</v>
      </c>
      <c r="N230" s="2" t="str">
        <f t="shared" si="51"/>
        <v>TRIS</v>
      </c>
      <c r="O230" s="2">
        <f t="shared" si="52"/>
        <v>1</v>
      </c>
      <c r="P230" s="2" t="str">
        <f t="shared" si="53"/>
        <v>TRIS</v>
      </c>
    </row>
    <row r="231" spans="1:16">
      <c r="A231" s="2" t="str">
        <f t="shared" si="39"/>
        <v>#define LAT_CWCCW3                  LATEbits.LATE5                              //</v>
      </c>
      <c r="B231" s="2" t="str">
        <f t="shared" si="38"/>
        <v xml:space="preserve">                                                            /</v>
      </c>
      <c r="C231" s="2">
        <f t="shared" si="40"/>
        <v>141</v>
      </c>
      <c r="D231" s="2">
        <f t="shared" si="45"/>
        <v>24</v>
      </c>
      <c r="E231" s="2">
        <f t="shared" si="41"/>
        <v>3</v>
      </c>
      <c r="F231" s="2" t="str">
        <f t="shared" si="46"/>
        <v>CWCCW3</v>
      </c>
      <c r="G231" s="2" t="str">
        <f t="shared" si="47"/>
        <v>RE5</v>
      </c>
      <c r="H231" s="2">
        <f t="shared" si="48"/>
        <v>1</v>
      </c>
      <c r="I231" s="2">
        <f t="shared" si="49"/>
        <v>85</v>
      </c>
      <c r="J231" s="2" t="str">
        <f t="shared" si="50"/>
        <v>_RP85R</v>
      </c>
      <c r="K231" s="2" t="str">
        <f t="shared" si="42"/>
        <v>LATEbits.LATE5</v>
      </c>
      <c r="L231" s="2" t="str">
        <f t="shared" si="43"/>
        <v>E</v>
      </c>
      <c r="M231" s="2" t="str">
        <f t="shared" si="44"/>
        <v>5</v>
      </c>
      <c r="N231" s="2" t="str">
        <f t="shared" si="51"/>
        <v>LAT</v>
      </c>
      <c r="O231" s="2">
        <f t="shared" si="52"/>
        <v>1</v>
      </c>
      <c r="P231" s="2" t="str">
        <f t="shared" si="53"/>
        <v>LAT</v>
      </c>
    </row>
    <row r="232" spans="1:16">
      <c r="A232" s="2" t="str">
        <f t="shared" si="39"/>
        <v>#define RPIN_CWCCW3                 85                                          //</v>
      </c>
      <c r="B232" s="2" t="str">
        <f t="shared" si="38"/>
        <v xml:space="preserve">                                                            /</v>
      </c>
      <c r="C232" s="2">
        <f t="shared" si="40"/>
        <v>142</v>
      </c>
      <c r="D232" s="2">
        <f t="shared" si="45"/>
        <v>24</v>
      </c>
      <c r="E232" s="2">
        <f t="shared" si="41"/>
        <v>4</v>
      </c>
      <c r="F232" s="2" t="str">
        <f t="shared" si="46"/>
        <v>CWCCW3</v>
      </c>
      <c r="G232" s="2" t="str">
        <f t="shared" si="47"/>
        <v>RE5</v>
      </c>
      <c r="H232" s="2">
        <f t="shared" si="48"/>
        <v>1</v>
      </c>
      <c r="I232" s="2">
        <f t="shared" si="49"/>
        <v>85</v>
      </c>
      <c r="J232" s="2" t="str">
        <f t="shared" si="50"/>
        <v>_RP85R</v>
      </c>
      <c r="K232" s="2">
        <f t="shared" si="42"/>
        <v>85</v>
      </c>
      <c r="L232" s="2" t="str">
        <f t="shared" si="43"/>
        <v>E</v>
      </c>
      <c r="M232" s="2" t="str">
        <f t="shared" si="44"/>
        <v>5</v>
      </c>
      <c r="N232" s="2" t="str">
        <f t="shared" si="51"/>
        <v>RPIN</v>
      </c>
      <c r="O232" s="2">
        <f t="shared" si="52"/>
        <v>2</v>
      </c>
      <c r="P232" s="2">
        <f t="shared" si="53"/>
        <v>0</v>
      </c>
    </row>
    <row r="233" spans="1:16">
      <c r="A233" s="2" t="str">
        <f t="shared" si="39"/>
        <v>#define RPOUT_CWCCW3                _RP85R                                      //</v>
      </c>
      <c r="B233" s="2" t="str">
        <f t="shared" si="38"/>
        <v xml:space="preserve">                                                            /</v>
      </c>
      <c r="C233" s="2">
        <f t="shared" si="40"/>
        <v>143</v>
      </c>
      <c r="D233" s="2">
        <f t="shared" si="45"/>
        <v>24</v>
      </c>
      <c r="E233" s="2">
        <f t="shared" si="41"/>
        <v>5</v>
      </c>
      <c r="F233" s="2" t="str">
        <f t="shared" si="46"/>
        <v>CWCCW3</v>
      </c>
      <c r="G233" s="2" t="str">
        <f t="shared" si="47"/>
        <v>RE5</v>
      </c>
      <c r="H233" s="2">
        <f t="shared" si="48"/>
        <v>1</v>
      </c>
      <c r="I233" s="2">
        <f t="shared" si="49"/>
        <v>85</v>
      </c>
      <c r="J233" s="2" t="str">
        <f t="shared" si="50"/>
        <v>_RP85R</v>
      </c>
      <c r="K233" s="2" t="str">
        <f t="shared" si="42"/>
        <v>_RP85R</v>
      </c>
      <c r="L233" s="2" t="str">
        <f t="shared" si="43"/>
        <v>E</v>
      </c>
      <c r="M233" s="2" t="str">
        <f t="shared" si="44"/>
        <v>5</v>
      </c>
      <c r="N233" s="2" t="str">
        <f t="shared" si="51"/>
        <v>RPOUT</v>
      </c>
      <c r="O233" s="2">
        <f t="shared" si="52"/>
        <v>3</v>
      </c>
      <c r="P233" s="2">
        <f t="shared" si="53"/>
        <v>0</v>
      </c>
    </row>
    <row r="234" spans="1:16">
      <c r="A234" s="2" t="str">
        <f t="shared" si="39"/>
        <v>#define ANSEL_CWCCW3                ANSELEbits.ANSE5                            //</v>
      </c>
      <c r="B234" s="2" t="str">
        <f t="shared" si="38"/>
        <v xml:space="preserve">                                                            /</v>
      </c>
      <c r="C234" s="2">
        <f t="shared" si="40"/>
        <v>144</v>
      </c>
      <c r="D234" s="2">
        <f t="shared" si="45"/>
        <v>24</v>
      </c>
      <c r="E234" s="2">
        <f t="shared" si="41"/>
        <v>6</v>
      </c>
      <c r="F234" s="2" t="str">
        <f t="shared" si="46"/>
        <v>CWCCW3</v>
      </c>
      <c r="G234" s="2" t="str">
        <f t="shared" si="47"/>
        <v>RE5</v>
      </c>
      <c r="H234" s="2">
        <f t="shared" si="48"/>
        <v>1</v>
      </c>
      <c r="I234" s="2">
        <f t="shared" si="49"/>
        <v>85</v>
      </c>
      <c r="J234" s="2" t="str">
        <f t="shared" si="50"/>
        <v>_RP85R</v>
      </c>
      <c r="K234" s="2" t="str">
        <f t="shared" si="42"/>
        <v>ANSELEbits.ANSE5</v>
      </c>
      <c r="L234" s="2" t="str">
        <f t="shared" si="43"/>
        <v>E</v>
      </c>
      <c r="M234" s="2" t="str">
        <f t="shared" si="44"/>
        <v>5</v>
      </c>
      <c r="N234" s="2" t="str">
        <f t="shared" si="51"/>
        <v>ANSEL</v>
      </c>
      <c r="O234" s="2">
        <f t="shared" si="52"/>
        <v>4</v>
      </c>
      <c r="P234" s="2" t="str">
        <f t="shared" si="53"/>
        <v>ANS</v>
      </c>
    </row>
    <row r="235" spans="1:16">
      <c r="A235" s="2" t="str">
        <f t="shared" si="39"/>
        <v>#define PORT_CCN21                  PORTEbits.RE5                               //</v>
      </c>
      <c r="B235" s="2" t="str">
        <f t="shared" si="38"/>
        <v xml:space="preserve">                                                            /</v>
      </c>
      <c r="C235" s="2">
        <f t="shared" si="40"/>
        <v>145</v>
      </c>
      <c r="D235" s="2">
        <f t="shared" si="45"/>
        <v>25</v>
      </c>
      <c r="E235" s="2">
        <f t="shared" si="41"/>
        <v>1</v>
      </c>
      <c r="F235" s="2" t="str">
        <f t="shared" si="46"/>
        <v>CCN21</v>
      </c>
      <c r="G235" s="2" t="str">
        <f t="shared" si="47"/>
        <v>RE5</v>
      </c>
      <c r="H235" s="2">
        <f t="shared" si="48"/>
        <v>1</v>
      </c>
      <c r="I235" s="2">
        <f t="shared" si="49"/>
        <v>85</v>
      </c>
      <c r="J235" s="2" t="str">
        <f t="shared" si="50"/>
        <v>_RP85R</v>
      </c>
      <c r="K235" s="2" t="str">
        <f t="shared" si="42"/>
        <v>PORTEbits.RE5</v>
      </c>
      <c r="L235" s="2" t="str">
        <f t="shared" si="43"/>
        <v>E</v>
      </c>
      <c r="M235" s="2" t="str">
        <f t="shared" si="44"/>
        <v>5</v>
      </c>
      <c r="N235" s="2" t="str">
        <f t="shared" si="51"/>
        <v>PORT</v>
      </c>
      <c r="O235" s="2">
        <f t="shared" si="52"/>
        <v>1</v>
      </c>
      <c r="P235" s="2" t="str">
        <f t="shared" si="53"/>
        <v>R</v>
      </c>
    </row>
    <row r="236" spans="1:16">
      <c r="A236" s="2" t="str">
        <f t="shared" si="39"/>
        <v>#define TRIS_CCN21                  TRISEbits.TRISE5                            //</v>
      </c>
      <c r="B236" s="2" t="str">
        <f t="shared" si="38"/>
        <v xml:space="preserve">                                                            /</v>
      </c>
      <c r="C236" s="2">
        <f t="shared" si="40"/>
        <v>146</v>
      </c>
      <c r="D236" s="2">
        <f t="shared" si="45"/>
        <v>25</v>
      </c>
      <c r="E236" s="2">
        <f t="shared" si="41"/>
        <v>2</v>
      </c>
      <c r="F236" s="2" t="str">
        <f t="shared" si="46"/>
        <v>CCN21</v>
      </c>
      <c r="G236" s="2" t="str">
        <f t="shared" si="47"/>
        <v>RE5</v>
      </c>
      <c r="H236" s="2">
        <f t="shared" si="48"/>
        <v>1</v>
      </c>
      <c r="I236" s="2">
        <f t="shared" si="49"/>
        <v>85</v>
      </c>
      <c r="J236" s="2" t="str">
        <f t="shared" si="50"/>
        <v>_RP85R</v>
      </c>
      <c r="K236" s="2" t="str">
        <f t="shared" si="42"/>
        <v>TRISEbits.TRISE5</v>
      </c>
      <c r="L236" s="2" t="str">
        <f t="shared" si="43"/>
        <v>E</v>
      </c>
      <c r="M236" s="2" t="str">
        <f t="shared" si="44"/>
        <v>5</v>
      </c>
      <c r="N236" s="2" t="str">
        <f t="shared" si="51"/>
        <v>TRIS</v>
      </c>
      <c r="O236" s="2">
        <f t="shared" si="52"/>
        <v>1</v>
      </c>
      <c r="P236" s="2" t="str">
        <f t="shared" si="53"/>
        <v>TRIS</v>
      </c>
    </row>
    <row r="237" spans="1:16">
      <c r="A237" s="2" t="str">
        <f t="shared" si="39"/>
        <v>#define LAT_CCN21                   LATEbits.LATE5                              //</v>
      </c>
      <c r="B237" s="2" t="str">
        <f t="shared" si="38"/>
        <v xml:space="preserve">                                                            /</v>
      </c>
      <c r="C237" s="2">
        <f t="shared" si="40"/>
        <v>147</v>
      </c>
      <c r="D237" s="2">
        <f t="shared" si="45"/>
        <v>25</v>
      </c>
      <c r="E237" s="2">
        <f t="shared" si="41"/>
        <v>3</v>
      </c>
      <c r="F237" s="2" t="str">
        <f t="shared" si="46"/>
        <v>CCN21</v>
      </c>
      <c r="G237" s="2" t="str">
        <f t="shared" si="47"/>
        <v>RE5</v>
      </c>
      <c r="H237" s="2">
        <f t="shared" si="48"/>
        <v>1</v>
      </c>
      <c r="I237" s="2">
        <f t="shared" si="49"/>
        <v>85</v>
      </c>
      <c r="J237" s="2" t="str">
        <f t="shared" si="50"/>
        <v>_RP85R</v>
      </c>
      <c r="K237" s="2" t="str">
        <f t="shared" si="42"/>
        <v>LATEbits.LATE5</v>
      </c>
      <c r="L237" s="2" t="str">
        <f t="shared" si="43"/>
        <v>E</v>
      </c>
      <c r="M237" s="2" t="str">
        <f t="shared" si="44"/>
        <v>5</v>
      </c>
      <c r="N237" s="2" t="str">
        <f t="shared" si="51"/>
        <v>LAT</v>
      </c>
      <c r="O237" s="2">
        <f t="shared" si="52"/>
        <v>1</v>
      </c>
      <c r="P237" s="2" t="str">
        <f t="shared" si="53"/>
        <v>LAT</v>
      </c>
    </row>
    <row r="238" spans="1:16">
      <c r="A238" s="2" t="str">
        <f t="shared" si="39"/>
        <v>#define RPIN_CCN21                  85                                          //</v>
      </c>
      <c r="B238" s="2" t="str">
        <f t="shared" si="38"/>
        <v xml:space="preserve">                                                            /</v>
      </c>
      <c r="C238" s="2">
        <f t="shared" si="40"/>
        <v>148</v>
      </c>
      <c r="D238" s="2">
        <f t="shared" si="45"/>
        <v>25</v>
      </c>
      <c r="E238" s="2">
        <f t="shared" si="41"/>
        <v>4</v>
      </c>
      <c r="F238" s="2" t="str">
        <f t="shared" si="46"/>
        <v>CCN21</v>
      </c>
      <c r="G238" s="2" t="str">
        <f t="shared" si="47"/>
        <v>RE5</v>
      </c>
      <c r="H238" s="2">
        <f t="shared" si="48"/>
        <v>1</v>
      </c>
      <c r="I238" s="2">
        <f t="shared" si="49"/>
        <v>85</v>
      </c>
      <c r="J238" s="2" t="str">
        <f t="shared" si="50"/>
        <v>_RP85R</v>
      </c>
      <c r="K238" s="2">
        <f t="shared" si="42"/>
        <v>85</v>
      </c>
      <c r="L238" s="2" t="str">
        <f t="shared" si="43"/>
        <v>E</v>
      </c>
      <c r="M238" s="2" t="str">
        <f t="shared" si="44"/>
        <v>5</v>
      </c>
      <c r="N238" s="2" t="str">
        <f t="shared" si="51"/>
        <v>RPIN</v>
      </c>
      <c r="O238" s="2">
        <f t="shared" si="52"/>
        <v>2</v>
      </c>
      <c r="P238" s="2">
        <f t="shared" si="53"/>
        <v>0</v>
      </c>
    </row>
    <row r="239" spans="1:16">
      <c r="A239" s="2" t="str">
        <f t="shared" si="39"/>
        <v>#define RPOUT_CCN21                 _RP85R                                      //</v>
      </c>
      <c r="B239" s="2" t="str">
        <f t="shared" si="38"/>
        <v xml:space="preserve">                                                            /</v>
      </c>
      <c r="C239" s="2">
        <f t="shared" si="40"/>
        <v>149</v>
      </c>
      <c r="D239" s="2">
        <f t="shared" si="45"/>
        <v>25</v>
      </c>
      <c r="E239" s="2">
        <f t="shared" si="41"/>
        <v>5</v>
      </c>
      <c r="F239" s="2" t="str">
        <f t="shared" si="46"/>
        <v>CCN21</v>
      </c>
      <c r="G239" s="2" t="str">
        <f t="shared" si="47"/>
        <v>RE5</v>
      </c>
      <c r="H239" s="2">
        <f t="shared" si="48"/>
        <v>1</v>
      </c>
      <c r="I239" s="2">
        <f t="shared" si="49"/>
        <v>85</v>
      </c>
      <c r="J239" s="2" t="str">
        <f t="shared" si="50"/>
        <v>_RP85R</v>
      </c>
      <c r="K239" s="2" t="str">
        <f t="shared" si="42"/>
        <v>_RP85R</v>
      </c>
      <c r="L239" s="2" t="str">
        <f t="shared" si="43"/>
        <v>E</v>
      </c>
      <c r="M239" s="2" t="str">
        <f t="shared" si="44"/>
        <v>5</v>
      </c>
      <c r="N239" s="2" t="str">
        <f t="shared" si="51"/>
        <v>RPOUT</v>
      </c>
      <c r="O239" s="2">
        <f t="shared" si="52"/>
        <v>3</v>
      </c>
      <c r="P239" s="2">
        <f t="shared" si="53"/>
        <v>0</v>
      </c>
    </row>
    <row r="240" spans="1:16">
      <c r="A240" s="2" t="str">
        <f t="shared" si="39"/>
        <v>#define ANSEL_CCN21                 ANSELEbits.ANSE5                            //</v>
      </c>
      <c r="B240" s="2" t="str">
        <f t="shared" si="38"/>
        <v xml:space="preserve">                                                            /</v>
      </c>
      <c r="C240" s="2">
        <f t="shared" si="40"/>
        <v>150</v>
      </c>
      <c r="D240" s="2">
        <f t="shared" si="45"/>
        <v>25</v>
      </c>
      <c r="E240" s="2">
        <f t="shared" si="41"/>
        <v>6</v>
      </c>
      <c r="F240" s="2" t="str">
        <f t="shared" si="46"/>
        <v>CCN21</v>
      </c>
      <c r="G240" s="2" t="str">
        <f t="shared" si="47"/>
        <v>RE5</v>
      </c>
      <c r="H240" s="2">
        <f t="shared" si="48"/>
        <v>1</v>
      </c>
      <c r="I240" s="2">
        <f t="shared" si="49"/>
        <v>85</v>
      </c>
      <c r="J240" s="2" t="str">
        <f t="shared" si="50"/>
        <v>_RP85R</v>
      </c>
      <c r="K240" s="2" t="str">
        <f t="shared" si="42"/>
        <v>ANSELEbits.ANSE5</v>
      </c>
      <c r="L240" s="2" t="str">
        <f t="shared" si="43"/>
        <v>E</v>
      </c>
      <c r="M240" s="2" t="str">
        <f t="shared" si="44"/>
        <v>5</v>
      </c>
      <c r="N240" s="2" t="str">
        <f t="shared" si="51"/>
        <v>ANSEL</v>
      </c>
      <c r="O240" s="2">
        <f t="shared" si="52"/>
        <v>4</v>
      </c>
      <c r="P240" s="2" t="str">
        <f t="shared" si="53"/>
        <v>ANS</v>
      </c>
    </row>
    <row r="241" spans="1:16">
      <c r="A241" s="2" t="str">
        <f t="shared" si="39"/>
        <v>#define PORT_CLK4                   PORTGbits.RG8                               //</v>
      </c>
      <c r="B241" s="2" t="str">
        <f t="shared" si="38"/>
        <v xml:space="preserve">                                                            /</v>
      </c>
      <c r="C241" s="2">
        <f t="shared" si="40"/>
        <v>151</v>
      </c>
      <c r="D241" s="2">
        <f t="shared" si="45"/>
        <v>26</v>
      </c>
      <c r="E241" s="2">
        <f t="shared" si="41"/>
        <v>1</v>
      </c>
      <c r="F241" s="2" t="str">
        <f t="shared" si="46"/>
        <v>CLK4</v>
      </c>
      <c r="G241" s="2" t="str">
        <f t="shared" si="47"/>
        <v>RG8</v>
      </c>
      <c r="H241" s="2">
        <f t="shared" si="48"/>
        <v>0</v>
      </c>
      <c r="I241" s="2">
        <f t="shared" si="49"/>
        <v>120</v>
      </c>
      <c r="J241" s="2" t="str">
        <f t="shared" si="50"/>
        <v>_RP120R</v>
      </c>
      <c r="K241" s="2" t="str">
        <f t="shared" si="42"/>
        <v>PORTGbits.RG8</v>
      </c>
      <c r="L241" s="2" t="str">
        <f t="shared" si="43"/>
        <v>G</v>
      </c>
      <c r="M241" s="2" t="str">
        <f t="shared" si="44"/>
        <v>8</v>
      </c>
      <c r="N241" s="2" t="str">
        <f t="shared" si="51"/>
        <v>PORT</v>
      </c>
      <c r="O241" s="2">
        <f t="shared" si="52"/>
        <v>1</v>
      </c>
      <c r="P241" s="2" t="str">
        <f t="shared" si="53"/>
        <v>R</v>
      </c>
    </row>
    <row r="242" spans="1:16">
      <c r="A242" s="2" t="str">
        <f t="shared" si="39"/>
        <v>#define TRIS_CLK4                   TRISGbits.TRISG8                            //</v>
      </c>
      <c r="B242" s="2" t="str">
        <f t="shared" si="38"/>
        <v xml:space="preserve">                                                            /</v>
      </c>
      <c r="C242" s="2">
        <f t="shared" si="40"/>
        <v>152</v>
      </c>
      <c r="D242" s="2">
        <f t="shared" si="45"/>
        <v>26</v>
      </c>
      <c r="E242" s="2">
        <f t="shared" si="41"/>
        <v>2</v>
      </c>
      <c r="F242" s="2" t="str">
        <f t="shared" si="46"/>
        <v>CLK4</v>
      </c>
      <c r="G242" s="2" t="str">
        <f t="shared" si="47"/>
        <v>RG8</v>
      </c>
      <c r="H242" s="2">
        <f t="shared" si="48"/>
        <v>0</v>
      </c>
      <c r="I242" s="2">
        <f t="shared" si="49"/>
        <v>120</v>
      </c>
      <c r="J242" s="2" t="str">
        <f t="shared" si="50"/>
        <v>_RP120R</v>
      </c>
      <c r="K242" s="2" t="str">
        <f t="shared" si="42"/>
        <v>TRISGbits.TRISG8</v>
      </c>
      <c r="L242" s="2" t="str">
        <f t="shared" si="43"/>
        <v>G</v>
      </c>
      <c r="M242" s="2" t="str">
        <f t="shared" si="44"/>
        <v>8</v>
      </c>
      <c r="N242" s="2" t="str">
        <f t="shared" si="51"/>
        <v>TRIS</v>
      </c>
      <c r="O242" s="2">
        <f t="shared" si="52"/>
        <v>1</v>
      </c>
      <c r="P242" s="2" t="str">
        <f t="shared" si="53"/>
        <v>TRIS</v>
      </c>
    </row>
    <row r="243" spans="1:16">
      <c r="A243" s="2" t="str">
        <f t="shared" si="39"/>
        <v>#define LAT_CLK4                    LATGbits.LATG8                              //</v>
      </c>
      <c r="B243" s="2" t="str">
        <f t="shared" si="38"/>
        <v xml:space="preserve">                                                            /</v>
      </c>
      <c r="C243" s="2">
        <f t="shared" si="40"/>
        <v>153</v>
      </c>
      <c r="D243" s="2">
        <f t="shared" si="45"/>
        <v>26</v>
      </c>
      <c r="E243" s="2">
        <f t="shared" si="41"/>
        <v>3</v>
      </c>
      <c r="F243" s="2" t="str">
        <f t="shared" si="46"/>
        <v>CLK4</v>
      </c>
      <c r="G243" s="2" t="str">
        <f t="shared" si="47"/>
        <v>RG8</v>
      </c>
      <c r="H243" s="2">
        <f t="shared" si="48"/>
        <v>0</v>
      </c>
      <c r="I243" s="2">
        <f t="shared" si="49"/>
        <v>120</v>
      </c>
      <c r="J243" s="2" t="str">
        <f t="shared" si="50"/>
        <v>_RP120R</v>
      </c>
      <c r="K243" s="2" t="str">
        <f t="shared" si="42"/>
        <v>LATGbits.LATG8</v>
      </c>
      <c r="L243" s="2" t="str">
        <f t="shared" si="43"/>
        <v>G</v>
      </c>
      <c r="M243" s="2" t="str">
        <f t="shared" si="44"/>
        <v>8</v>
      </c>
      <c r="N243" s="2" t="str">
        <f t="shared" si="51"/>
        <v>LAT</v>
      </c>
      <c r="O243" s="2">
        <f t="shared" si="52"/>
        <v>1</v>
      </c>
      <c r="P243" s="2" t="str">
        <f t="shared" si="53"/>
        <v>LAT</v>
      </c>
    </row>
    <row r="244" spans="1:16">
      <c r="A244" s="2" t="str">
        <f t="shared" si="39"/>
        <v>#define RPIN_CLK4                   120                                         //</v>
      </c>
      <c r="B244" s="2" t="str">
        <f t="shared" si="38"/>
        <v xml:space="preserve">                                                            /</v>
      </c>
      <c r="C244" s="2">
        <f t="shared" si="40"/>
        <v>154</v>
      </c>
      <c r="D244" s="2">
        <f t="shared" si="45"/>
        <v>26</v>
      </c>
      <c r="E244" s="2">
        <f t="shared" si="41"/>
        <v>4</v>
      </c>
      <c r="F244" s="2" t="str">
        <f t="shared" si="46"/>
        <v>CLK4</v>
      </c>
      <c r="G244" s="2" t="str">
        <f t="shared" si="47"/>
        <v>RG8</v>
      </c>
      <c r="H244" s="2">
        <f t="shared" si="48"/>
        <v>0</v>
      </c>
      <c r="I244" s="2">
        <f t="shared" si="49"/>
        <v>120</v>
      </c>
      <c r="J244" s="2" t="str">
        <f t="shared" si="50"/>
        <v>_RP120R</v>
      </c>
      <c r="K244" s="2">
        <f t="shared" si="42"/>
        <v>120</v>
      </c>
      <c r="L244" s="2" t="str">
        <f t="shared" si="43"/>
        <v>G</v>
      </c>
      <c r="M244" s="2" t="str">
        <f t="shared" si="44"/>
        <v>8</v>
      </c>
      <c r="N244" s="2" t="str">
        <f t="shared" si="51"/>
        <v>RPIN</v>
      </c>
      <c r="O244" s="2">
        <f t="shared" si="52"/>
        <v>2</v>
      </c>
      <c r="P244" s="2">
        <f t="shared" si="53"/>
        <v>0</v>
      </c>
    </row>
    <row r="245" spans="1:16">
      <c r="A245" s="2" t="str">
        <f t="shared" si="39"/>
        <v>#define RPOUT_CLK4                  _RP120R                                     //</v>
      </c>
      <c r="B245" s="2" t="str">
        <f t="shared" si="38"/>
        <v xml:space="preserve">                                                            /</v>
      </c>
      <c r="C245" s="2">
        <f t="shared" si="40"/>
        <v>155</v>
      </c>
      <c r="D245" s="2">
        <f t="shared" si="45"/>
        <v>26</v>
      </c>
      <c r="E245" s="2">
        <f t="shared" si="41"/>
        <v>5</v>
      </c>
      <c r="F245" s="2" t="str">
        <f t="shared" si="46"/>
        <v>CLK4</v>
      </c>
      <c r="G245" s="2" t="str">
        <f t="shared" si="47"/>
        <v>RG8</v>
      </c>
      <c r="H245" s="2">
        <f t="shared" si="48"/>
        <v>0</v>
      </c>
      <c r="I245" s="2">
        <f t="shared" si="49"/>
        <v>120</v>
      </c>
      <c r="J245" s="2" t="str">
        <f t="shared" si="50"/>
        <v>_RP120R</v>
      </c>
      <c r="K245" s="2" t="str">
        <f t="shared" si="42"/>
        <v>_RP120R</v>
      </c>
      <c r="L245" s="2" t="str">
        <f t="shared" si="43"/>
        <v>G</v>
      </c>
      <c r="M245" s="2" t="str">
        <f t="shared" si="44"/>
        <v>8</v>
      </c>
      <c r="N245" s="2" t="str">
        <f t="shared" si="51"/>
        <v>RPOUT</v>
      </c>
      <c r="O245" s="2">
        <f t="shared" si="52"/>
        <v>3</v>
      </c>
      <c r="P245" s="2">
        <f t="shared" si="53"/>
        <v>0</v>
      </c>
    </row>
    <row r="246" spans="1:16">
      <c r="A246" s="2" t="str">
        <f t="shared" si="39"/>
        <v xml:space="preserve">                                                                                //</v>
      </c>
      <c r="B246" s="2" t="str">
        <f t="shared" si="38"/>
        <v xml:space="preserve">                                                            /</v>
      </c>
      <c r="C246" s="2">
        <f t="shared" si="40"/>
        <v>156</v>
      </c>
      <c r="D246" s="2">
        <f t="shared" si="45"/>
        <v>26</v>
      </c>
      <c r="E246" s="2">
        <f t="shared" si="41"/>
        <v>6</v>
      </c>
      <c r="F246" s="2" t="str">
        <f t="shared" si="46"/>
        <v>CLK4</v>
      </c>
      <c r="G246" s="2" t="str">
        <f t="shared" si="47"/>
        <v>RG8</v>
      </c>
      <c r="H246" s="2">
        <f t="shared" si="48"/>
        <v>0</v>
      </c>
      <c r="I246" s="2">
        <f t="shared" si="49"/>
        <v>120</v>
      </c>
      <c r="J246" s="2" t="str">
        <f t="shared" si="50"/>
        <v>_RP120R</v>
      </c>
      <c r="K246" s="2">
        <f t="shared" si="42"/>
        <v>0</v>
      </c>
      <c r="L246" s="2" t="str">
        <f t="shared" si="43"/>
        <v>G</v>
      </c>
      <c r="M246" s="2" t="str">
        <f t="shared" si="44"/>
        <v>8</v>
      </c>
      <c r="N246" s="2" t="str">
        <f t="shared" si="51"/>
        <v>ANSEL</v>
      </c>
      <c r="O246" s="2">
        <f t="shared" si="52"/>
        <v>4</v>
      </c>
      <c r="P246" s="2" t="str">
        <f t="shared" si="53"/>
        <v>ANS</v>
      </c>
    </row>
    <row r="247" spans="1:16">
      <c r="A247" s="2" t="str">
        <f t="shared" si="39"/>
        <v>#define PORT_CCN22                  PORTGbits.RG8                               //</v>
      </c>
      <c r="B247" s="2" t="str">
        <f t="shared" si="38"/>
        <v xml:space="preserve">                                                            /</v>
      </c>
      <c r="C247" s="2">
        <f t="shared" si="40"/>
        <v>157</v>
      </c>
      <c r="D247" s="2">
        <f t="shared" si="45"/>
        <v>27</v>
      </c>
      <c r="E247" s="2">
        <f t="shared" si="41"/>
        <v>1</v>
      </c>
      <c r="F247" s="2" t="str">
        <f t="shared" si="46"/>
        <v>CCN22</v>
      </c>
      <c r="G247" s="2" t="str">
        <f t="shared" si="47"/>
        <v>RG8</v>
      </c>
      <c r="H247" s="2">
        <f t="shared" si="48"/>
        <v>0</v>
      </c>
      <c r="I247" s="2">
        <f t="shared" si="49"/>
        <v>120</v>
      </c>
      <c r="J247" s="2" t="str">
        <f t="shared" si="50"/>
        <v>_RP120R</v>
      </c>
      <c r="K247" s="2" t="str">
        <f t="shared" si="42"/>
        <v>PORTGbits.RG8</v>
      </c>
      <c r="L247" s="2" t="str">
        <f t="shared" si="43"/>
        <v>G</v>
      </c>
      <c r="M247" s="2" t="str">
        <f t="shared" si="44"/>
        <v>8</v>
      </c>
      <c r="N247" s="2" t="str">
        <f t="shared" si="51"/>
        <v>PORT</v>
      </c>
      <c r="O247" s="2">
        <f t="shared" si="52"/>
        <v>1</v>
      </c>
      <c r="P247" s="2" t="str">
        <f t="shared" si="53"/>
        <v>R</v>
      </c>
    </row>
    <row r="248" spans="1:16">
      <c r="A248" s="2" t="str">
        <f t="shared" ref="A248:A468" si="54">IF(K248=0,REPT(" ",80),"#define "&amp;LEFT(N248&amp;"_"&amp;F248&amp;REPT(" ",20),25)&amp;"   "&amp;LEFT(K248&amp;REPT(" ",44),44))&amp;"//"</f>
        <v>#define TRIS_CCN22                  TRISGbits.TRISG8                            //</v>
      </c>
      <c r="B248" s="2" t="str">
        <f t="shared" si="0"/>
        <v xml:space="preserve">                                                            /</v>
      </c>
      <c r="C248" s="2">
        <f t="shared" ref="C248:C468" si="55">C247+1</f>
        <v>158</v>
      </c>
      <c r="D248" s="2">
        <f t="shared" ref="D248:D468" si="56">INT((C248+5)/6)</f>
        <v>27</v>
      </c>
      <c r="E248" s="2">
        <f t="shared" ref="E248:E468" si="57">C248-(D248-1)*6</f>
        <v>2</v>
      </c>
      <c r="F248" s="2" t="str">
        <f t="shared" ref="F248:F468" si="58">VLOOKUP($D248,$E$8:$J$78,2)</f>
        <v>CCN22</v>
      </c>
      <c r="G248" s="2" t="str">
        <f t="shared" ref="G248:G468" si="59">VLOOKUP($D248,$E$8:$J$78,3)</f>
        <v>RG8</v>
      </c>
      <c r="H248" s="2">
        <f t="shared" ref="H248:H468" si="60">VLOOKUP($D248,$E$8:$J$78,4)</f>
        <v>0</v>
      </c>
      <c r="I248" s="2">
        <f t="shared" ref="I248:I468" si="61">VLOOKUP($D248,$E$8:$J$78,5)</f>
        <v>120</v>
      </c>
      <c r="J248" s="2" t="str">
        <f t="shared" ref="J248:J468" si="62">VLOOKUP($D248,$E$8:$J$78,6)</f>
        <v>_RP120R</v>
      </c>
      <c r="K248" s="2" t="str">
        <f t="shared" ref="K248:K468" si="63">IF(O248=2,I248,IF(O248=3,J248,IF(AND(O248=4,H248=0),0,N248&amp;L248&amp;"bits."&amp;P248&amp;L248&amp;M248)))</f>
        <v>TRISGbits.TRISG8</v>
      </c>
      <c r="L248" s="2" t="str">
        <f t="shared" ref="L248:L468" si="64">MID(G248,2,1)</f>
        <v>G</v>
      </c>
      <c r="M248" s="2" t="str">
        <f t="shared" ref="M248:M468" si="65">MID(G248,3,3)</f>
        <v>8</v>
      </c>
      <c r="N248" s="2" t="str">
        <f t="shared" ref="N248:N468" si="66">VLOOKUP($E248,$E$83:$I$88,2)</f>
        <v>TRIS</v>
      </c>
      <c r="O248" s="2">
        <f t="shared" ref="O248:O468" si="67">VLOOKUP($E248,$E$83:$I$88,3)</f>
        <v>1</v>
      </c>
      <c r="P248" s="2" t="str">
        <f t="shared" ref="P248:P468" si="68">VLOOKUP($E248,$E$83:$I$88,4)</f>
        <v>TRIS</v>
      </c>
    </row>
    <row r="249" spans="1:16">
      <c r="A249" s="2" t="str">
        <f t="shared" si="54"/>
        <v>#define LAT_CCN22                   LATGbits.LATG8                              //</v>
      </c>
      <c r="B249" s="2" t="str">
        <f t="shared" si="0"/>
        <v xml:space="preserve">                                                            /</v>
      </c>
      <c r="C249" s="2">
        <f t="shared" si="55"/>
        <v>159</v>
      </c>
      <c r="D249" s="2">
        <f t="shared" si="56"/>
        <v>27</v>
      </c>
      <c r="E249" s="2">
        <f t="shared" si="57"/>
        <v>3</v>
      </c>
      <c r="F249" s="2" t="str">
        <f t="shared" si="58"/>
        <v>CCN22</v>
      </c>
      <c r="G249" s="2" t="str">
        <f t="shared" si="59"/>
        <v>RG8</v>
      </c>
      <c r="H249" s="2">
        <f t="shared" si="60"/>
        <v>0</v>
      </c>
      <c r="I249" s="2">
        <f t="shared" si="61"/>
        <v>120</v>
      </c>
      <c r="J249" s="2" t="str">
        <f t="shared" si="62"/>
        <v>_RP120R</v>
      </c>
      <c r="K249" s="2" t="str">
        <f t="shared" si="63"/>
        <v>LATGbits.LATG8</v>
      </c>
      <c r="L249" s="2" t="str">
        <f t="shared" si="64"/>
        <v>G</v>
      </c>
      <c r="M249" s="2" t="str">
        <f t="shared" si="65"/>
        <v>8</v>
      </c>
      <c r="N249" s="2" t="str">
        <f t="shared" si="66"/>
        <v>LAT</v>
      </c>
      <c r="O249" s="2">
        <f t="shared" si="67"/>
        <v>1</v>
      </c>
      <c r="P249" s="2" t="str">
        <f t="shared" si="68"/>
        <v>LAT</v>
      </c>
    </row>
    <row r="250" spans="1:16">
      <c r="A250" s="2" t="str">
        <f t="shared" si="54"/>
        <v>#define RPIN_CCN22                  120                                         //</v>
      </c>
      <c r="B250" s="2" t="str">
        <f t="shared" si="0"/>
        <v xml:space="preserve">                                                            /</v>
      </c>
      <c r="C250" s="2">
        <f t="shared" si="55"/>
        <v>160</v>
      </c>
      <c r="D250" s="2">
        <f t="shared" si="56"/>
        <v>27</v>
      </c>
      <c r="E250" s="2">
        <f t="shared" si="57"/>
        <v>4</v>
      </c>
      <c r="F250" s="2" t="str">
        <f t="shared" si="58"/>
        <v>CCN22</v>
      </c>
      <c r="G250" s="2" t="str">
        <f t="shared" si="59"/>
        <v>RG8</v>
      </c>
      <c r="H250" s="2">
        <f t="shared" si="60"/>
        <v>0</v>
      </c>
      <c r="I250" s="2">
        <f t="shared" si="61"/>
        <v>120</v>
      </c>
      <c r="J250" s="2" t="str">
        <f t="shared" si="62"/>
        <v>_RP120R</v>
      </c>
      <c r="K250" s="2">
        <f t="shared" si="63"/>
        <v>120</v>
      </c>
      <c r="L250" s="2" t="str">
        <f t="shared" si="64"/>
        <v>G</v>
      </c>
      <c r="M250" s="2" t="str">
        <f t="shared" si="65"/>
        <v>8</v>
      </c>
      <c r="N250" s="2" t="str">
        <f t="shared" si="66"/>
        <v>RPIN</v>
      </c>
      <c r="O250" s="2">
        <f t="shared" si="67"/>
        <v>2</v>
      </c>
      <c r="P250" s="2">
        <f t="shared" si="68"/>
        <v>0</v>
      </c>
    </row>
    <row r="251" spans="1:16">
      <c r="A251" s="2" t="str">
        <f t="shared" si="54"/>
        <v>#define RPOUT_CCN22                 _RP120R                                     //</v>
      </c>
      <c r="B251" s="2" t="str">
        <f t="shared" si="0"/>
        <v xml:space="preserve">                                                            /</v>
      </c>
      <c r="C251" s="2">
        <f t="shared" si="55"/>
        <v>161</v>
      </c>
      <c r="D251" s="2">
        <f t="shared" si="56"/>
        <v>27</v>
      </c>
      <c r="E251" s="2">
        <f t="shared" si="57"/>
        <v>5</v>
      </c>
      <c r="F251" s="2" t="str">
        <f t="shared" si="58"/>
        <v>CCN22</v>
      </c>
      <c r="G251" s="2" t="str">
        <f t="shared" si="59"/>
        <v>RG8</v>
      </c>
      <c r="H251" s="2">
        <f t="shared" si="60"/>
        <v>0</v>
      </c>
      <c r="I251" s="2">
        <f t="shared" si="61"/>
        <v>120</v>
      </c>
      <c r="J251" s="2" t="str">
        <f t="shared" si="62"/>
        <v>_RP120R</v>
      </c>
      <c r="K251" s="2" t="str">
        <f t="shared" si="63"/>
        <v>_RP120R</v>
      </c>
      <c r="L251" s="2" t="str">
        <f t="shared" si="64"/>
        <v>G</v>
      </c>
      <c r="M251" s="2" t="str">
        <f t="shared" si="65"/>
        <v>8</v>
      </c>
      <c r="N251" s="2" t="str">
        <f t="shared" si="66"/>
        <v>RPOUT</v>
      </c>
      <c r="O251" s="2">
        <f t="shared" si="67"/>
        <v>3</v>
      </c>
      <c r="P251" s="2">
        <f t="shared" si="68"/>
        <v>0</v>
      </c>
    </row>
    <row r="252" spans="1:16">
      <c r="A252" s="2" t="str">
        <f t="shared" si="54"/>
        <v xml:space="preserve">                                                                                //</v>
      </c>
      <c r="B252" s="2" t="str">
        <f t="shared" si="0"/>
        <v xml:space="preserve">                                                            /</v>
      </c>
      <c r="C252" s="2">
        <f t="shared" si="55"/>
        <v>162</v>
      </c>
      <c r="D252" s="2">
        <f t="shared" si="56"/>
        <v>27</v>
      </c>
      <c r="E252" s="2">
        <f t="shared" si="57"/>
        <v>6</v>
      </c>
      <c r="F252" s="2" t="str">
        <f t="shared" si="58"/>
        <v>CCN22</v>
      </c>
      <c r="G252" s="2" t="str">
        <f t="shared" si="59"/>
        <v>RG8</v>
      </c>
      <c r="H252" s="2">
        <f t="shared" si="60"/>
        <v>0</v>
      </c>
      <c r="I252" s="2">
        <f t="shared" si="61"/>
        <v>120</v>
      </c>
      <c r="J252" s="2" t="str">
        <f t="shared" si="62"/>
        <v>_RP120R</v>
      </c>
      <c r="K252" s="2">
        <f t="shared" si="63"/>
        <v>0</v>
      </c>
      <c r="L252" s="2" t="str">
        <f t="shared" si="64"/>
        <v>G</v>
      </c>
      <c r="M252" s="2" t="str">
        <f t="shared" si="65"/>
        <v>8</v>
      </c>
      <c r="N252" s="2" t="str">
        <f t="shared" si="66"/>
        <v>ANSEL</v>
      </c>
      <c r="O252" s="2">
        <f t="shared" si="67"/>
        <v>4</v>
      </c>
      <c r="P252" s="2" t="str">
        <f t="shared" si="68"/>
        <v>ANS</v>
      </c>
    </row>
    <row r="253" spans="1:16">
      <c r="A253" s="2" t="str">
        <f t="shared" si="54"/>
        <v>#define PORT_CWCCW4                 PORTGbits.RG9                               //</v>
      </c>
      <c r="B253" s="2" t="str">
        <f t="shared" si="0"/>
        <v xml:space="preserve">                                                            /</v>
      </c>
      <c r="C253" s="2">
        <f t="shared" si="55"/>
        <v>163</v>
      </c>
      <c r="D253" s="2">
        <f t="shared" si="56"/>
        <v>28</v>
      </c>
      <c r="E253" s="2">
        <f t="shared" si="57"/>
        <v>1</v>
      </c>
      <c r="F253" s="2" t="str">
        <f t="shared" si="58"/>
        <v>CWCCW4</v>
      </c>
      <c r="G253" s="2" t="str">
        <f t="shared" si="59"/>
        <v>RG9</v>
      </c>
      <c r="H253" s="2">
        <f t="shared" si="60"/>
        <v>0</v>
      </c>
      <c r="I253" s="2">
        <f t="shared" si="61"/>
        <v>121</v>
      </c>
      <c r="J253" s="2">
        <f t="shared" si="62"/>
        <v>0</v>
      </c>
      <c r="K253" s="2" t="str">
        <f t="shared" si="63"/>
        <v>PORTGbits.RG9</v>
      </c>
      <c r="L253" s="2" t="str">
        <f t="shared" si="64"/>
        <v>G</v>
      </c>
      <c r="M253" s="2" t="str">
        <f t="shared" si="65"/>
        <v>9</v>
      </c>
      <c r="N253" s="2" t="str">
        <f t="shared" si="66"/>
        <v>PORT</v>
      </c>
      <c r="O253" s="2">
        <f t="shared" si="67"/>
        <v>1</v>
      </c>
      <c r="P253" s="2" t="str">
        <f t="shared" si="68"/>
        <v>R</v>
      </c>
    </row>
    <row r="254" spans="1:16">
      <c r="A254" s="2" t="str">
        <f t="shared" si="54"/>
        <v>#define TRIS_CWCCW4                 TRISGbits.TRISG9                            //</v>
      </c>
      <c r="B254" s="2" t="str">
        <f t="shared" si="0"/>
        <v xml:space="preserve">                                                            /</v>
      </c>
      <c r="C254" s="2">
        <f t="shared" si="55"/>
        <v>164</v>
      </c>
      <c r="D254" s="2">
        <f t="shared" si="56"/>
        <v>28</v>
      </c>
      <c r="E254" s="2">
        <f t="shared" si="57"/>
        <v>2</v>
      </c>
      <c r="F254" s="2" t="str">
        <f t="shared" si="58"/>
        <v>CWCCW4</v>
      </c>
      <c r="G254" s="2" t="str">
        <f t="shared" si="59"/>
        <v>RG9</v>
      </c>
      <c r="H254" s="2">
        <f t="shared" si="60"/>
        <v>0</v>
      </c>
      <c r="I254" s="2">
        <f t="shared" si="61"/>
        <v>121</v>
      </c>
      <c r="J254" s="2">
        <f t="shared" si="62"/>
        <v>0</v>
      </c>
      <c r="K254" s="2" t="str">
        <f t="shared" si="63"/>
        <v>TRISGbits.TRISG9</v>
      </c>
      <c r="L254" s="2" t="str">
        <f t="shared" si="64"/>
        <v>G</v>
      </c>
      <c r="M254" s="2" t="str">
        <f t="shared" si="65"/>
        <v>9</v>
      </c>
      <c r="N254" s="2" t="str">
        <f t="shared" si="66"/>
        <v>TRIS</v>
      </c>
      <c r="O254" s="2">
        <f t="shared" si="67"/>
        <v>1</v>
      </c>
      <c r="P254" s="2" t="str">
        <f t="shared" si="68"/>
        <v>TRIS</v>
      </c>
    </row>
    <row r="255" spans="1:16">
      <c r="A255" s="2" t="str">
        <f t="shared" si="54"/>
        <v>#define LAT_CWCCW4                  LATGbits.LATG9                              //</v>
      </c>
      <c r="B255" s="2" t="str">
        <f t="shared" si="0"/>
        <v xml:space="preserve">                                                            /</v>
      </c>
      <c r="C255" s="2">
        <f t="shared" si="55"/>
        <v>165</v>
      </c>
      <c r="D255" s="2">
        <f t="shared" si="56"/>
        <v>28</v>
      </c>
      <c r="E255" s="2">
        <f t="shared" si="57"/>
        <v>3</v>
      </c>
      <c r="F255" s="2" t="str">
        <f t="shared" si="58"/>
        <v>CWCCW4</v>
      </c>
      <c r="G255" s="2" t="str">
        <f t="shared" si="59"/>
        <v>RG9</v>
      </c>
      <c r="H255" s="2">
        <f t="shared" si="60"/>
        <v>0</v>
      </c>
      <c r="I255" s="2">
        <f t="shared" si="61"/>
        <v>121</v>
      </c>
      <c r="J255" s="2">
        <f t="shared" si="62"/>
        <v>0</v>
      </c>
      <c r="K255" s="2" t="str">
        <f t="shared" si="63"/>
        <v>LATGbits.LATG9</v>
      </c>
      <c r="L255" s="2" t="str">
        <f t="shared" si="64"/>
        <v>G</v>
      </c>
      <c r="M255" s="2" t="str">
        <f t="shared" si="65"/>
        <v>9</v>
      </c>
      <c r="N255" s="2" t="str">
        <f t="shared" si="66"/>
        <v>LAT</v>
      </c>
      <c r="O255" s="2">
        <f t="shared" si="67"/>
        <v>1</v>
      </c>
      <c r="P255" s="2" t="str">
        <f t="shared" si="68"/>
        <v>LAT</v>
      </c>
    </row>
    <row r="256" spans="1:16">
      <c r="A256" s="2" t="str">
        <f t="shared" si="54"/>
        <v>#define RPIN_CWCCW4                 121                                         //</v>
      </c>
      <c r="B256" s="2" t="str">
        <f t="shared" si="0"/>
        <v xml:space="preserve">                                                            /</v>
      </c>
      <c r="C256" s="2">
        <f t="shared" si="55"/>
        <v>166</v>
      </c>
      <c r="D256" s="2">
        <f t="shared" si="56"/>
        <v>28</v>
      </c>
      <c r="E256" s="2">
        <f t="shared" si="57"/>
        <v>4</v>
      </c>
      <c r="F256" s="2" t="str">
        <f t="shared" si="58"/>
        <v>CWCCW4</v>
      </c>
      <c r="G256" s="2" t="str">
        <f t="shared" si="59"/>
        <v>RG9</v>
      </c>
      <c r="H256" s="2">
        <f t="shared" si="60"/>
        <v>0</v>
      </c>
      <c r="I256" s="2">
        <f t="shared" si="61"/>
        <v>121</v>
      </c>
      <c r="J256" s="2">
        <f t="shared" si="62"/>
        <v>0</v>
      </c>
      <c r="K256" s="2">
        <f t="shared" si="63"/>
        <v>121</v>
      </c>
      <c r="L256" s="2" t="str">
        <f t="shared" si="64"/>
        <v>G</v>
      </c>
      <c r="M256" s="2" t="str">
        <f t="shared" si="65"/>
        <v>9</v>
      </c>
      <c r="N256" s="2" t="str">
        <f t="shared" si="66"/>
        <v>RPIN</v>
      </c>
      <c r="O256" s="2">
        <f t="shared" si="67"/>
        <v>2</v>
      </c>
      <c r="P256" s="2">
        <f t="shared" si="68"/>
        <v>0</v>
      </c>
    </row>
    <row r="257" spans="1:16">
      <c r="A257" s="2" t="str">
        <f t="shared" si="54"/>
        <v xml:space="preserve">                                                                                //</v>
      </c>
      <c r="B257" s="2" t="str">
        <f t="shared" si="0"/>
        <v xml:space="preserve">                                                            /</v>
      </c>
      <c r="C257" s="2">
        <f t="shared" si="55"/>
        <v>167</v>
      </c>
      <c r="D257" s="2">
        <f t="shared" si="56"/>
        <v>28</v>
      </c>
      <c r="E257" s="2">
        <f t="shared" si="57"/>
        <v>5</v>
      </c>
      <c r="F257" s="2" t="str">
        <f t="shared" si="58"/>
        <v>CWCCW4</v>
      </c>
      <c r="G257" s="2" t="str">
        <f t="shared" si="59"/>
        <v>RG9</v>
      </c>
      <c r="H257" s="2">
        <f t="shared" si="60"/>
        <v>0</v>
      </c>
      <c r="I257" s="2">
        <f t="shared" si="61"/>
        <v>121</v>
      </c>
      <c r="J257" s="2">
        <f t="shared" si="62"/>
        <v>0</v>
      </c>
      <c r="K257" s="2">
        <f t="shared" si="63"/>
        <v>0</v>
      </c>
      <c r="L257" s="2" t="str">
        <f t="shared" si="64"/>
        <v>G</v>
      </c>
      <c r="M257" s="2" t="str">
        <f t="shared" si="65"/>
        <v>9</v>
      </c>
      <c r="N257" s="2" t="str">
        <f t="shared" si="66"/>
        <v>RPOUT</v>
      </c>
      <c r="O257" s="2">
        <f t="shared" si="67"/>
        <v>3</v>
      </c>
      <c r="P257" s="2">
        <f t="shared" si="68"/>
        <v>0</v>
      </c>
    </row>
    <row r="258" spans="1:16">
      <c r="A258" s="2" t="str">
        <f t="shared" si="54"/>
        <v xml:space="preserve">                                                                                //</v>
      </c>
      <c r="B258" s="2" t="str">
        <f t="shared" si="0"/>
        <v xml:space="preserve">                                                            /</v>
      </c>
      <c r="C258" s="2">
        <f t="shared" si="55"/>
        <v>168</v>
      </c>
      <c r="D258" s="2">
        <f t="shared" si="56"/>
        <v>28</v>
      </c>
      <c r="E258" s="2">
        <f t="shared" si="57"/>
        <v>6</v>
      </c>
      <c r="F258" s="2" t="str">
        <f t="shared" si="58"/>
        <v>CWCCW4</v>
      </c>
      <c r="G258" s="2" t="str">
        <f t="shared" si="59"/>
        <v>RG9</v>
      </c>
      <c r="H258" s="2">
        <f t="shared" si="60"/>
        <v>0</v>
      </c>
      <c r="I258" s="2">
        <f t="shared" si="61"/>
        <v>121</v>
      </c>
      <c r="J258" s="2">
        <f t="shared" si="62"/>
        <v>0</v>
      </c>
      <c r="K258" s="2">
        <f t="shared" si="63"/>
        <v>0</v>
      </c>
      <c r="L258" s="2" t="str">
        <f t="shared" si="64"/>
        <v>G</v>
      </c>
      <c r="M258" s="2" t="str">
        <f t="shared" si="65"/>
        <v>9</v>
      </c>
      <c r="N258" s="2" t="str">
        <f t="shared" si="66"/>
        <v>ANSEL</v>
      </c>
      <c r="O258" s="2">
        <f t="shared" si="67"/>
        <v>4</v>
      </c>
      <c r="P258" s="2" t="str">
        <f t="shared" si="68"/>
        <v>ANS</v>
      </c>
    </row>
    <row r="259" spans="1:16">
      <c r="A259" s="2" t="str">
        <f t="shared" si="54"/>
        <v>#define PORT_CCN23                  PORTGbits.RG9                               //</v>
      </c>
      <c r="B259" s="2" t="str">
        <f t="shared" si="0"/>
        <v xml:space="preserve">                                                            /</v>
      </c>
      <c r="C259" s="2">
        <f t="shared" si="55"/>
        <v>169</v>
      </c>
      <c r="D259" s="2">
        <f t="shared" si="56"/>
        <v>29</v>
      </c>
      <c r="E259" s="2">
        <f t="shared" si="57"/>
        <v>1</v>
      </c>
      <c r="F259" s="2" t="str">
        <f t="shared" si="58"/>
        <v>CCN23</v>
      </c>
      <c r="G259" s="2" t="str">
        <f t="shared" si="59"/>
        <v>RG9</v>
      </c>
      <c r="H259" s="2">
        <f t="shared" si="60"/>
        <v>0</v>
      </c>
      <c r="I259" s="2">
        <f t="shared" si="61"/>
        <v>121</v>
      </c>
      <c r="J259" s="2">
        <f t="shared" si="62"/>
        <v>0</v>
      </c>
      <c r="K259" s="2" t="str">
        <f t="shared" si="63"/>
        <v>PORTGbits.RG9</v>
      </c>
      <c r="L259" s="2" t="str">
        <f t="shared" si="64"/>
        <v>G</v>
      </c>
      <c r="M259" s="2" t="str">
        <f t="shared" si="65"/>
        <v>9</v>
      </c>
      <c r="N259" s="2" t="str">
        <f t="shared" si="66"/>
        <v>PORT</v>
      </c>
      <c r="O259" s="2">
        <f t="shared" si="67"/>
        <v>1</v>
      </c>
      <c r="P259" s="2" t="str">
        <f t="shared" si="68"/>
        <v>R</v>
      </c>
    </row>
    <row r="260" spans="1:16">
      <c r="A260" s="2" t="str">
        <f t="shared" si="54"/>
        <v>#define TRIS_CCN23                  TRISGbits.TRISG9                            //</v>
      </c>
      <c r="B260" s="2" t="str">
        <f t="shared" si="0"/>
        <v xml:space="preserve">                                                            /</v>
      </c>
      <c r="C260" s="2">
        <f t="shared" si="55"/>
        <v>170</v>
      </c>
      <c r="D260" s="2">
        <f t="shared" si="56"/>
        <v>29</v>
      </c>
      <c r="E260" s="2">
        <f t="shared" si="57"/>
        <v>2</v>
      </c>
      <c r="F260" s="2" t="str">
        <f t="shared" si="58"/>
        <v>CCN23</v>
      </c>
      <c r="G260" s="2" t="str">
        <f t="shared" si="59"/>
        <v>RG9</v>
      </c>
      <c r="H260" s="2">
        <f t="shared" si="60"/>
        <v>0</v>
      </c>
      <c r="I260" s="2">
        <f t="shared" si="61"/>
        <v>121</v>
      </c>
      <c r="J260" s="2">
        <f t="shared" si="62"/>
        <v>0</v>
      </c>
      <c r="K260" s="2" t="str">
        <f t="shared" si="63"/>
        <v>TRISGbits.TRISG9</v>
      </c>
      <c r="L260" s="2" t="str">
        <f t="shared" si="64"/>
        <v>G</v>
      </c>
      <c r="M260" s="2" t="str">
        <f t="shared" si="65"/>
        <v>9</v>
      </c>
      <c r="N260" s="2" t="str">
        <f t="shared" si="66"/>
        <v>TRIS</v>
      </c>
      <c r="O260" s="2">
        <f t="shared" si="67"/>
        <v>1</v>
      </c>
      <c r="P260" s="2" t="str">
        <f t="shared" si="68"/>
        <v>TRIS</v>
      </c>
    </row>
    <row r="261" spans="1:16">
      <c r="A261" s="2" t="str">
        <f t="shared" si="54"/>
        <v>#define LAT_CCN23                   LATGbits.LATG9                              //</v>
      </c>
      <c r="B261" s="2" t="str">
        <f t="shared" si="0"/>
        <v xml:space="preserve">                                                            /</v>
      </c>
      <c r="C261" s="2">
        <f t="shared" si="55"/>
        <v>171</v>
      </c>
      <c r="D261" s="2">
        <f t="shared" si="56"/>
        <v>29</v>
      </c>
      <c r="E261" s="2">
        <f t="shared" si="57"/>
        <v>3</v>
      </c>
      <c r="F261" s="2" t="str">
        <f t="shared" si="58"/>
        <v>CCN23</v>
      </c>
      <c r="G261" s="2" t="str">
        <f t="shared" si="59"/>
        <v>RG9</v>
      </c>
      <c r="H261" s="2">
        <f t="shared" si="60"/>
        <v>0</v>
      </c>
      <c r="I261" s="2">
        <f t="shared" si="61"/>
        <v>121</v>
      </c>
      <c r="J261" s="2">
        <f t="shared" si="62"/>
        <v>0</v>
      </c>
      <c r="K261" s="2" t="str">
        <f t="shared" si="63"/>
        <v>LATGbits.LATG9</v>
      </c>
      <c r="L261" s="2" t="str">
        <f t="shared" si="64"/>
        <v>G</v>
      </c>
      <c r="M261" s="2" t="str">
        <f t="shared" si="65"/>
        <v>9</v>
      </c>
      <c r="N261" s="2" t="str">
        <f t="shared" si="66"/>
        <v>LAT</v>
      </c>
      <c r="O261" s="2">
        <f t="shared" si="67"/>
        <v>1</v>
      </c>
      <c r="P261" s="2" t="str">
        <f t="shared" si="68"/>
        <v>LAT</v>
      </c>
    </row>
    <row r="262" spans="1:16">
      <c r="A262" s="2" t="str">
        <f t="shared" si="54"/>
        <v>#define RPIN_CCN23                  121                                         //</v>
      </c>
      <c r="B262" s="2" t="str">
        <f t="shared" si="0"/>
        <v xml:space="preserve">                                                            /</v>
      </c>
      <c r="C262" s="2">
        <f t="shared" si="55"/>
        <v>172</v>
      </c>
      <c r="D262" s="2">
        <f t="shared" si="56"/>
        <v>29</v>
      </c>
      <c r="E262" s="2">
        <f t="shared" si="57"/>
        <v>4</v>
      </c>
      <c r="F262" s="2" t="str">
        <f t="shared" si="58"/>
        <v>CCN23</v>
      </c>
      <c r="G262" s="2" t="str">
        <f t="shared" si="59"/>
        <v>RG9</v>
      </c>
      <c r="H262" s="2">
        <f t="shared" si="60"/>
        <v>0</v>
      </c>
      <c r="I262" s="2">
        <f t="shared" si="61"/>
        <v>121</v>
      </c>
      <c r="J262" s="2">
        <f t="shared" si="62"/>
        <v>0</v>
      </c>
      <c r="K262" s="2">
        <f t="shared" si="63"/>
        <v>121</v>
      </c>
      <c r="L262" s="2" t="str">
        <f t="shared" si="64"/>
        <v>G</v>
      </c>
      <c r="M262" s="2" t="str">
        <f t="shared" si="65"/>
        <v>9</v>
      </c>
      <c r="N262" s="2" t="str">
        <f t="shared" si="66"/>
        <v>RPIN</v>
      </c>
      <c r="O262" s="2">
        <f t="shared" si="67"/>
        <v>2</v>
      </c>
      <c r="P262" s="2">
        <f t="shared" si="68"/>
        <v>0</v>
      </c>
    </row>
    <row r="263" spans="1:16">
      <c r="A263" s="2" t="str">
        <f t="shared" si="54"/>
        <v xml:space="preserve">                                                                                //</v>
      </c>
      <c r="B263" s="2" t="str">
        <f t="shared" si="0"/>
        <v xml:space="preserve">                                                            /</v>
      </c>
      <c r="C263" s="2">
        <f t="shared" si="55"/>
        <v>173</v>
      </c>
      <c r="D263" s="2">
        <f t="shared" si="56"/>
        <v>29</v>
      </c>
      <c r="E263" s="2">
        <f t="shared" si="57"/>
        <v>5</v>
      </c>
      <c r="F263" s="2" t="str">
        <f t="shared" si="58"/>
        <v>CCN23</v>
      </c>
      <c r="G263" s="2" t="str">
        <f t="shared" si="59"/>
        <v>RG9</v>
      </c>
      <c r="H263" s="2">
        <f t="shared" si="60"/>
        <v>0</v>
      </c>
      <c r="I263" s="2">
        <f t="shared" si="61"/>
        <v>121</v>
      </c>
      <c r="J263" s="2">
        <f t="shared" si="62"/>
        <v>0</v>
      </c>
      <c r="K263" s="2">
        <f t="shared" si="63"/>
        <v>0</v>
      </c>
      <c r="L263" s="2" t="str">
        <f t="shared" si="64"/>
        <v>G</v>
      </c>
      <c r="M263" s="2" t="str">
        <f t="shared" si="65"/>
        <v>9</v>
      </c>
      <c r="N263" s="2" t="str">
        <f t="shared" si="66"/>
        <v>RPOUT</v>
      </c>
      <c r="O263" s="2">
        <f t="shared" si="67"/>
        <v>3</v>
      </c>
      <c r="P263" s="2">
        <f t="shared" si="68"/>
        <v>0</v>
      </c>
    </row>
    <row r="264" spans="1:16">
      <c r="A264" s="2" t="str">
        <f t="shared" si="54"/>
        <v xml:space="preserve">                                                                                //</v>
      </c>
      <c r="B264" s="2" t="str">
        <f t="shared" si="0"/>
        <v xml:space="preserve">                                                            /</v>
      </c>
      <c r="C264" s="2">
        <f t="shared" si="55"/>
        <v>174</v>
      </c>
      <c r="D264" s="2">
        <f t="shared" si="56"/>
        <v>29</v>
      </c>
      <c r="E264" s="2">
        <f t="shared" si="57"/>
        <v>6</v>
      </c>
      <c r="F264" s="2" t="str">
        <f t="shared" si="58"/>
        <v>CCN23</v>
      </c>
      <c r="G264" s="2" t="str">
        <f t="shared" si="59"/>
        <v>RG9</v>
      </c>
      <c r="H264" s="2">
        <f t="shared" si="60"/>
        <v>0</v>
      </c>
      <c r="I264" s="2">
        <f t="shared" si="61"/>
        <v>121</v>
      </c>
      <c r="J264" s="2">
        <f t="shared" si="62"/>
        <v>0</v>
      </c>
      <c r="K264" s="2">
        <f t="shared" si="63"/>
        <v>0</v>
      </c>
      <c r="L264" s="2" t="str">
        <f t="shared" si="64"/>
        <v>G</v>
      </c>
      <c r="M264" s="2" t="str">
        <f t="shared" si="65"/>
        <v>9</v>
      </c>
      <c r="N264" s="2" t="str">
        <f t="shared" si="66"/>
        <v>ANSEL</v>
      </c>
      <c r="O264" s="2">
        <f t="shared" si="67"/>
        <v>4</v>
      </c>
      <c r="P264" s="2" t="str">
        <f t="shared" si="68"/>
        <v>ANS</v>
      </c>
    </row>
    <row r="265" spans="1:16">
      <c r="A265" s="2" t="str">
        <f t="shared" si="54"/>
        <v>#define PORT_ENABLE34               PORTBbits.RB15                              //</v>
      </c>
      <c r="B265" s="2" t="str">
        <f t="shared" si="0"/>
        <v xml:space="preserve">                                                            /</v>
      </c>
      <c r="C265" s="2">
        <f t="shared" si="55"/>
        <v>175</v>
      </c>
      <c r="D265" s="2">
        <f t="shared" si="56"/>
        <v>30</v>
      </c>
      <c r="E265" s="2">
        <f t="shared" si="57"/>
        <v>1</v>
      </c>
      <c r="F265" s="2" t="str">
        <f t="shared" si="58"/>
        <v>ENABLE34</v>
      </c>
      <c r="G265" s="2" t="str">
        <f t="shared" si="59"/>
        <v>RB15</v>
      </c>
      <c r="H265" s="2">
        <f t="shared" si="60"/>
        <v>1</v>
      </c>
      <c r="I265" s="2">
        <f t="shared" si="61"/>
        <v>47</v>
      </c>
      <c r="J265" s="2">
        <f t="shared" si="62"/>
        <v>0</v>
      </c>
      <c r="K265" s="2" t="str">
        <f t="shared" si="63"/>
        <v>PORTBbits.RB15</v>
      </c>
      <c r="L265" s="2" t="str">
        <f t="shared" si="64"/>
        <v>B</v>
      </c>
      <c r="M265" s="2" t="str">
        <f t="shared" si="65"/>
        <v>15</v>
      </c>
      <c r="N265" s="2" t="str">
        <f t="shared" si="66"/>
        <v>PORT</v>
      </c>
      <c r="O265" s="2">
        <f t="shared" si="67"/>
        <v>1</v>
      </c>
      <c r="P265" s="2" t="str">
        <f t="shared" si="68"/>
        <v>R</v>
      </c>
    </row>
    <row r="266" spans="1:16">
      <c r="A266" s="2" t="str">
        <f t="shared" si="54"/>
        <v>#define TRIS_ENABLE34               TRISBbits.TRISB15                           //</v>
      </c>
      <c r="B266" s="2" t="str">
        <f t="shared" si="0"/>
        <v xml:space="preserve">                                                            /</v>
      </c>
      <c r="C266" s="2">
        <f t="shared" si="55"/>
        <v>176</v>
      </c>
      <c r="D266" s="2">
        <f t="shared" si="56"/>
        <v>30</v>
      </c>
      <c r="E266" s="2">
        <f t="shared" si="57"/>
        <v>2</v>
      </c>
      <c r="F266" s="2" t="str">
        <f t="shared" si="58"/>
        <v>ENABLE34</v>
      </c>
      <c r="G266" s="2" t="str">
        <f t="shared" si="59"/>
        <v>RB15</v>
      </c>
      <c r="H266" s="2">
        <f t="shared" si="60"/>
        <v>1</v>
      </c>
      <c r="I266" s="2">
        <f t="shared" si="61"/>
        <v>47</v>
      </c>
      <c r="J266" s="2">
        <f t="shared" si="62"/>
        <v>0</v>
      </c>
      <c r="K266" s="2" t="str">
        <f t="shared" si="63"/>
        <v>TRISBbits.TRISB15</v>
      </c>
      <c r="L266" s="2" t="str">
        <f t="shared" si="64"/>
        <v>B</v>
      </c>
      <c r="M266" s="2" t="str">
        <f t="shared" si="65"/>
        <v>15</v>
      </c>
      <c r="N266" s="2" t="str">
        <f t="shared" si="66"/>
        <v>TRIS</v>
      </c>
      <c r="O266" s="2">
        <f t="shared" si="67"/>
        <v>1</v>
      </c>
      <c r="P266" s="2" t="str">
        <f t="shared" si="68"/>
        <v>TRIS</v>
      </c>
    </row>
    <row r="267" spans="1:16">
      <c r="A267" s="2" t="str">
        <f t="shared" si="54"/>
        <v>#define LAT_ENABLE34                LATBbits.LATB15                             //</v>
      </c>
      <c r="B267" s="2" t="str">
        <f t="shared" si="0"/>
        <v xml:space="preserve">                                                            /</v>
      </c>
      <c r="C267" s="2">
        <f t="shared" si="55"/>
        <v>177</v>
      </c>
      <c r="D267" s="2">
        <f t="shared" si="56"/>
        <v>30</v>
      </c>
      <c r="E267" s="2">
        <f t="shared" si="57"/>
        <v>3</v>
      </c>
      <c r="F267" s="2" t="str">
        <f t="shared" si="58"/>
        <v>ENABLE34</v>
      </c>
      <c r="G267" s="2" t="str">
        <f t="shared" si="59"/>
        <v>RB15</v>
      </c>
      <c r="H267" s="2">
        <f t="shared" si="60"/>
        <v>1</v>
      </c>
      <c r="I267" s="2">
        <f t="shared" si="61"/>
        <v>47</v>
      </c>
      <c r="J267" s="2">
        <f t="shared" si="62"/>
        <v>0</v>
      </c>
      <c r="K267" s="2" t="str">
        <f t="shared" si="63"/>
        <v>LATBbits.LATB15</v>
      </c>
      <c r="L267" s="2" t="str">
        <f t="shared" si="64"/>
        <v>B</v>
      </c>
      <c r="M267" s="2" t="str">
        <f t="shared" si="65"/>
        <v>15</v>
      </c>
      <c r="N267" s="2" t="str">
        <f t="shared" si="66"/>
        <v>LAT</v>
      </c>
      <c r="O267" s="2">
        <f t="shared" si="67"/>
        <v>1</v>
      </c>
      <c r="P267" s="2" t="str">
        <f t="shared" si="68"/>
        <v>LAT</v>
      </c>
    </row>
    <row r="268" spans="1:16">
      <c r="A268" s="2" t="str">
        <f t="shared" si="54"/>
        <v>#define RPIN_ENABLE34               47                                          //</v>
      </c>
      <c r="B268" s="2" t="str">
        <f t="shared" si="0"/>
        <v xml:space="preserve">                                                            /</v>
      </c>
      <c r="C268" s="2">
        <f t="shared" si="55"/>
        <v>178</v>
      </c>
      <c r="D268" s="2">
        <f t="shared" si="56"/>
        <v>30</v>
      </c>
      <c r="E268" s="2">
        <f t="shared" si="57"/>
        <v>4</v>
      </c>
      <c r="F268" s="2" t="str">
        <f t="shared" si="58"/>
        <v>ENABLE34</v>
      </c>
      <c r="G268" s="2" t="str">
        <f t="shared" si="59"/>
        <v>RB15</v>
      </c>
      <c r="H268" s="2">
        <f t="shared" si="60"/>
        <v>1</v>
      </c>
      <c r="I268" s="2">
        <f t="shared" si="61"/>
        <v>47</v>
      </c>
      <c r="J268" s="2">
        <f t="shared" si="62"/>
        <v>0</v>
      </c>
      <c r="K268" s="2">
        <f t="shared" si="63"/>
        <v>47</v>
      </c>
      <c r="L268" s="2" t="str">
        <f t="shared" si="64"/>
        <v>B</v>
      </c>
      <c r="M268" s="2" t="str">
        <f t="shared" si="65"/>
        <v>15</v>
      </c>
      <c r="N268" s="2" t="str">
        <f t="shared" si="66"/>
        <v>RPIN</v>
      </c>
      <c r="O268" s="2">
        <f t="shared" si="67"/>
        <v>2</v>
      </c>
      <c r="P268" s="2">
        <f t="shared" si="68"/>
        <v>0</v>
      </c>
    </row>
    <row r="269" spans="1:16">
      <c r="A269" s="2" t="str">
        <f t="shared" si="54"/>
        <v xml:space="preserve">                                                                                //</v>
      </c>
      <c r="B269" s="2" t="str">
        <f t="shared" si="0"/>
        <v xml:space="preserve">                                                            /</v>
      </c>
      <c r="C269" s="2">
        <f t="shared" si="55"/>
        <v>179</v>
      </c>
      <c r="D269" s="2">
        <f t="shared" si="56"/>
        <v>30</v>
      </c>
      <c r="E269" s="2">
        <f t="shared" si="57"/>
        <v>5</v>
      </c>
      <c r="F269" s="2" t="str">
        <f t="shared" si="58"/>
        <v>ENABLE34</v>
      </c>
      <c r="G269" s="2" t="str">
        <f t="shared" si="59"/>
        <v>RB15</v>
      </c>
      <c r="H269" s="2">
        <f t="shared" si="60"/>
        <v>1</v>
      </c>
      <c r="I269" s="2">
        <f t="shared" si="61"/>
        <v>47</v>
      </c>
      <c r="J269" s="2">
        <f t="shared" si="62"/>
        <v>0</v>
      </c>
      <c r="K269" s="2">
        <f t="shared" si="63"/>
        <v>0</v>
      </c>
      <c r="L269" s="2" t="str">
        <f t="shared" si="64"/>
        <v>B</v>
      </c>
      <c r="M269" s="2" t="str">
        <f t="shared" si="65"/>
        <v>15</v>
      </c>
      <c r="N269" s="2" t="str">
        <f t="shared" si="66"/>
        <v>RPOUT</v>
      </c>
      <c r="O269" s="2">
        <f t="shared" si="67"/>
        <v>3</v>
      </c>
      <c r="P269" s="2">
        <f t="shared" si="68"/>
        <v>0</v>
      </c>
    </row>
    <row r="270" spans="1:16">
      <c r="A270" s="2" t="str">
        <f t="shared" si="54"/>
        <v>#define ANSEL_ENABLE34              ANSELBbits.ANSB15                           //</v>
      </c>
      <c r="B270" s="2" t="str">
        <f t="shared" si="0"/>
        <v xml:space="preserve">                                                            /</v>
      </c>
      <c r="C270" s="2">
        <f t="shared" si="55"/>
        <v>180</v>
      </c>
      <c r="D270" s="2">
        <f t="shared" si="56"/>
        <v>30</v>
      </c>
      <c r="E270" s="2">
        <f t="shared" si="57"/>
        <v>6</v>
      </c>
      <c r="F270" s="2" t="str">
        <f t="shared" si="58"/>
        <v>ENABLE34</v>
      </c>
      <c r="G270" s="2" t="str">
        <f t="shared" si="59"/>
        <v>RB15</v>
      </c>
      <c r="H270" s="2">
        <f t="shared" si="60"/>
        <v>1</v>
      </c>
      <c r="I270" s="2">
        <f t="shared" si="61"/>
        <v>47</v>
      </c>
      <c r="J270" s="2">
        <f t="shared" si="62"/>
        <v>0</v>
      </c>
      <c r="K270" s="2" t="str">
        <f t="shared" si="63"/>
        <v>ANSELBbits.ANSB15</v>
      </c>
      <c r="L270" s="2" t="str">
        <f t="shared" si="64"/>
        <v>B</v>
      </c>
      <c r="M270" s="2" t="str">
        <f t="shared" si="65"/>
        <v>15</v>
      </c>
      <c r="N270" s="2" t="str">
        <f t="shared" si="66"/>
        <v>ANSEL</v>
      </c>
      <c r="O270" s="2">
        <f t="shared" si="67"/>
        <v>4</v>
      </c>
      <c r="P270" s="2" t="str">
        <f t="shared" si="68"/>
        <v>ANS</v>
      </c>
    </row>
    <row r="271" spans="1:16">
      <c r="A271" s="2" t="str">
        <f t="shared" si="54"/>
        <v>#define PORT_CCN24                  PORTBbits.RB15                              //</v>
      </c>
      <c r="B271" s="2" t="str">
        <f t="shared" si="0"/>
        <v xml:space="preserve">                                                            /</v>
      </c>
      <c r="C271" s="2">
        <f t="shared" si="55"/>
        <v>181</v>
      </c>
      <c r="D271" s="2">
        <f t="shared" si="56"/>
        <v>31</v>
      </c>
      <c r="E271" s="2">
        <f t="shared" si="57"/>
        <v>1</v>
      </c>
      <c r="F271" s="2" t="str">
        <f t="shared" si="58"/>
        <v>CCN24</v>
      </c>
      <c r="G271" s="2" t="str">
        <f t="shared" si="59"/>
        <v>RB15</v>
      </c>
      <c r="H271" s="2">
        <f t="shared" si="60"/>
        <v>1</v>
      </c>
      <c r="I271" s="2">
        <f t="shared" si="61"/>
        <v>47</v>
      </c>
      <c r="J271" s="2">
        <f t="shared" si="62"/>
        <v>0</v>
      </c>
      <c r="K271" s="2" t="str">
        <f t="shared" si="63"/>
        <v>PORTBbits.RB15</v>
      </c>
      <c r="L271" s="2" t="str">
        <f t="shared" si="64"/>
        <v>B</v>
      </c>
      <c r="M271" s="2" t="str">
        <f t="shared" si="65"/>
        <v>15</v>
      </c>
      <c r="N271" s="2" t="str">
        <f t="shared" si="66"/>
        <v>PORT</v>
      </c>
      <c r="O271" s="2">
        <f t="shared" si="67"/>
        <v>1</v>
      </c>
      <c r="P271" s="2" t="str">
        <f t="shared" si="68"/>
        <v>R</v>
      </c>
    </row>
    <row r="272" spans="1:16">
      <c r="A272" s="2" t="str">
        <f t="shared" si="54"/>
        <v>#define TRIS_CCN24                  TRISBbits.TRISB15                           //</v>
      </c>
      <c r="B272" s="2" t="str">
        <f t="shared" si="0"/>
        <v xml:space="preserve">                                                            /</v>
      </c>
      <c r="C272" s="2">
        <f t="shared" si="55"/>
        <v>182</v>
      </c>
      <c r="D272" s="2">
        <f t="shared" si="56"/>
        <v>31</v>
      </c>
      <c r="E272" s="2">
        <f t="shared" si="57"/>
        <v>2</v>
      </c>
      <c r="F272" s="2" t="str">
        <f t="shared" si="58"/>
        <v>CCN24</v>
      </c>
      <c r="G272" s="2" t="str">
        <f t="shared" si="59"/>
        <v>RB15</v>
      </c>
      <c r="H272" s="2">
        <f t="shared" si="60"/>
        <v>1</v>
      </c>
      <c r="I272" s="2">
        <f t="shared" si="61"/>
        <v>47</v>
      </c>
      <c r="J272" s="2">
        <f t="shared" si="62"/>
        <v>0</v>
      </c>
      <c r="K272" s="2" t="str">
        <f t="shared" si="63"/>
        <v>TRISBbits.TRISB15</v>
      </c>
      <c r="L272" s="2" t="str">
        <f t="shared" si="64"/>
        <v>B</v>
      </c>
      <c r="M272" s="2" t="str">
        <f t="shared" si="65"/>
        <v>15</v>
      </c>
      <c r="N272" s="2" t="str">
        <f t="shared" si="66"/>
        <v>TRIS</v>
      </c>
      <c r="O272" s="2">
        <f t="shared" si="67"/>
        <v>1</v>
      </c>
      <c r="P272" s="2" t="str">
        <f t="shared" si="68"/>
        <v>TRIS</v>
      </c>
    </row>
    <row r="273" spans="1:16">
      <c r="A273" s="2" t="str">
        <f t="shared" si="54"/>
        <v>#define LAT_CCN24                   LATBbits.LATB15                             //</v>
      </c>
      <c r="B273" s="2" t="str">
        <f t="shared" si="0"/>
        <v xml:space="preserve">                                                            /</v>
      </c>
      <c r="C273" s="2">
        <f t="shared" si="55"/>
        <v>183</v>
      </c>
      <c r="D273" s="2">
        <f t="shared" si="56"/>
        <v>31</v>
      </c>
      <c r="E273" s="2">
        <f t="shared" si="57"/>
        <v>3</v>
      </c>
      <c r="F273" s="2" t="str">
        <f t="shared" si="58"/>
        <v>CCN24</v>
      </c>
      <c r="G273" s="2" t="str">
        <f t="shared" si="59"/>
        <v>RB15</v>
      </c>
      <c r="H273" s="2">
        <f t="shared" si="60"/>
        <v>1</v>
      </c>
      <c r="I273" s="2">
        <f t="shared" si="61"/>
        <v>47</v>
      </c>
      <c r="J273" s="2">
        <f t="shared" si="62"/>
        <v>0</v>
      </c>
      <c r="K273" s="2" t="str">
        <f t="shared" si="63"/>
        <v>LATBbits.LATB15</v>
      </c>
      <c r="L273" s="2" t="str">
        <f t="shared" si="64"/>
        <v>B</v>
      </c>
      <c r="M273" s="2" t="str">
        <f t="shared" si="65"/>
        <v>15</v>
      </c>
      <c r="N273" s="2" t="str">
        <f t="shared" si="66"/>
        <v>LAT</v>
      </c>
      <c r="O273" s="2">
        <f t="shared" si="67"/>
        <v>1</v>
      </c>
      <c r="P273" s="2" t="str">
        <f t="shared" si="68"/>
        <v>LAT</v>
      </c>
    </row>
    <row r="274" spans="1:16">
      <c r="A274" s="2" t="str">
        <f t="shared" si="54"/>
        <v>#define RPIN_CCN24                  47                                          //</v>
      </c>
      <c r="B274" s="2" t="str">
        <f t="shared" si="0"/>
        <v xml:space="preserve">                                                            /</v>
      </c>
      <c r="C274" s="2">
        <f t="shared" si="55"/>
        <v>184</v>
      </c>
      <c r="D274" s="2">
        <f t="shared" si="56"/>
        <v>31</v>
      </c>
      <c r="E274" s="2">
        <f t="shared" si="57"/>
        <v>4</v>
      </c>
      <c r="F274" s="2" t="str">
        <f t="shared" si="58"/>
        <v>CCN24</v>
      </c>
      <c r="G274" s="2" t="str">
        <f t="shared" si="59"/>
        <v>RB15</v>
      </c>
      <c r="H274" s="2">
        <f t="shared" si="60"/>
        <v>1</v>
      </c>
      <c r="I274" s="2">
        <f t="shared" si="61"/>
        <v>47</v>
      </c>
      <c r="J274" s="2">
        <f t="shared" si="62"/>
        <v>0</v>
      </c>
      <c r="K274" s="2">
        <f t="shared" si="63"/>
        <v>47</v>
      </c>
      <c r="L274" s="2" t="str">
        <f t="shared" si="64"/>
        <v>B</v>
      </c>
      <c r="M274" s="2" t="str">
        <f t="shared" si="65"/>
        <v>15</v>
      </c>
      <c r="N274" s="2" t="str">
        <f t="shared" si="66"/>
        <v>RPIN</v>
      </c>
      <c r="O274" s="2">
        <f t="shared" si="67"/>
        <v>2</v>
      </c>
      <c r="P274" s="2">
        <f t="shared" si="68"/>
        <v>0</v>
      </c>
    </row>
    <row r="275" spans="1:16">
      <c r="A275" s="2" t="str">
        <f t="shared" si="54"/>
        <v xml:space="preserve">                                                                                //</v>
      </c>
      <c r="B275" s="2" t="str">
        <f t="shared" si="0"/>
        <v xml:space="preserve">                                                            /</v>
      </c>
      <c r="C275" s="2">
        <f t="shared" si="55"/>
        <v>185</v>
      </c>
      <c r="D275" s="2">
        <f t="shared" si="56"/>
        <v>31</v>
      </c>
      <c r="E275" s="2">
        <f t="shared" si="57"/>
        <v>5</v>
      </c>
      <c r="F275" s="2" t="str">
        <f t="shared" si="58"/>
        <v>CCN24</v>
      </c>
      <c r="G275" s="2" t="str">
        <f t="shared" si="59"/>
        <v>RB15</v>
      </c>
      <c r="H275" s="2">
        <f t="shared" si="60"/>
        <v>1</v>
      </c>
      <c r="I275" s="2">
        <f t="shared" si="61"/>
        <v>47</v>
      </c>
      <c r="J275" s="2">
        <f t="shared" si="62"/>
        <v>0</v>
      </c>
      <c r="K275" s="2">
        <f t="shared" si="63"/>
        <v>0</v>
      </c>
      <c r="L275" s="2" t="str">
        <f t="shared" si="64"/>
        <v>B</v>
      </c>
      <c r="M275" s="2" t="str">
        <f t="shared" si="65"/>
        <v>15</v>
      </c>
      <c r="N275" s="2" t="str">
        <f t="shared" si="66"/>
        <v>RPOUT</v>
      </c>
      <c r="O275" s="2">
        <f t="shared" si="67"/>
        <v>3</v>
      </c>
      <c r="P275" s="2">
        <f t="shared" si="68"/>
        <v>0</v>
      </c>
    </row>
    <row r="276" spans="1:16">
      <c r="A276" s="2" t="str">
        <f t="shared" si="54"/>
        <v>#define ANSEL_CCN24                 ANSELBbits.ANSB15                           //</v>
      </c>
      <c r="B276" s="2" t="str">
        <f t="shared" si="0"/>
        <v xml:space="preserve">                                                            /</v>
      </c>
      <c r="C276" s="2">
        <f t="shared" si="55"/>
        <v>186</v>
      </c>
      <c r="D276" s="2">
        <f t="shared" si="56"/>
        <v>31</v>
      </c>
      <c r="E276" s="2">
        <f t="shared" si="57"/>
        <v>6</v>
      </c>
      <c r="F276" s="2" t="str">
        <f t="shared" si="58"/>
        <v>CCN24</v>
      </c>
      <c r="G276" s="2" t="str">
        <f t="shared" si="59"/>
        <v>RB15</v>
      </c>
      <c r="H276" s="2">
        <f t="shared" si="60"/>
        <v>1</v>
      </c>
      <c r="I276" s="2">
        <f t="shared" si="61"/>
        <v>47</v>
      </c>
      <c r="J276" s="2">
        <f t="shared" si="62"/>
        <v>0</v>
      </c>
      <c r="K276" s="2" t="str">
        <f t="shared" si="63"/>
        <v>ANSELBbits.ANSB15</v>
      </c>
      <c r="L276" s="2" t="str">
        <f t="shared" si="64"/>
        <v>B</v>
      </c>
      <c r="M276" s="2" t="str">
        <f t="shared" si="65"/>
        <v>15</v>
      </c>
      <c r="N276" s="2" t="str">
        <f t="shared" si="66"/>
        <v>ANSEL</v>
      </c>
      <c r="O276" s="2">
        <f t="shared" si="67"/>
        <v>4</v>
      </c>
      <c r="P276" s="2" t="str">
        <f t="shared" si="68"/>
        <v>ANS</v>
      </c>
    </row>
    <row r="277" spans="1:16">
      <c r="A277" s="2" t="str">
        <f t="shared" si="54"/>
        <v>#define PORT_DCY34                  PORTBbits.RB14                              //</v>
      </c>
      <c r="B277" s="2" t="str">
        <f t="shared" si="0"/>
        <v xml:space="preserve">                                                            /</v>
      </c>
      <c r="C277" s="2">
        <f t="shared" si="55"/>
        <v>187</v>
      </c>
      <c r="D277" s="2">
        <f t="shared" si="56"/>
        <v>32</v>
      </c>
      <c r="E277" s="2">
        <f t="shared" si="57"/>
        <v>1</v>
      </c>
      <c r="F277" s="2" t="str">
        <f t="shared" si="58"/>
        <v>DCY34</v>
      </c>
      <c r="G277" s="2" t="str">
        <f t="shared" si="59"/>
        <v>RB14</v>
      </c>
      <c r="H277" s="2">
        <f t="shared" si="60"/>
        <v>1</v>
      </c>
      <c r="I277" s="2">
        <f t="shared" si="61"/>
        <v>46</v>
      </c>
      <c r="J277" s="2">
        <f t="shared" si="62"/>
        <v>0</v>
      </c>
      <c r="K277" s="2" t="str">
        <f t="shared" si="63"/>
        <v>PORTBbits.RB14</v>
      </c>
      <c r="L277" s="2" t="str">
        <f t="shared" si="64"/>
        <v>B</v>
      </c>
      <c r="M277" s="2" t="str">
        <f t="shared" si="65"/>
        <v>14</v>
      </c>
      <c r="N277" s="2" t="str">
        <f t="shared" si="66"/>
        <v>PORT</v>
      </c>
      <c r="O277" s="2">
        <f t="shared" si="67"/>
        <v>1</v>
      </c>
      <c r="P277" s="2" t="str">
        <f t="shared" si="68"/>
        <v>R</v>
      </c>
    </row>
    <row r="278" spans="1:16">
      <c r="A278" s="2" t="str">
        <f t="shared" si="54"/>
        <v>#define TRIS_DCY34                  TRISBbits.TRISB14                           //</v>
      </c>
      <c r="B278" s="2" t="str">
        <f t="shared" si="0"/>
        <v xml:space="preserve">                                                            /</v>
      </c>
      <c r="C278" s="2">
        <f t="shared" si="55"/>
        <v>188</v>
      </c>
      <c r="D278" s="2">
        <f t="shared" si="56"/>
        <v>32</v>
      </c>
      <c r="E278" s="2">
        <f t="shared" si="57"/>
        <v>2</v>
      </c>
      <c r="F278" s="2" t="str">
        <f t="shared" si="58"/>
        <v>DCY34</v>
      </c>
      <c r="G278" s="2" t="str">
        <f t="shared" si="59"/>
        <v>RB14</v>
      </c>
      <c r="H278" s="2">
        <f t="shared" si="60"/>
        <v>1</v>
      </c>
      <c r="I278" s="2">
        <f t="shared" si="61"/>
        <v>46</v>
      </c>
      <c r="J278" s="2">
        <f t="shared" si="62"/>
        <v>0</v>
      </c>
      <c r="K278" s="2" t="str">
        <f t="shared" si="63"/>
        <v>TRISBbits.TRISB14</v>
      </c>
      <c r="L278" s="2" t="str">
        <f t="shared" si="64"/>
        <v>B</v>
      </c>
      <c r="M278" s="2" t="str">
        <f t="shared" si="65"/>
        <v>14</v>
      </c>
      <c r="N278" s="2" t="str">
        <f t="shared" si="66"/>
        <v>TRIS</v>
      </c>
      <c r="O278" s="2">
        <f t="shared" si="67"/>
        <v>1</v>
      </c>
      <c r="P278" s="2" t="str">
        <f t="shared" si="68"/>
        <v>TRIS</v>
      </c>
    </row>
    <row r="279" spans="1:16">
      <c r="A279" s="2" t="str">
        <f t="shared" si="54"/>
        <v>#define LAT_DCY34                   LATBbits.LATB14                             //</v>
      </c>
      <c r="B279" s="2" t="str">
        <f t="shared" si="0"/>
        <v xml:space="preserve">                                                            /</v>
      </c>
      <c r="C279" s="2">
        <f t="shared" si="55"/>
        <v>189</v>
      </c>
      <c r="D279" s="2">
        <f t="shared" si="56"/>
        <v>32</v>
      </c>
      <c r="E279" s="2">
        <f t="shared" si="57"/>
        <v>3</v>
      </c>
      <c r="F279" s="2" t="str">
        <f t="shared" si="58"/>
        <v>DCY34</v>
      </c>
      <c r="G279" s="2" t="str">
        <f t="shared" si="59"/>
        <v>RB14</v>
      </c>
      <c r="H279" s="2">
        <f t="shared" si="60"/>
        <v>1</v>
      </c>
      <c r="I279" s="2">
        <f t="shared" si="61"/>
        <v>46</v>
      </c>
      <c r="J279" s="2">
        <f t="shared" si="62"/>
        <v>0</v>
      </c>
      <c r="K279" s="2" t="str">
        <f t="shared" si="63"/>
        <v>LATBbits.LATB14</v>
      </c>
      <c r="L279" s="2" t="str">
        <f t="shared" si="64"/>
        <v>B</v>
      </c>
      <c r="M279" s="2" t="str">
        <f t="shared" si="65"/>
        <v>14</v>
      </c>
      <c r="N279" s="2" t="str">
        <f t="shared" si="66"/>
        <v>LAT</v>
      </c>
      <c r="O279" s="2">
        <f t="shared" si="67"/>
        <v>1</v>
      </c>
      <c r="P279" s="2" t="str">
        <f t="shared" si="68"/>
        <v>LAT</v>
      </c>
    </row>
    <row r="280" spans="1:16">
      <c r="A280" s="2" t="str">
        <f t="shared" si="54"/>
        <v>#define RPIN_DCY34                  46                                          //</v>
      </c>
      <c r="B280" s="2" t="str">
        <f t="shared" si="0"/>
        <v xml:space="preserve">                                                            /</v>
      </c>
      <c r="C280" s="2">
        <f t="shared" si="55"/>
        <v>190</v>
      </c>
      <c r="D280" s="2">
        <f t="shared" si="56"/>
        <v>32</v>
      </c>
      <c r="E280" s="2">
        <f t="shared" si="57"/>
        <v>4</v>
      </c>
      <c r="F280" s="2" t="str">
        <f t="shared" si="58"/>
        <v>DCY34</v>
      </c>
      <c r="G280" s="2" t="str">
        <f t="shared" si="59"/>
        <v>RB14</v>
      </c>
      <c r="H280" s="2">
        <f t="shared" si="60"/>
        <v>1</v>
      </c>
      <c r="I280" s="2">
        <f t="shared" si="61"/>
        <v>46</v>
      </c>
      <c r="J280" s="2">
        <f t="shared" si="62"/>
        <v>0</v>
      </c>
      <c r="K280" s="2">
        <f t="shared" si="63"/>
        <v>46</v>
      </c>
      <c r="L280" s="2" t="str">
        <f t="shared" si="64"/>
        <v>B</v>
      </c>
      <c r="M280" s="2" t="str">
        <f t="shared" si="65"/>
        <v>14</v>
      </c>
      <c r="N280" s="2" t="str">
        <f t="shared" si="66"/>
        <v>RPIN</v>
      </c>
      <c r="O280" s="2">
        <f t="shared" si="67"/>
        <v>2</v>
      </c>
      <c r="P280" s="2">
        <f t="shared" si="68"/>
        <v>0</v>
      </c>
    </row>
    <row r="281" spans="1:16">
      <c r="A281" s="2" t="str">
        <f t="shared" ref="A281:A344" si="69">IF(K281=0,REPT(" ",80),"#define "&amp;LEFT(N281&amp;"_"&amp;F281&amp;REPT(" ",20),25)&amp;"   "&amp;LEFT(K281&amp;REPT(" ",44),44))&amp;"//"</f>
        <v xml:space="preserve">                                                                                //</v>
      </c>
      <c r="B281" s="2" t="str">
        <f t="shared" ref="B281:B344" si="70">REPT(" ",60)&amp;"/"</f>
        <v xml:space="preserve">                                                            /</v>
      </c>
      <c r="C281" s="2">
        <f t="shared" ref="C281:C344" si="71">C280+1</f>
        <v>191</v>
      </c>
      <c r="D281" s="2">
        <f t="shared" si="56"/>
        <v>32</v>
      </c>
      <c r="E281" s="2">
        <f t="shared" ref="E281:E344" si="72">C281-(D281-1)*6</f>
        <v>5</v>
      </c>
      <c r="F281" s="2" t="str">
        <f t="shared" si="58"/>
        <v>DCY34</v>
      </c>
      <c r="G281" s="2" t="str">
        <f t="shared" si="59"/>
        <v>RB14</v>
      </c>
      <c r="H281" s="2">
        <f t="shared" si="60"/>
        <v>1</v>
      </c>
      <c r="I281" s="2">
        <f t="shared" si="61"/>
        <v>46</v>
      </c>
      <c r="J281" s="2">
        <f t="shared" si="62"/>
        <v>0</v>
      </c>
      <c r="K281" s="2">
        <f t="shared" ref="K281:K344" si="73">IF(O281=2,I281,IF(O281=3,J281,IF(AND(O281=4,H281=0),0,N281&amp;L281&amp;"bits."&amp;P281&amp;L281&amp;M281)))</f>
        <v>0</v>
      </c>
      <c r="L281" s="2" t="str">
        <f t="shared" ref="L281:L344" si="74">MID(G281,2,1)</f>
        <v>B</v>
      </c>
      <c r="M281" s="2" t="str">
        <f t="shared" ref="M281:M344" si="75">MID(G281,3,3)</f>
        <v>14</v>
      </c>
      <c r="N281" s="2" t="str">
        <f t="shared" si="66"/>
        <v>RPOUT</v>
      </c>
      <c r="O281" s="2">
        <f t="shared" si="67"/>
        <v>3</v>
      </c>
      <c r="P281" s="2">
        <f t="shared" si="68"/>
        <v>0</v>
      </c>
    </row>
    <row r="282" spans="1:16">
      <c r="A282" s="2" t="str">
        <f t="shared" si="69"/>
        <v>#define ANSEL_DCY34                 ANSELBbits.ANSB14                           //</v>
      </c>
      <c r="B282" s="2" t="str">
        <f t="shared" si="70"/>
        <v xml:space="preserve">                                                            /</v>
      </c>
      <c r="C282" s="2">
        <f t="shared" si="71"/>
        <v>192</v>
      </c>
      <c r="D282" s="2">
        <f t="shared" si="56"/>
        <v>32</v>
      </c>
      <c r="E282" s="2">
        <f t="shared" si="72"/>
        <v>6</v>
      </c>
      <c r="F282" s="2" t="str">
        <f t="shared" si="58"/>
        <v>DCY34</v>
      </c>
      <c r="G282" s="2" t="str">
        <f t="shared" si="59"/>
        <v>RB14</v>
      </c>
      <c r="H282" s="2">
        <f t="shared" si="60"/>
        <v>1</v>
      </c>
      <c r="I282" s="2">
        <f t="shared" si="61"/>
        <v>46</v>
      </c>
      <c r="J282" s="2">
        <f t="shared" si="62"/>
        <v>0</v>
      </c>
      <c r="K282" s="2" t="str">
        <f t="shared" si="73"/>
        <v>ANSELBbits.ANSB14</v>
      </c>
      <c r="L282" s="2" t="str">
        <f t="shared" si="74"/>
        <v>B</v>
      </c>
      <c r="M282" s="2" t="str">
        <f t="shared" si="75"/>
        <v>14</v>
      </c>
      <c r="N282" s="2" t="str">
        <f t="shared" si="66"/>
        <v>ANSEL</v>
      </c>
      <c r="O282" s="2">
        <f t="shared" si="67"/>
        <v>4</v>
      </c>
      <c r="P282" s="2" t="str">
        <f t="shared" si="68"/>
        <v>ANS</v>
      </c>
    </row>
    <row r="283" spans="1:16">
      <c r="A283" s="2" t="str">
        <f t="shared" si="69"/>
        <v>#define PORT_CCN25                  PORTBbits.RB14                              //</v>
      </c>
      <c r="B283" s="2" t="str">
        <f t="shared" si="70"/>
        <v xml:space="preserve">                                                            /</v>
      </c>
      <c r="C283" s="2">
        <f t="shared" si="71"/>
        <v>193</v>
      </c>
      <c r="D283" s="2">
        <f t="shared" si="56"/>
        <v>33</v>
      </c>
      <c r="E283" s="2">
        <f t="shared" si="72"/>
        <v>1</v>
      </c>
      <c r="F283" s="2" t="str">
        <f t="shared" si="58"/>
        <v>CCN25</v>
      </c>
      <c r="G283" s="2" t="str">
        <f t="shared" si="59"/>
        <v>RB14</v>
      </c>
      <c r="H283" s="2">
        <f t="shared" si="60"/>
        <v>1</v>
      </c>
      <c r="I283" s="2">
        <f t="shared" si="61"/>
        <v>46</v>
      </c>
      <c r="J283" s="2">
        <f t="shared" si="62"/>
        <v>0</v>
      </c>
      <c r="K283" s="2" t="str">
        <f t="shared" si="73"/>
        <v>PORTBbits.RB14</v>
      </c>
      <c r="L283" s="2" t="str">
        <f t="shared" si="74"/>
        <v>B</v>
      </c>
      <c r="M283" s="2" t="str">
        <f t="shared" si="75"/>
        <v>14</v>
      </c>
      <c r="N283" s="2" t="str">
        <f t="shared" si="66"/>
        <v>PORT</v>
      </c>
      <c r="O283" s="2">
        <f t="shared" si="67"/>
        <v>1</v>
      </c>
      <c r="P283" s="2" t="str">
        <f t="shared" si="68"/>
        <v>R</v>
      </c>
    </row>
    <row r="284" spans="1:16">
      <c r="A284" s="2" t="str">
        <f t="shared" si="69"/>
        <v>#define TRIS_CCN25                  TRISBbits.TRISB14                           //</v>
      </c>
      <c r="B284" s="2" t="str">
        <f t="shared" si="70"/>
        <v xml:space="preserve">                                                            /</v>
      </c>
      <c r="C284" s="2">
        <f t="shared" si="71"/>
        <v>194</v>
      </c>
      <c r="D284" s="2">
        <f t="shared" si="56"/>
        <v>33</v>
      </c>
      <c r="E284" s="2">
        <f t="shared" si="72"/>
        <v>2</v>
      </c>
      <c r="F284" s="2" t="str">
        <f t="shared" si="58"/>
        <v>CCN25</v>
      </c>
      <c r="G284" s="2" t="str">
        <f t="shared" si="59"/>
        <v>RB14</v>
      </c>
      <c r="H284" s="2">
        <f t="shared" si="60"/>
        <v>1</v>
      </c>
      <c r="I284" s="2">
        <f t="shared" si="61"/>
        <v>46</v>
      </c>
      <c r="J284" s="2">
        <f t="shared" si="62"/>
        <v>0</v>
      </c>
      <c r="K284" s="2" t="str">
        <f t="shared" si="73"/>
        <v>TRISBbits.TRISB14</v>
      </c>
      <c r="L284" s="2" t="str">
        <f t="shared" si="74"/>
        <v>B</v>
      </c>
      <c r="M284" s="2" t="str">
        <f t="shared" si="75"/>
        <v>14</v>
      </c>
      <c r="N284" s="2" t="str">
        <f t="shared" si="66"/>
        <v>TRIS</v>
      </c>
      <c r="O284" s="2">
        <f t="shared" si="67"/>
        <v>1</v>
      </c>
      <c r="P284" s="2" t="str">
        <f t="shared" si="68"/>
        <v>TRIS</v>
      </c>
    </row>
    <row r="285" spans="1:16">
      <c r="A285" s="2" t="str">
        <f t="shared" si="69"/>
        <v>#define LAT_CCN25                   LATBbits.LATB14                             //</v>
      </c>
      <c r="B285" s="2" t="str">
        <f t="shared" si="70"/>
        <v xml:space="preserve">                                                            /</v>
      </c>
      <c r="C285" s="2">
        <f t="shared" si="71"/>
        <v>195</v>
      </c>
      <c r="D285" s="2">
        <f t="shared" si="56"/>
        <v>33</v>
      </c>
      <c r="E285" s="2">
        <f t="shared" si="72"/>
        <v>3</v>
      </c>
      <c r="F285" s="2" t="str">
        <f t="shared" si="58"/>
        <v>CCN25</v>
      </c>
      <c r="G285" s="2" t="str">
        <f t="shared" si="59"/>
        <v>RB14</v>
      </c>
      <c r="H285" s="2">
        <f t="shared" si="60"/>
        <v>1</v>
      </c>
      <c r="I285" s="2">
        <f t="shared" si="61"/>
        <v>46</v>
      </c>
      <c r="J285" s="2">
        <f t="shared" si="62"/>
        <v>0</v>
      </c>
      <c r="K285" s="2" t="str">
        <f t="shared" si="73"/>
        <v>LATBbits.LATB14</v>
      </c>
      <c r="L285" s="2" t="str">
        <f t="shared" si="74"/>
        <v>B</v>
      </c>
      <c r="M285" s="2" t="str">
        <f t="shared" si="75"/>
        <v>14</v>
      </c>
      <c r="N285" s="2" t="str">
        <f t="shared" si="66"/>
        <v>LAT</v>
      </c>
      <c r="O285" s="2">
        <f t="shared" si="67"/>
        <v>1</v>
      </c>
      <c r="P285" s="2" t="str">
        <f t="shared" si="68"/>
        <v>LAT</v>
      </c>
    </row>
    <row r="286" spans="1:16">
      <c r="A286" s="2" t="str">
        <f t="shared" si="69"/>
        <v>#define RPIN_CCN25                  46                                          //</v>
      </c>
      <c r="B286" s="2" t="str">
        <f t="shared" si="70"/>
        <v xml:space="preserve">                                                            /</v>
      </c>
      <c r="C286" s="2">
        <f t="shared" si="71"/>
        <v>196</v>
      </c>
      <c r="D286" s="2">
        <f t="shared" si="56"/>
        <v>33</v>
      </c>
      <c r="E286" s="2">
        <f t="shared" si="72"/>
        <v>4</v>
      </c>
      <c r="F286" s="2" t="str">
        <f t="shared" si="58"/>
        <v>CCN25</v>
      </c>
      <c r="G286" s="2" t="str">
        <f t="shared" si="59"/>
        <v>RB14</v>
      </c>
      <c r="H286" s="2">
        <f t="shared" si="60"/>
        <v>1</v>
      </c>
      <c r="I286" s="2">
        <f t="shared" si="61"/>
        <v>46</v>
      </c>
      <c r="J286" s="2">
        <f t="shared" si="62"/>
        <v>0</v>
      </c>
      <c r="K286" s="2">
        <f t="shared" si="73"/>
        <v>46</v>
      </c>
      <c r="L286" s="2" t="str">
        <f t="shared" si="74"/>
        <v>B</v>
      </c>
      <c r="M286" s="2" t="str">
        <f t="shared" si="75"/>
        <v>14</v>
      </c>
      <c r="N286" s="2" t="str">
        <f t="shared" si="66"/>
        <v>RPIN</v>
      </c>
      <c r="O286" s="2">
        <f t="shared" si="67"/>
        <v>2</v>
      </c>
      <c r="P286" s="2">
        <f t="shared" si="68"/>
        <v>0</v>
      </c>
    </row>
    <row r="287" spans="1:16">
      <c r="A287" s="2" t="str">
        <f t="shared" si="69"/>
        <v xml:space="preserve">                                                                                //</v>
      </c>
      <c r="B287" s="2" t="str">
        <f t="shared" si="70"/>
        <v xml:space="preserve">                                                            /</v>
      </c>
      <c r="C287" s="2">
        <f t="shared" si="71"/>
        <v>197</v>
      </c>
      <c r="D287" s="2">
        <f t="shared" si="56"/>
        <v>33</v>
      </c>
      <c r="E287" s="2">
        <f t="shared" si="72"/>
        <v>5</v>
      </c>
      <c r="F287" s="2" t="str">
        <f t="shared" si="58"/>
        <v>CCN25</v>
      </c>
      <c r="G287" s="2" t="str">
        <f t="shared" si="59"/>
        <v>RB14</v>
      </c>
      <c r="H287" s="2">
        <f t="shared" si="60"/>
        <v>1</v>
      </c>
      <c r="I287" s="2">
        <f t="shared" si="61"/>
        <v>46</v>
      </c>
      <c r="J287" s="2">
        <f t="shared" si="62"/>
        <v>0</v>
      </c>
      <c r="K287" s="2">
        <f t="shared" si="73"/>
        <v>0</v>
      </c>
      <c r="L287" s="2" t="str">
        <f t="shared" si="74"/>
        <v>B</v>
      </c>
      <c r="M287" s="2" t="str">
        <f t="shared" si="75"/>
        <v>14</v>
      </c>
      <c r="N287" s="2" t="str">
        <f t="shared" si="66"/>
        <v>RPOUT</v>
      </c>
      <c r="O287" s="2">
        <f t="shared" si="67"/>
        <v>3</v>
      </c>
      <c r="P287" s="2">
        <f t="shared" si="68"/>
        <v>0</v>
      </c>
    </row>
    <row r="288" spans="1:16">
      <c r="A288" s="2" t="str">
        <f t="shared" si="69"/>
        <v>#define ANSEL_CCN25                 ANSELBbits.ANSB14                           //</v>
      </c>
      <c r="B288" s="2" t="str">
        <f t="shared" si="70"/>
        <v xml:space="preserve">                                                            /</v>
      </c>
      <c r="C288" s="2">
        <f t="shared" si="71"/>
        <v>198</v>
      </c>
      <c r="D288" s="2">
        <f t="shared" si="56"/>
        <v>33</v>
      </c>
      <c r="E288" s="2">
        <f t="shared" si="72"/>
        <v>6</v>
      </c>
      <c r="F288" s="2" t="str">
        <f t="shared" si="58"/>
        <v>CCN25</v>
      </c>
      <c r="G288" s="2" t="str">
        <f t="shared" si="59"/>
        <v>RB14</v>
      </c>
      <c r="H288" s="2">
        <f t="shared" si="60"/>
        <v>1</v>
      </c>
      <c r="I288" s="2">
        <f t="shared" si="61"/>
        <v>46</v>
      </c>
      <c r="J288" s="2">
        <f t="shared" si="62"/>
        <v>0</v>
      </c>
      <c r="K288" s="2" t="str">
        <f t="shared" si="73"/>
        <v>ANSELBbits.ANSB14</v>
      </c>
      <c r="L288" s="2" t="str">
        <f t="shared" si="74"/>
        <v>B</v>
      </c>
      <c r="M288" s="2" t="str">
        <f t="shared" si="75"/>
        <v>14</v>
      </c>
      <c r="N288" s="2" t="str">
        <f t="shared" si="66"/>
        <v>ANSEL</v>
      </c>
      <c r="O288" s="2">
        <f t="shared" si="67"/>
        <v>4</v>
      </c>
      <c r="P288" s="2" t="str">
        <f t="shared" si="68"/>
        <v>ANS</v>
      </c>
    </row>
    <row r="289" spans="1:16">
      <c r="A289" s="2" t="str">
        <f t="shared" si="69"/>
        <v>#define PORT_M34                    PORTBbits.RB13                              //</v>
      </c>
      <c r="B289" s="2" t="str">
        <f t="shared" si="70"/>
        <v xml:space="preserve">                                                            /</v>
      </c>
      <c r="C289" s="2">
        <f t="shared" si="71"/>
        <v>199</v>
      </c>
      <c r="D289" s="2">
        <f t="shared" si="56"/>
        <v>34</v>
      </c>
      <c r="E289" s="2">
        <f t="shared" si="72"/>
        <v>1</v>
      </c>
      <c r="F289" s="2" t="str">
        <f t="shared" si="58"/>
        <v>M34</v>
      </c>
      <c r="G289" s="2" t="str">
        <f t="shared" si="59"/>
        <v>RB13</v>
      </c>
      <c r="H289" s="2">
        <f t="shared" si="60"/>
        <v>1</v>
      </c>
      <c r="I289" s="2">
        <f t="shared" si="61"/>
        <v>45</v>
      </c>
      <c r="J289" s="2">
        <f t="shared" si="62"/>
        <v>0</v>
      </c>
      <c r="K289" s="2" t="str">
        <f t="shared" si="73"/>
        <v>PORTBbits.RB13</v>
      </c>
      <c r="L289" s="2" t="str">
        <f t="shared" si="74"/>
        <v>B</v>
      </c>
      <c r="M289" s="2" t="str">
        <f t="shared" si="75"/>
        <v>13</v>
      </c>
      <c r="N289" s="2" t="str">
        <f t="shared" si="66"/>
        <v>PORT</v>
      </c>
      <c r="O289" s="2">
        <f t="shared" si="67"/>
        <v>1</v>
      </c>
      <c r="P289" s="2" t="str">
        <f t="shared" si="68"/>
        <v>R</v>
      </c>
    </row>
    <row r="290" spans="1:16">
      <c r="A290" s="2" t="str">
        <f t="shared" si="69"/>
        <v>#define TRIS_M34                    TRISBbits.TRISB13                           //</v>
      </c>
      <c r="B290" s="2" t="str">
        <f t="shared" si="70"/>
        <v xml:space="preserve">                                                            /</v>
      </c>
      <c r="C290" s="2">
        <f t="shared" si="71"/>
        <v>200</v>
      </c>
      <c r="D290" s="2">
        <f t="shared" si="56"/>
        <v>34</v>
      </c>
      <c r="E290" s="2">
        <f t="shared" si="72"/>
        <v>2</v>
      </c>
      <c r="F290" s="2" t="str">
        <f t="shared" si="58"/>
        <v>M34</v>
      </c>
      <c r="G290" s="2" t="str">
        <f t="shared" si="59"/>
        <v>RB13</v>
      </c>
      <c r="H290" s="2">
        <f t="shared" si="60"/>
        <v>1</v>
      </c>
      <c r="I290" s="2">
        <f t="shared" si="61"/>
        <v>45</v>
      </c>
      <c r="J290" s="2">
        <f t="shared" si="62"/>
        <v>0</v>
      </c>
      <c r="K290" s="2" t="str">
        <f t="shared" si="73"/>
        <v>TRISBbits.TRISB13</v>
      </c>
      <c r="L290" s="2" t="str">
        <f t="shared" si="74"/>
        <v>B</v>
      </c>
      <c r="M290" s="2" t="str">
        <f t="shared" si="75"/>
        <v>13</v>
      </c>
      <c r="N290" s="2" t="str">
        <f t="shared" si="66"/>
        <v>TRIS</v>
      </c>
      <c r="O290" s="2">
        <f t="shared" si="67"/>
        <v>1</v>
      </c>
      <c r="P290" s="2" t="str">
        <f t="shared" si="68"/>
        <v>TRIS</v>
      </c>
    </row>
    <row r="291" spans="1:16">
      <c r="A291" s="2" t="str">
        <f t="shared" si="69"/>
        <v>#define LAT_M34                     LATBbits.LATB13                             //</v>
      </c>
      <c r="B291" s="2" t="str">
        <f t="shared" si="70"/>
        <v xml:space="preserve">                                                            /</v>
      </c>
      <c r="C291" s="2">
        <f t="shared" si="71"/>
        <v>201</v>
      </c>
      <c r="D291" s="2">
        <f t="shared" si="56"/>
        <v>34</v>
      </c>
      <c r="E291" s="2">
        <f t="shared" si="72"/>
        <v>3</v>
      </c>
      <c r="F291" s="2" t="str">
        <f t="shared" si="58"/>
        <v>M34</v>
      </c>
      <c r="G291" s="2" t="str">
        <f t="shared" si="59"/>
        <v>RB13</v>
      </c>
      <c r="H291" s="2">
        <f t="shared" si="60"/>
        <v>1</v>
      </c>
      <c r="I291" s="2">
        <f t="shared" si="61"/>
        <v>45</v>
      </c>
      <c r="J291" s="2">
        <f t="shared" si="62"/>
        <v>0</v>
      </c>
      <c r="K291" s="2" t="str">
        <f t="shared" si="73"/>
        <v>LATBbits.LATB13</v>
      </c>
      <c r="L291" s="2" t="str">
        <f t="shared" si="74"/>
        <v>B</v>
      </c>
      <c r="M291" s="2" t="str">
        <f t="shared" si="75"/>
        <v>13</v>
      </c>
      <c r="N291" s="2" t="str">
        <f t="shared" si="66"/>
        <v>LAT</v>
      </c>
      <c r="O291" s="2">
        <f t="shared" si="67"/>
        <v>1</v>
      </c>
      <c r="P291" s="2" t="str">
        <f t="shared" si="68"/>
        <v>LAT</v>
      </c>
    </row>
    <row r="292" spans="1:16">
      <c r="A292" s="2" t="str">
        <f t="shared" si="69"/>
        <v>#define RPIN_M34                    45                                          //</v>
      </c>
      <c r="B292" s="2" t="str">
        <f t="shared" si="70"/>
        <v xml:space="preserve">                                                            /</v>
      </c>
      <c r="C292" s="2">
        <f t="shared" si="71"/>
        <v>202</v>
      </c>
      <c r="D292" s="2">
        <f t="shared" si="56"/>
        <v>34</v>
      </c>
      <c r="E292" s="2">
        <f t="shared" si="72"/>
        <v>4</v>
      </c>
      <c r="F292" s="2" t="str">
        <f t="shared" si="58"/>
        <v>M34</v>
      </c>
      <c r="G292" s="2" t="str">
        <f t="shared" si="59"/>
        <v>RB13</v>
      </c>
      <c r="H292" s="2">
        <f t="shared" si="60"/>
        <v>1</v>
      </c>
      <c r="I292" s="2">
        <f t="shared" si="61"/>
        <v>45</v>
      </c>
      <c r="J292" s="2">
        <f t="shared" si="62"/>
        <v>0</v>
      </c>
      <c r="K292" s="2">
        <f t="shared" si="73"/>
        <v>45</v>
      </c>
      <c r="L292" s="2" t="str">
        <f t="shared" si="74"/>
        <v>B</v>
      </c>
      <c r="M292" s="2" t="str">
        <f t="shared" si="75"/>
        <v>13</v>
      </c>
      <c r="N292" s="2" t="str">
        <f t="shared" si="66"/>
        <v>RPIN</v>
      </c>
      <c r="O292" s="2">
        <f t="shared" si="67"/>
        <v>2</v>
      </c>
      <c r="P292" s="2">
        <f t="shared" si="68"/>
        <v>0</v>
      </c>
    </row>
    <row r="293" spans="1:16">
      <c r="A293" s="2" t="str">
        <f t="shared" si="69"/>
        <v xml:space="preserve">                                                                                //</v>
      </c>
      <c r="B293" s="2" t="str">
        <f t="shared" si="70"/>
        <v xml:space="preserve">                                                            /</v>
      </c>
      <c r="C293" s="2">
        <f t="shared" si="71"/>
        <v>203</v>
      </c>
      <c r="D293" s="2">
        <f t="shared" si="56"/>
        <v>34</v>
      </c>
      <c r="E293" s="2">
        <f t="shared" si="72"/>
        <v>5</v>
      </c>
      <c r="F293" s="2" t="str">
        <f t="shared" si="58"/>
        <v>M34</v>
      </c>
      <c r="G293" s="2" t="str">
        <f t="shared" si="59"/>
        <v>RB13</v>
      </c>
      <c r="H293" s="2">
        <f t="shared" si="60"/>
        <v>1</v>
      </c>
      <c r="I293" s="2">
        <f t="shared" si="61"/>
        <v>45</v>
      </c>
      <c r="J293" s="2">
        <f t="shared" si="62"/>
        <v>0</v>
      </c>
      <c r="K293" s="2">
        <f t="shared" si="73"/>
        <v>0</v>
      </c>
      <c r="L293" s="2" t="str">
        <f t="shared" si="74"/>
        <v>B</v>
      </c>
      <c r="M293" s="2" t="str">
        <f t="shared" si="75"/>
        <v>13</v>
      </c>
      <c r="N293" s="2" t="str">
        <f t="shared" si="66"/>
        <v>RPOUT</v>
      </c>
      <c r="O293" s="2">
        <f t="shared" si="67"/>
        <v>3</v>
      </c>
      <c r="P293" s="2">
        <f t="shared" si="68"/>
        <v>0</v>
      </c>
    </row>
    <row r="294" spans="1:16">
      <c r="A294" s="2" t="str">
        <f t="shared" si="69"/>
        <v>#define ANSEL_M34                   ANSELBbits.ANSB13                           //</v>
      </c>
      <c r="B294" s="2" t="str">
        <f t="shared" si="70"/>
        <v xml:space="preserve">                                                            /</v>
      </c>
      <c r="C294" s="2">
        <f t="shared" si="71"/>
        <v>204</v>
      </c>
      <c r="D294" s="2">
        <f t="shared" si="56"/>
        <v>34</v>
      </c>
      <c r="E294" s="2">
        <f t="shared" si="72"/>
        <v>6</v>
      </c>
      <c r="F294" s="2" t="str">
        <f t="shared" si="58"/>
        <v>M34</v>
      </c>
      <c r="G294" s="2" t="str">
        <f t="shared" si="59"/>
        <v>RB13</v>
      </c>
      <c r="H294" s="2">
        <f t="shared" si="60"/>
        <v>1</v>
      </c>
      <c r="I294" s="2">
        <f t="shared" si="61"/>
        <v>45</v>
      </c>
      <c r="J294" s="2">
        <f t="shared" si="62"/>
        <v>0</v>
      </c>
      <c r="K294" s="2" t="str">
        <f t="shared" si="73"/>
        <v>ANSELBbits.ANSB13</v>
      </c>
      <c r="L294" s="2" t="str">
        <f t="shared" si="74"/>
        <v>B</v>
      </c>
      <c r="M294" s="2" t="str">
        <f t="shared" si="75"/>
        <v>13</v>
      </c>
      <c r="N294" s="2" t="str">
        <f t="shared" si="66"/>
        <v>ANSEL</v>
      </c>
      <c r="O294" s="2">
        <f t="shared" si="67"/>
        <v>4</v>
      </c>
      <c r="P294" s="2" t="str">
        <f t="shared" si="68"/>
        <v>ANS</v>
      </c>
    </row>
    <row r="295" spans="1:16">
      <c r="A295" s="2" t="str">
        <f t="shared" si="69"/>
        <v>#define PORT_CCN26                  PORTBbits.RB13                              //</v>
      </c>
      <c r="B295" s="2" t="str">
        <f t="shared" si="70"/>
        <v xml:space="preserve">                                                            /</v>
      </c>
      <c r="C295" s="2">
        <f t="shared" si="71"/>
        <v>205</v>
      </c>
      <c r="D295" s="2">
        <f t="shared" si="56"/>
        <v>35</v>
      </c>
      <c r="E295" s="2">
        <f t="shared" si="72"/>
        <v>1</v>
      </c>
      <c r="F295" s="2" t="str">
        <f t="shared" si="58"/>
        <v>CCN26</v>
      </c>
      <c r="G295" s="2" t="str">
        <f t="shared" si="59"/>
        <v>RB13</v>
      </c>
      <c r="H295" s="2">
        <f t="shared" si="60"/>
        <v>1</v>
      </c>
      <c r="I295" s="2">
        <f t="shared" si="61"/>
        <v>45</v>
      </c>
      <c r="J295" s="2">
        <f t="shared" si="62"/>
        <v>0</v>
      </c>
      <c r="K295" s="2" t="str">
        <f t="shared" si="73"/>
        <v>PORTBbits.RB13</v>
      </c>
      <c r="L295" s="2" t="str">
        <f t="shared" si="74"/>
        <v>B</v>
      </c>
      <c r="M295" s="2" t="str">
        <f t="shared" si="75"/>
        <v>13</v>
      </c>
      <c r="N295" s="2" t="str">
        <f t="shared" si="66"/>
        <v>PORT</v>
      </c>
      <c r="O295" s="2">
        <f t="shared" si="67"/>
        <v>1</v>
      </c>
      <c r="P295" s="2" t="str">
        <f t="shared" si="68"/>
        <v>R</v>
      </c>
    </row>
    <row r="296" spans="1:16">
      <c r="A296" s="2" t="str">
        <f t="shared" si="69"/>
        <v>#define TRIS_CCN26                  TRISBbits.TRISB13                           //</v>
      </c>
      <c r="B296" s="2" t="str">
        <f t="shared" si="70"/>
        <v xml:space="preserve">                                                            /</v>
      </c>
      <c r="C296" s="2">
        <f t="shared" si="71"/>
        <v>206</v>
      </c>
      <c r="D296" s="2">
        <f t="shared" si="56"/>
        <v>35</v>
      </c>
      <c r="E296" s="2">
        <f t="shared" si="72"/>
        <v>2</v>
      </c>
      <c r="F296" s="2" t="str">
        <f t="shared" si="58"/>
        <v>CCN26</v>
      </c>
      <c r="G296" s="2" t="str">
        <f t="shared" si="59"/>
        <v>RB13</v>
      </c>
      <c r="H296" s="2">
        <f t="shared" si="60"/>
        <v>1</v>
      </c>
      <c r="I296" s="2">
        <f t="shared" si="61"/>
        <v>45</v>
      </c>
      <c r="J296" s="2">
        <f t="shared" si="62"/>
        <v>0</v>
      </c>
      <c r="K296" s="2" t="str">
        <f t="shared" si="73"/>
        <v>TRISBbits.TRISB13</v>
      </c>
      <c r="L296" s="2" t="str">
        <f t="shared" si="74"/>
        <v>B</v>
      </c>
      <c r="M296" s="2" t="str">
        <f t="shared" si="75"/>
        <v>13</v>
      </c>
      <c r="N296" s="2" t="str">
        <f t="shared" si="66"/>
        <v>TRIS</v>
      </c>
      <c r="O296" s="2">
        <f t="shared" si="67"/>
        <v>1</v>
      </c>
      <c r="P296" s="2" t="str">
        <f t="shared" si="68"/>
        <v>TRIS</v>
      </c>
    </row>
    <row r="297" spans="1:16">
      <c r="A297" s="2" t="str">
        <f t="shared" si="69"/>
        <v>#define LAT_CCN26                   LATBbits.LATB13                             //</v>
      </c>
      <c r="B297" s="2" t="str">
        <f t="shared" si="70"/>
        <v xml:space="preserve">                                                            /</v>
      </c>
      <c r="C297" s="2">
        <f t="shared" si="71"/>
        <v>207</v>
      </c>
      <c r="D297" s="2">
        <f t="shared" si="56"/>
        <v>35</v>
      </c>
      <c r="E297" s="2">
        <f t="shared" si="72"/>
        <v>3</v>
      </c>
      <c r="F297" s="2" t="str">
        <f t="shared" si="58"/>
        <v>CCN26</v>
      </c>
      <c r="G297" s="2" t="str">
        <f t="shared" si="59"/>
        <v>RB13</v>
      </c>
      <c r="H297" s="2">
        <f t="shared" si="60"/>
        <v>1</v>
      </c>
      <c r="I297" s="2">
        <f t="shared" si="61"/>
        <v>45</v>
      </c>
      <c r="J297" s="2">
        <f t="shared" si="62"/>
        <v>0</v>
      </c>
      <c r="K297" s="2" t="str">
        <f t="shared" si="73"/>
        <v>LATBbits.LATB13</v>
      </c>
      <c r="L297" s="2" t="str">
        <f t="shared" si="74"/>
        <v>B</v>
      </c>
      <c r="M297" s="2" t="str">
        <f t="shared" si="75"/>
        <v>13</v>
      </c>
      <c r="N297" s="2" t="str">
        <f t="shared" si="66"/>
        <v>LAT</v>
      </c>
      <c r="O297" s="2">
        <f t="shared" si="67"/>
        <v>1</v>
      </c>
      <c r="P297" s="2" t="str">
        <f t="shared" si="68"/>
        <v>LAT</v>
      </c>
    </row>
    <row r="298" spans="1:16">
      <c r="A298" s="2" t="str">
        <f t="shared" si="69"/>
        <v>#define RPIN_CCN26                  45                                          //</v>
      </c>
      <c r="B298" s="2" t="str">
        <f t="shared" si="70"/>
        <v xml:space="preserve">                                                            /</v>
      </c>
      <c r="C298" s="2">
        <f t="shared" si="71"/>
        <v>208</v>
      </c>
      <c r="D298" s="2">
        <f t="shared" si="56"/>
        <v>35</v>
      </c>
      <c r="E298" s="2">
        <f t="shared" si="72"/>
        <v>4</v>
      </c>
      <c r="F298" s="2" t="str">
        <f t="shared" si="58"/>
        <v>CCN26</v>
      </c>
      <c r="G298" s="2" t="str">
        <f t="shared" si="59"/>
        <v>RB13</v>
      </c>
      <c r="H298" s="2">
        <f t="shared" si="60"/>
        <v>1</v>
      </c>
      <c r="I298" s="2">
        <f t="shared" si="61"/>
        <v>45</v>
      </c>
      <c r="J298" s="2">
        <f t="shared" si="62"/>
        <v>0</v>
      </c>
      <c r="K298" s="2">
        <f t="shared" si="73"/>
        <v>45</v>
      </c>
      <c r="L298" s="2" t="str">
        <f t="shared" si="74"/>
        <v>B</v>
      </c>
      <c r="M298" s="2" t="str">
        <f t="shared" si="75"/>
        <v>13</v>
      </c>
      <c r="N298" s="2" t="str">
        <f t="shared" si="66"/>
        <v>RPIN</v>
      </c>
      <c r="O298" s="2">
        <f t="shared" si="67"/>
        <v>2</v>
      </c>
      <c r="P298" s="2">
        <f t="shared" si="68"/>
        <v>0</v>
      </c>
    </row>
    <row r="299" spans="1:16">
      <c r="A299" s="2" t="str">
        <f t="shared" si="69"/>
        <v xml:space="preserve">                                                                                //</v>
      </c>
      <c r="B299" s="2" t="str">
        <f t="shared" si="70"/>
        <v xml:space="preserve">                                                            /</v>
      </c>
      <c r="C299" s="2">
        <f t="shared" si="71"/>
        <v>209</v>
      </c>
      <c r="D299" s="2">
        <f t="shared" si="56"/>
        <v>35</v>
      </c>
      <c r="E299" s="2">
        <f t="shared" si="72"/>
        <v>5</v>
      </c>
      <c r="F299" s="2" t="str">
        <f t="shared" si="58"/>
        <v>CCN26</v>
      </c>
      <c r="G299" s="2" t="str">
        <f t="shared" si="59"/>
        <v>RB13</v>
      </c>
      <c r="H299" s="2">
        <f t="shared" si="60"/>
        <v>1</v>
      </c>
      <c r="I299" s="2">
        <f t="shared" si="61"/>
        <v>45</v>
      </c>
      <c r="J299" s="2">
        <f t="shared" si="62"/>
        <v>0</v>
      </c>
      <c r="K299" s="2">
        <f t="shared" si="73"/>
        <v>0</v>
      </c>
      <c r="L299" s="2" t="str">
        <f t="shared" si="74"/>
        <v>B</v>
      </c>
      <c r="M299" s="2" t="str">
        <f t="shared" si="75"/>
        <v>13</v>
      </c>
      <c r="N299" s="2" t="str">
        <f t="shared" si="66"/>
        <v>RPOUT</v>
      </c>
      <c r="O299" s="2">
        <f t="shared" si="67"/>
        <v>3</v>
      </c>
      <c r="P299" s="2">
        <f t="shared" si="68"/>
        <v>0</v>
      </c>
    </row>
    <row r="300" spans="1:16">
      <c r="A300" s="2" t="str">
        <f t="shared" si="69"/>
        <v>#define ANSEL_CCN26                 ANSELBbits.ANSB13                           //</v>
      </c>
      <c r="B300" s="2" t="str">
        <f t="shared" si="70"/>
        <v xml:space="preserve">                                                            /</v>
      </c>
      <c r="C300" s="2">
        <f t="shared" si="71"/>
        <v>210</v>
      </c>
      <c r="D300" s="2">
        <f t="shared" si="56"/>
        <v>35</v>
      </c>
      <c r="E300" s="2">
        <f t="shared" si="72"/>
        <v>6</v>
      </c>
      <c r="F300" s="2" t="str">
        <f t="shared" si="58"/>
        <v>CCN26</v>
      </c>
      <c r="G300" s="2" t="str">
        <f t="shared" si="59"/>
        <v>RB13</v>
      </c>
      <c r="H300" s="2">
        <f t="shared" si="60"/>
        <v>1</v>
      </c>
      <c r="I300" s="2">
        <f t="shared" si="61"/>
        <v>45</v>
      </c>
      <c r="J300" s="2">
        <f t="shared" si="62"/>
        <v>0</v>
      </c>
      <c r="K300" s="2" t="str">
        <f t="shared" si="73"/>
        <v>ANSELBbits.ANSB13</v>
      </c>
      <c r="L300" s="2" t="str">
        <f t="shared" si="74"/>
        <v>B</v>
      </c>
      <c r="M300" s="2" t="str">
        <f t="shared" si="75"/>
        <v>13</v>
      </c>
      <c r="N300" s="2" t="str">
        <f t="shared" si="66"/>
        <v>ANSEL</v>
      </c>
      <c r="O300" s="2">
        <f t="shared" si="67"/>
        <v>4</v>
      </c>
      <c r="P300" s="2" t="str">
        <f t="shared" si="68"/>
        <v>ANS</v>
      </c>
    </row>
    <row r="301" spans="1:16">
      <c r="A301" s="2" t="str">
        <f t="shared" si="69"/>
        <v>#define PORT_TQ34                   PORTBbits.RB12                              //</v>
      </c>
      <c r="B301" s="2" t="str">
        <f t="shared" si="70"/>
        <v xml:space="preserve">                                                            /</v>
      </c>
      <c r="C301" s="2">
        <f t="shared" si="71"/>
        <v>211</v>
      </c>
      <c r="D301" s="2">
        <f t="shared" si="56"/>
        <v>36</v>
      </c>
      <c r="E301" s="2">
        <f t="shared" si="72"/>
        <v>1</v>
      </c>
      <c r="F301" s="2" t="str">
        <f t="shared" si="58"/>
        <v>TQ34</v>
      </c>
      <c r="G301" s="2" t="str">
        <f t="shared" si="59"/>
        <v>RB12</v>
      </c>
      <c r="H301" s="2">
        <f t="shared" si="60"/>
        <v>1</v>
      </c>
      <c r="I301" s="2">
        <f t="shared" si="61"/>
        <v>44</v>
      </c>
      <c r="J301" s="2">
        <f t="shared" si="62"/>
        <v>0</v>
      </c>
      <c r="K301" s="2" t="str">
        <f t="shared" si="73"/>
        <v>PORTBbits.RB12</v>
      </c>
      <c r="L301" s="2" t="str">
        <f t="shared" si="74"/>
        <v>B</v>
      </c>
      <c r="M301" s="2" t="str">
        <f t="shared" si="75"/>
        <v>12</v>
      </c>
      <c r="N301" s="2" t="str">
        <f t="shared" si="66"/>
        <v>PORT</v>
      </c>
      <c r="O301" s="2">
        <f t="shared" si="67"/>
        <v>1</v>
      </c>
      <c r="P301" s="2" t="str">
        <f t="shared" si="68"/>
        <v>R</v>
      </c>
    </row>
    <row r="302" spans="1:16">
      <c r="A302" s="2" t="str">
        <f t="shared" si="69"/>
        <v>#define TRIS_TQ34                   TRISBbits.TRISB12                           //</v>
      </c>
      <c r="B302" s="2" t="str">
        <f t="shared" si="70"/>
        <v xml:space="preserve">                                                            /</v>
      </c>
      <c r="C302" s="2">
        <f t="shared" si="71"/>
        <v>212</v>
      </c>
      <c r="D302" s="2">
        <f t="shared" si="56"/>
        <v>36</v>
      </c>
      <c r="E302" s="2">
        <f t="shared" si="72"/>
        <v>2</v>
      </c>
      <c r="F302" s="2" t="str">
        <f t="shared" si="58"/>
        <v>TQ34</v>
      </c>
      <c r="G302" s="2" t="str">
        <f t="shared" si="59"/>
        <v>RB12</v>
      </c>
      <c r="H302" s="2">
        <f t="shared" si="60"/>
        <v>1</v>
      </c>
      <c r="I302" s="2">
        <f t="shared" si="61"/>
        <v>44</v>
      </c>
      <c r="J302" s="2">
        <f t="shared" si="62"/>
        <v>0</v>
      </c>
      <c r="K302" s="2" t="str">
        <f t="shared" si="73"/>
        <v>TRISBbits.TRISB12</v>
      </c>
      <c r="L302" s="2" t="str">
        <f t="shared" si="74"/>
        <v>B</v>
      </c>
      <c r="M302" s="2" t="str">
        <f t="shared" si="75"/>
        <v>12</v>
      </c>
      <c r="N302" s="2" t="str">
        <f t="shared" si="66"/>
        <v>TRIS</v>
      </c>
      <c r="O302" s="2">
        <f t="shared" si="67"/>
        <v>1</v>
      </c>
      <c r="P302" s="2" t="str">
        <f t="shared" si="68"/>
        <v>TRIS</v>
      </c>
    </row>
    <row r="303" spans="1:16">
      <c r="A303" s="2" t="str">
        <f t="shared" si="69"/>
        <v>#define LAT_TQ34                    LATBbits.LATB12                             //</v>
      </c>
      <c r="B303" s="2" t="str">
        <f t="shared" si="70"/>
        <v xml:space="preserve">                                                            /</v>
      </c>
      <c r="C303" s="2">
        <f t="shared" si="71"/>
        <v>213</v>
      </c>
      <c r="D303" s="2">
        <f t="shared" si="56"/>
        <v>36</v>
      </c>
      <c r="E303" s="2">
        <f t="shared" si="72"/>
        <v>3</v>
      </c>
      <c r="F303" s="2" t="str">
        <f t="shared" si="58"/>
        <v>TQ34</v>
      </c>
      <c r="G303" s="2" t="str">
        <f t="shared" si="59"/>
        <v>RB12</v>
      </c>
      <c r="H303" s="2">
        <f t="shared" si="60"/>
        <v>1</v>
      </c>
      <c r="I303" s="2">
        <f t="shared" si="61"/>
        <v>44</v>
      </c>
      <c r="J303" s="2">
        <f t="shared" si="62"/>
        <v>0</v>
      </c>
      <c r="K303" s="2" t="str">
        <f t="shared" si="73"/>
        <v>LATBbits.LATB12</v>
      </c>
      <c r="L303" s="2" t="str">
        <f t="shared" si="74"/>
        <v>B</v>
      </c>
      <c r="M303" s="2" t="str">
        <f t="shared" si="75"/>
        <v>12</v>
      </c>
      <c r="N303" s="2" t="str">
        <f t="shared" si="66"/>
        <v>LAT</v>
      </c>
      <c r="O303" s="2">
        <f t="shared" si="67"/>
        <v>1</v>
      </c>
      <c r="P303" s="2" t="str">
        <f t="shared" si="68"/>
        <v>LAT</v>
      </c>
    </row>
    <row r="304" spans="1:16">
      <c r="A304" s="2" t="str">
        <f t="shared" si="69"/>
        <v>#define RPIN_TQ34                   44                                          //</v>
      </c>
      <c r="B304" s="2" t="str">
        <f t="shared" si="70"/>
        <v xml:space="preserve">                                                            /</v>
      </c>
      <c r="C304" s="2">
        <f t="shared" si="71"/>
        <v>214</v>
      </c>
      <c r="D304" s="2">
        <f t="shared" si="56"/>
        <v>36</v>
      </c>
      <c r="E304" s="2">
        <f t="shared" si="72"/>
        <v>4</v>
      </c>
      <c r="F304" s="2" t="str">
        <f t="shared" si="58"/>
        <v>TQ34</v>
      </c>
      <c r="G304" s="2" t="str">
        <f t="shared" si="59"/>
        <v>RB12</v>
      </c>
      <c r="H304" s="2">
        <f t="shared" si="60"/>
        <v>1</v>
      </c>
      <c r="I304" s="2">
        <f t="shared" si="61"/>
        <v>44</v>
      </c>
      <c r="J304" s="2">
        <f t="shared" si="62"/>
        <v>0</v>
      </c>
      <c r="K304" s="2">
        <f t="shared" si="73"/>
        <v>44</v>
      </c>
      <c r="L304" s="2" t="str">
        <f t="shared" si="74"/>
        <v>B</v>
      </c>
      <c r="M304" s="2" t="str">
        <f t="shared" si="75"/>
        <v>12</v>
      </c>
      <c r="N304" s="2" t="str">
        <f t="shared" si="66"/>
        <v>RPIN</v>
      </c>
      <c r="O304" s="2">
        <f t="shared" si="67"/>
        <v>2</v>
      </c>
      <c r="P304" s="2">
        <f t="shared" si="68"/>
        <v>0</v>
      </c>
    </row>
    <row r="305" spans="1:16">
      <c r="A305" s="2" t="str">
        <f t="shared" si="69"/>
        <v xml:space="preserve">                                                                                //</v>
      </c>
      <c r="B305" s="2" t="str">
        <f t="shared" si="70"/>
        <v xml:space="preserve">                                                            /</v>
      </c>
      <c r="C305" s="2">
        <f t="shared" si="71"/>
        <v>215</v>
      </c>
      <c r="D305" s="2">
        <f t="shared" si="56"/>
        <v>36</v>
      </c>
      <c r="E305" s="2">
        <f t="shared" si="72"/>
        <v>5</v>
      </c>
      <c r="F305" s="2" t="str">
        <f t="shared" si="58"/>
        <v>TQ34</v>
      </c>
      <c r="G305" s="2" t="str">
        <f t="shared" si="59"/>
        <v>RB12</v>
      </c>
      <c r="H305" s="2">
        <f t="shared" si="60"/>
        <v>1</v>
      </c>
      <c r="I305" s="2">
        <f t="shared" si="61"/>
        <v>44</v>
      </c>
      <c r="J305" s="2">
        <f t="shared" si="62"/>
        <v>0</v>
      </c>
      <c r="K305" s="2">
        <f t="shared" si="73"/>
        <v>0</v>
      </c>
      <c r="L305" s="2" t="str">
        <f t="shared" si="74"/>
        <v>B</v>
      </c>
      <c r="M305" s="2" t="str">
        <f t="shared" si="75"/>
        <v>12</v>
      </c>
      <c r="N305" s="2" t="str">
        <f t="shared" si="66"/>
        <v>RPOUT</v>
      </c>
      <c r="O305" s="2">
        <f t="shared" si="67"/>
        <v>3</v>
      </c>
      <c r="P305" s="2">
        <f t="shared" si="68"/>
        <v>0</v>
      </c>
    </row>
    <row r="306" spans="1:16">
      <c r="A306" s="2" t="str">
        <f t="shared" si="69"/>
        <v>#define ANSEL_TQ34                  ANSELBbits.ANSB12                           //</v>
      </c>
      <c r="B306" s="2" t="str">
        <f t="shared" si="70"/>
        <v xml:space="preserve">                                                            /</v>
      </c>
      <c r="C306" s="2">
        <f t="shared" si="71"/>
        <v>216</v>
      </c>
      <c r="D306" s="2">
        <f t="shared" si="56"/>
        <v>36</v>
      </c>
      <c r="E306" s="2">
        <f t="shared" si="72"/>
        <v>6</v>
      </c>
      <c r="F306" s="2" t="str">
        <f t="shared" si="58"/>
        <v>TQ34</v>
      </c>
      <c r="G306" s="2" t="str">
        <f t="shared" si="59"/>
        <v>RB12</v>
      </c>
      <c r="H306" s="2">
        <f t="shared" si="60"/>
        <v>1</v>
      </c>
      <c r="I306" s="2">
        <f t="shared" si="61"/>
        <v>44</v>
      </c>
      <c r="J306" s="2">
        <f t="shared" si="62"/>
        <v>0</v>
      </c>
      <c r="K306" s="2" t="str">
        <f t="shared" si="73"/>
        <v>ANSELBbits.ANSB12</v>
      </c>
      <c r="L306" s="2" t="str">
        <f t="shared" si="74"/>
        <v>B</v>
      </c>
      <c r="M306" s="2" t="str">
        <f t="shared" si="75"/>
        <v>12</v>
      </c>
      <c r="N306" s="2" t="str">
        <f t="shared" si="66"/>
        <v>ANSEL</v>
      </c>
      <c r="O306" s="2">
        <f t="shared" si="67"/>
        <v>4</v>
      </c>
      <c r="P306" s="2" t="str">
        <f t="shared" si="68"/>
        <v>ANS</v>
      </c>
    </row>
    <row r="307" spans="1:16">
      <c r="A307" s="2" t="str">
        <f t="shared" si="69"/>
        <v>#define PORT_CCN27                  PORTBbits.RB12                              //</v>
      </c>
      <c r="B307" s="2" t="str">
        <f t="shared" si="70"/>
        <v xml:space="preserve">                                                            /</v>
      </c>
      <c r="C307" s="2">
        <f t="shared" si="71"/>
        <v>217</v>
      </c>
      <c r="D307" s="2">
        <f t="shared" si="56"/>
        <v>37</v>
      </c>
      <c r="E307" s="2">
        <f t="shared" si="72"/>
        <v>1</v>
      </c>
      <c r="F307" s="2" t="str">
        <f t="shared" si="58"/>
        <v>CCN27</v>
      </c>
      <c r="G307" s="2" t="str">
        <f t="shared" si="59"/>
        <v>RB12</v>
      </c>
      <c r="H307" s="2">
        <f t="shared" si="60"/>
        <v>1</v>
      </c>
      <c r="I307" s="2">
        <f t="shared" si="61"/>
        <v>44</v>
      </c>
      <c r="J307" s="2">
        <f t="shared" si="62"/>
        <v>0</v>
      </c>
      <c r="K307" s="2" t="str">
        <f t="shared" si="73"/>
        <v>PORTBbits.RB12</v>
      </c>
      <c r="L307" s="2" t="str">
        <f t="shared" si="74"/>
        <v>B</v>
      </c>
      <c r="M307" s="2" t="str">
        <f t="shared" si="75"/>
        <v>12</v>
      </c>
      <c r="N307" s="2" t="str">
        <f t="shared" si="66"/>
        <v>PORT</v>
      </c>
      <c r="O307" s="2">
        <f t="shared" si="67"/>
        <v>1</v>
      </c>
      <c r="P307" s="2" t="str">
        <f t="shared" si="68"/>
        <v>R</v>
      </c>
    </row>
    <row r="308" spans="1:16">
      <c r="A308" s="2" t="str">
        <f t="shared" si="69"/>
        <v>#define TRIS_CCN27                  TRISBbits.TRISB12                           //</v>
      </c>
      <c r="B308" s="2" t="str">
        <f t="shared" si="70"/>
        <v xml:space="preserve">                                                            /</v>
      </c>
      <c r="C308" s="2">
        <f t="shared" si="71"/>
        <v>218</v>
      </c>
      <c r="D308" s="2">
        <f t="shared" si="56"/>
        <v>37</v>
      </c>
      <c r="E308" s="2">
        <f t="shared" si="72"/>
        <v>2</v>
      </c>
      <c r="F308" s="2" t="str">
        <f t="shared" si="58"/>
        <v>CCN27</v>
      </c>
      <c r="G308" s="2" t="str">
        <f t="shared" si="59"/>
        <v>RB12</v>
      </c>
      <c r="H308" s="2">
        <f t="shared" si="60"/>
        <v>1</v>
      </c>
      <c r="I308" s="2">
        <f t="shared" si="61"/>
        <v>44</v>
      </c>
      <c r="J308" s="2">
        <f t="shared" si="62"/>
        <v>0</v>
      </c>
      <c r="K308" s="2" t="str">
        <f t="shared" si="73"/>
        <v>TRISBbits.TRISB12</v>
      </c>
      <c r="L308" s="2" t="str">
        <f t="shared" si="74"/>
        <v>B</v>
      </c>
      <c r="M308" s="2" t="str">
        <f t="shared" si="75"/>
        <v>12</v>
      </c>
      <c r="N308" s="2" t="str">
        <f t="shared" si="66"/>
        <v>TRIS</v>
      </c>
      <c r="O308" s="2">
        <f t="shared" si="67"/>
        <v>1</v>
      </c>
      <c r="P308" s="2" t="str">
        <f t="shared" si="68"/>
        <v>TRIS</v>
      </c>
    </row>
    <row r="309" spans="1:16">
      <c r="A309" s="2" t="str">
        <f t="shared" si="69"/>
        <v>#define LAT_CCN27                   LATBbits.LATB12                             //</v>
      </c>
      <c r="B309" s="2" t="str">
        <f t="shared" si="70"/>
        <v xml:space="preserve">                                                            /</v>
      </c>
      <c r="C309" s="2">
        <f t="shared" si="71"/>
        <v>219</v>
      </c>
      <c r="D309" s="2">
        <f t="shared" si="56"/>
        <v>37</v>
      </c>
      <c r="E309" s="2">
        <f t="shared" si="72"/>
        <v>3</v>
      </c>
      <c r="F309" s="2" t="str">
        <f t="shared" si="58"/>
        <v>CCN27</v>
      </c>
      <c r="G309" s="2" t="str">
        <f t="shared" si="59"/>
        <v>RB12</v>
      </c>
      <c r="H309" s="2">
        <f t="shared" si="60"/>
        <v>1</v>
      </c>
      <c r="I309" s="2">
        <f t="shared" si="61"/>
        <v>44</v>
      </c>
      <c r="J309" s="2">
        <f t="shared" si="62"/>
        <v>0</v>
      </c>
      <c r="K309" s="2" t="str">
        <f t="shared" si="73"/>
        <v>LATBbits.LATB12</v>
      </c>
      <c r="L309" s="2" t="str">
        <f t="shared" si="74"/>
        <v>B</v>
      </c>
      <c r="M309" s="2" t="str">
        <f t="shared" si="75"/>
        <v>12</v>
      </c>
      <c r="N309" s="2" t="str">
        <f t="shared" si="66"/>
        <v>LAT</v>
      </c>
      <c r="O309" s="2">
        <f t="shared" si="67"/>
        <v>1</v>
      </c>
      <c r="P309" s="2" t="str">
        <f t="shared" si="68"/>
        <v>LAT</v>
      </c>
    </row>
    <row r="310" spans="1:16">
      <c r="A310" s="2" t="str">
        <f t="shared" si="69"/>
        <v>#define RPIN_CCN27                  44                                          //</v>
      </c>
      <c r="B310" s="2" t="str">
        <f t="shared" si="70"/>
        <v xml:space="preserve">                                                            /</v>
      </c>
      <c r="C310" s="2">
        <f t="shared" si="71"/>
        <v>220</v>
      </c>
      <c r="D310" s="2">
        <f t="shared" si="56"/>
        <v>37</v>
      </c>
      <c r="E310" s="2">
        <f t="shared" si="72"/>
        <v>4</v>
      </c>
      <c r="F310" s="2" t="str">
        <f t="shared" si="58"/>
        <v>CCN27</v>
      </c>
      <c r="G310" s="2" t="str">
        <f t="shared" si="59"/>
        <v>RB12</v>
      </c>
      <c r="H310" s="2">
        <f t="shared" si="60"/>
        <v>1</v>
      </c>
      <c r="I310" s="2">
        <f t="shared" si="61"/>
        <v>44</v>
      </c>
      <c r="J310" s="2">
        <f t="shared" si="62"/>
        <v>0</v>
      </c>
      <c r="K310" s="2">
        <f t="shared" si="73"/>
        <v>44</v>
      </c>
      <c r="L310" s="2" t="str">
        <f t="shared" si="74"/>
        <v>B</v>
      </c>
      <c r="M310" s="2" t="str">
        <f t="shared" si="75"/>
        <v>12</v>
      </c>
      <c r="N310" s="2" t="str">
        <f t="shared" si="66"/>
        <v>RPIN</v>
      </c>
      <c r="O310" s="2">
        <f t="shared" si="67"/>
        <v>2</v>
      </c>
      <c r="P310" s="2">
        <f t="shared" si="68"/>
        <v>0</v>
      </c>
    </row>
    <row r="311" spans="1:16">
      <c r="A311" s="2" t="str">
        <f t="shared" si="69"/>
        <v xml:space="preserve">                                                                                //</v>
      </c>
      <c r="B311" s="2" t="str">
        <f t="shared" si="70"/>
        <v xml:space="preserve">                                                            /</v>
      </c>
      <c r="C311" s="2">
        <f t="shared" si="71"/>
        <v>221</v>
      </c>
      <c r="D311" s="2">
        <f t="shared" si="56"/>
        <v>37</v>
      </c>
      <c r="E311" s="2">
        <f t="shared" si="72"/>
        <v>5</v>
      </c>
      <c r="F311" s="2" t="str">
        <f t="shared" si="58"/>
        <v>CCN27</v>
      </c>
      <c r="G311" s="2" t="str">
        <f t="shared" si="59"/>
        <v>RB12</v>
      </c>
      <c r="H311" s="2">
        <f t="shared" si="60"/>
        <v>1</v>
      </c>
      <c r="I311" s="2">
        <f t="shared" si="61"/>
        <v>44</v>
      </c>
      <c r="J311" s="2">
        <f t="shared" si="62"/>
        <v>0</v>
      </c>
      <c r="K311" s="2">
        <f t="shared" si="73"/>
        <v>0</v>
      </c>
      <c r="L311" s="2" t="str">
        <f t="shared" si="74"/>
        <v>B</v>
      </c>
      <c r="M311" s="2" t="str">
        <f t="shared" si="75"/>
        <v>12</v>
      </c>
      <c r="N311" s="2" t="str">
        <f t="shared" si="66"/>
        <v>RPOUT</v>
      </c>
      <c r="O311" s="2">
        <f t="shared" si="67"/>
        <v>3</v>
      </c>
      <c r="P311" s="2">
        <f t="shared" si="68"/>
        <v>0</v>
      </c>
    </row>
    <row r="312" spans="1:16">
      <c r="A312" s="2" t="str">
        <f t="shared" si="69"/>
        <v>#define ANSEL_CCN27                 ANSELBbits.ANSB12                           //</v>
      </c>
      <c r="B312" s="2" t="str">
        <f t="shared" si="70"/>
        <v xml:space="preserve">                                                            /</v>
      </c>
      <c r="C312" s="2">
        <f t="shared" si="71"/>
        <v>222</v>
      </c>
      <c r="D312" s="2">
        <f t="shared" si="56"/>
        <v>37</v>
      </c>
      <c r="E312" s="2">
        <f t="shared" si="72"/>
        <v>6</v>
      </c>
      <c r="F312" s="2" t="str">
        <f t="shared" si="58"/>
        <v>CCN27</v>
      </c>
      <c r="G312" s="2" t="str">
        <f t="shared" si="59"/>
        <v>RB12</v>
      </c>
      <c r="H312" s="2">
        <f t="shared" si="60"/>
        <v>1</v>
      </c>
      <c r="I312" s="2">
        <f t="shared" si="61"/>
        <v>44</v>
      </c>
      <c r="J312" s="2">
        <f t="shared" si="62"/>
        <v>0</v>
      </c>
      <c r="K312" s="2" t="str">
        <f t="shared" si="73"/>
        <v>ANSELBbits.ANSB12</v>
      </c>
      <c r="L312" s="2" t="str">
        <f t="shared" si="74"/>
        <v>B</v>
      </c>
      <c r="M312" s="2" t="str">
        <f t="shared" si="75"/>
        <v>12</v>
      </c>
      <c r="N312" s="2" t="str">
        <f t="shared" si="66"/>
        <v>ANSEL</v>
      </c>
      <c r="O312" s="2">
        <f t="shared" si="67"/>
        <v>4</v>
      </c>
      <c r="P312" s="2" t="str">
        <f t="shared" si="68"/>
        <v>ANS</v>
      </c>
    </row>
    <row r="313" spans="1:16">
      <c r="A313" s="2" t="str">
        <f t="shared" si="69"/>
        <v>#define PORT_CLK5                   PORTEbits.RE7                               //</v>
      </c>
      <c r="B313" s="2" t="str">
        <f t="shared" si="70"/>
        <v xml:space="preserve">                                                            /</v>
      </c>
      <c r="C313" s="2">
        <f t="shared" si="71"/>
        <v>223</v>
      </c>
      <c r="D313" s="2">
        <f t="shared" si="56"/>
        <v>38</v>
      </c>
      <c r="E313" s="2">
        <f t="shared" si="72"/>
        <v>1</v>
      </c>
      <c r="F313" s="2" t="str">
        <f t="shared" si="58"/>
        <v>CLK5</v>
      </c>
      <c r="G313" s="2" t="str">
        <f t="shared" si="59"/>
        <v>RE7</v>
      </c>
      <c r="H313" s="2">
        <f t="shared" si="60"/>
        <v>1</v>
      </c>
      <c r="I313" s="2">
        <f t="shared" si="61"/>
        <v>87</v>
      </c>
      <c r="J313" s="2" t="str">
        <f t="shared" si="62"/>
        <v>_RP87R</v>
      </c>
      <c r="K313" s="2" t="str">
        <f t="shared" si="73"/>
        <v>PORTEbits.RE7</v>
      </c>
      <c r="L313" s="2" t="str">
        <f t="shared" si="74"/>
        <v>E</v>
      </c>
      <c r="M313" s="2" t="str">
        <f t="shared" si="75"/>
        <v>7</v>
      </c>
      <c r="N313" s="2" t="str">
        <f t="shared" si="66"/>
        <v>PORT</v>
      </c>
      <c r="O313" s="2">
        <f t="shared" si="67"/>
        <v>1</v>
      </c>
      <c r="P313" s="2" t="str">
        <f t="shared" si="68"/>
        <v>R</v>
      </c>
    </row>
    <row r="314" spans="1:16">
      <c r="A314" s="2" t="str">
        <f t="shared" si="69"/>
        <v>#define TRIS_CLK5                   TRISEbits.TRISE7                            //</v>
      </c>
      <c r="B314" s="2" t="str">
        <f t="shared" si="70"/>
        <v xml:space="preserve">                                                            /</v>
      </c>
      <c r="C314" s="2">
        <f t="shared" si="71"/>
        <v>224</v>
      </c>
      <c r="D314" s="2">
        <f t="shared" si="56"/>
        <v>38</v>
      </c>
      <c r="E314" s="2">
        <f t="shared" si="72"/>
        <v>2</v>
      </c>
      <c r="F314" s="2" t="str">
        <f t="shared" si="58"/>
        <v>CLK5</v>
      </c>
      <c r="G314" s="2" t="str">
        <f t="shared" si="59"/>
        <v>RE7</v>
      </c>
      <c r="H314" s="2">
        <f t="shared" si="60"/>
        <v>1</v>
      </c>
      <c r="I314" s="2">
        <f t="shared" si="61"/>
        <v>87</v>
      </c>
      <c r="J314" s="2" t="str">
        <f t="shared" si="62"/>
        <v>_RP87R</v>
      </c>
      <c r="K314" s="2" t="str">
        <f t="shared" si="73"/>
        <v>TRISEbits.TRISE7</v>
      </c>
      <c r="L314" s="2" t="str">
        <f t="shared" si="74"/>
        <v>E</v>
      </c>
      <c r="M314" s="2" t="str">
        <f t="shared" si="75"/>
        <v>7</v>
      </c>
      <c r="N314" s="2" t="str">
        <f t="shared" si="66"/>
        <v>TRIS</v>
      </c>
      <c r="O314" s="2">
        <f t="shared" si="67"/>
        <v>1</v>
      </c>
      <c r="P314" s="2" t="str">
        <f t="shared" si="68"/>
        <v>TRIS</v>
      </c>
    </row>
    <row r="315" spans="1:16">
      <c r="A315" s="2" t="str">
        <f t="shared" si="69"/>
        <v>#define LAT_CLK5                    LATEbits.LATE7                              //</v>
      </c>
      <c r="B315" s="2" t="str">
        <f t="shared" si="70"/>
        <v xml:space="preserve">                                                            /</v>
      </c>
      <c r="C315" s="2">
        <f t="shared" si="71"/>
        <v>225</v>
      </c>
      <c r="D315" s="2">
        <f t="shared" si="56"/>
        <v>38</v>
      </c>
      <c r="E315" s="2">
        <f t="shared" si="72"/>
        <v>3</v>
      </c>
      <c r="F315" s="2" t="str">
        <f t="shared" si="58"/>
        <v>CLK5</v>
      </c>
      <c r="G315" s="2" t="str">
        <f t="shared" si="59"/>
        <v>RE7</v>
      </c>
      <c r="H315" s="2">
        <f t="shared" si="60"/>
        <v>1</v>
      </c>
      <c r="I315" s="2">
        <f t="shared" si="61"/>
        <v>87</v>
      </c>
      <c r="J315" s="2" t="str">
        <f t="shared" si="62"/>
        <v>_RP87R</v>
      </c>
      <c r="K315" s="2" t="str">
        <f t="shared" si="73"/>
        <v>LATEbits.LATE7</v>
      </c>
      <c r="L315" s="2" t="str">
        <f t="shared" si="74"/>
        <v>E</v>
      </c>
      <c r="M315" s="2" t="str">
        <f t="shared" si="75"/>
        <v>7</v>
      </c>
      <c r="N315" s="2" t="str">
        <f t="shared" si="66"/>
        <v>LAT</v>
      </c>
      <c r="O315" s="2">
        <f t="shared" si="67"/>
        <v>1</v>
      </c>
      <c r="P315" s="2" t="str">
        <f t="shared" si="68"/>
        <v>LAT</v>
      </c>
    </row>
    <row r="316" spans="1:16">
      <c r="A316" s="2" t="str">
        <f t="shared" si="69"/>
        <v>#define RPIN_CLK5                   87                                          //</v>
      </c>
      <c r="B316" s="2" t="str">
        <f t="shared" si="70"/>
        <v xml:space="preserve">                                                            /</v>
      </c>
      <c r="C316" s="2">
        <f t="shared" si="71"/>
        <v>226</v>
      </c>
      <c r="D316" s="2">
        <f t="shared" si="56"/>
        <v>38</v>
      </c>
      <c r="E316" s="2">
        <f t="shared" si="72"/>
        <v>4</v>
      </c>
      <c r="F316" s="2" t="str">
        <f t="shared" si="58"/>
        <v>CLK5</v>
      </c>
      <c r="G316" s="2" t="str">
        <f t="shared" si="59"/>
        <v>RE7</v>
      </c>
      <c r="H316" s="2">
        <f t="shared" si="60"/>
        <v>1</v>
      </c>
      <c r="I316" s="2">
        <f t="shared" si="61"/>
        <v>87</v>
      </c>
      <c r="J316" s="2" t="str">
        <f t="shared" si="62"/>
        <v>_RP87R</v>
      </c>
      <c r="K316" s="2">
        <f t="shared" si="73"/>
        <v>87</v>
      </c>
      <c r="L316" s="2" t="str">
        <f t="shared" si="74"/>
        <v>E</v>
      </c>
      <c r="M316" s="2" t="str">
        <f t="shared" si="75"/>
        <v>7</v>
      </c>
      <c r="N316" s="2" t="str">
        <f t="shared" si="66"/>
        <v>RPIN</v>
      </c>
      <c r="O316" s="2">
        <f t="shared" si="67"/>
        <v>2</v>
      </c>
      <c r="P316" s="2">
        <f t="shared" si="68"/>
        <v>0</v>
      </c>
    </row>
    <row r="317" spans="1:16">
      <c r="A317" s="2" t="str">
        <f t="shared" si="69"/>
        <v>#define RPOUT_CLK5                  _RP87R                                      //</v>
      </c>
      <c r="B317" s="2" t="str">
        <f t="shared" si="70"/>
        <v xml:space="preserve">                                                            /</v>
      </c>
      <c r="C317" s="2">
        <f t="shared" si="71"/>
        <v>227</v>
      </c>
      <c r="D317" s="2">
        <f t="shared" si="56"/>
        <v>38</v>
      </c>
      <c r="E317" s="2">
        <f t="shared" si="72"/>
        <v>5</v>
      </c>
      <c r="F317" s="2" t="str">
        <f t="shared" si="58"/>
        <v>CLK5</v>
      </c>
      <c r="G317" s="2" t="str">
        <f t="shared" si="59"/>
        <v>RE7</v>
      </c>
      <c r="H317" s="2">
        <f t="shared" si="60"/>
        <v>1</v>
      </c>
      <c r="I317" s="2">
        <f t="shared" si="61"/>
        <v>87</v>
      </c>
      <c r="J317" s="2" t="str">
        <f t="shared" si="62"/>
        <v>_RP87R</v>
      </c>
      <c r="K317" s="2" t="str">
        <f t="shared" si="73"/>
        <v>_RP87R</v>
      </c>
      <c r="L317" s="2" t="str">
        <f t="shared" si="74"/>
        <v>E</v>
      </c>
      <c r="M317" s="2" t="str">
        <f t="shared" si="75"/>
        <v>7</v>
      </c>
      <c r="N317" s="2" t="str">
        <f t="shared" si="66"/>
        <v>RPOUT</v>
      </c>
      <c r="O317" s="2">
        <f t="shared" si="67"/>
        <v>3</v>
      </c>
      <c r="P317" s="2">
        <f t="shared" si="68"/>
        <v>0</v>
      </c>
    </row>
    <row r="318" spans="1:16">
      <c r="A318" s="2" t="str">
        <f t="shared" si="69"/>
        <v>#define ANSEL_CLK5                  ANSELEbits.ANSE7                            //</v>
      </c>
      <c r="B318" s="2" t="str">
        <f t="shared" si="70"/>
        <v xml:space="preserve">                                                            /</v>
      </c>
      <c r="C318" s="2">
        <f t="shared" si="71"/>
        <v>228</v>
      </c>
      <c r="D318" s="2">
        <f t="shared" si="56"/>
        <v>38</v>
      </c>
      <c r="E318" s="2">
        <f t="shared" si="72"/>
        <v>6</v>
      </c>
      <c r="F318" s="2" t="str">
        <f t="shared" si="58"/>
        <v>CLK5</v>
      </c>
      <c r="G318" s="2" t="str">
        <f t="shared" si="59"/>
        <v>RE7</v>
      </c>
      <c r="H318" s="2">
        <f t="shared" si="60"/>
        <v>1</v>
      </c>
      <c r="I318" s="2">
        <f t="shared" si="61"/>
        <v>87</v>
      </c>
      <c r="J318" s="2" t="str">
        <f t="shared" si="62"/>
        <v>_RP87R</v>
      </c>
      <c r="K318" s="2" t="str">
        <f t="shared" si="73"/>
        <v>ANSELEbits.ANSE7</v>
      </c>
      <c r="L318" s="2" t="str">
        <f t="shared" si="74"/>
        <v>E</v>
      </c>
      <c r="M318" s="2" t="str">
        <f t="shared" si="75"/>
        <v>7</v>
      </c>
      <c r="N318" s="2" t="str">
        <f t="shared" si="66"/>
        <v>ANSEL</v>
      </c>
      <c r="O318" s="2">
        <f t="shared" si="67"/>
        <v>4</v>
      </c>
      <c r="P318" s="2" t="str">
        <f t="shared" si="68"/>
        <v>ANS</v>
      </c>
    </row>
    <row r="319" spans="1:16">
      <c r="A319" s="2" t="str">
        <f t="shared" si="69"/>
        <v>#define PORT_CCN30                  PORTEbits.RE7                               //</v>
      </c>
      <c r="B319" s="2" t="str">
        <f t="shared" si="70"/>
        <v xml:space="preserve">                                                            /</v>
      </c>
      <c r="C319" s="2">
        <f t="shared" si="71"/>
        <v>229</v>
      </c>
      <c r="D319" s="2">
        <f t="shared" si="56"/>
        <v>39</v>
      </c>
      <c r="E319" s="2">
        <f t="shared" si="72"/>
        <v>1</v>
      </c>
      <c r="F319" s="2" t="str">
        <f t="shared" si="58"/>
        <v>CCN30</v>
      </c>
      <c r="G319" s="2" t="str">
        <f t="shared" si="59"/>
        <v>RE7</v>
      </c>
      <c r="H319" s="2">
        <f t="shared" si="60"/>
        <v>1</v>
      </c>
      <c r="I319" s="2">
        <f t="shared" si="61"/>
        <v>87</v>
      </c>
      <c r="J319" s="2" t="str">
        <f t="shared" si="62"/>
        <v>_RP87R</v>
      </c>
      <c r="K319" s="2" t="str">
        <f t="shared" si="73"/>
        <v>PORTEbits.RE7</v>
      </c>
      <c r="L319" s="2" t="str">
        <f t="shared" si="74"/>
        <v>E</v>
      </c>
      <c r="M319" s="2" t="str">
        <f t="shared" si="75"/>
        <v>7</v>
      </c>
      <c r="N319" s="2" t="str">
        <f t="shared" si="66"/>
        <v>PORT</v>
      </c>
      <c r="O319" s="2">
        <f t="shared" si="67"/>
        <v>1</v>
      </c>
      <c r="P319" s="2" t="str">
        <f t="shared" si="68"/>
        <v>R</v>
      </c>
    </row>
    <row r="320" spans="1:16">
      <c r="A320" s="2" t="str">
        <f t="shared" si="69"/>
        <v>#define TRIS_CCN30                  TRISEbits.TRISE7                            //</v>
      </c>
      <c r="B320" s="2" t="str">
        <f t="shared" si="70"/>
        <v xml:space="preserve">                                                            /</v>
      </c>
      <c r="C320" s="2">
        <f t="shared" si="71"/>
        <v>230</v>
      </c>
      <c r="D320" s="2">
        <f t="shared" si="56"/>
        <v>39</v>
      </c>
      <c r="E320" s="2">
        <f t="shared" si="72"/>
        <v>2</v>
      </c>
      <c r="F320" s="2" t="str">
        <f t="shared" si="58"/>
        <v>CCN30</v>
      </c>
      <c r="G320" s="2" t="str">
        <f t="shared" si="59"/>
        <v>RE7</v>
      </c>
      <c r="H320" s="2">
        <f t="shared" si="60"/>
        <v>1</v>
      </c>
      <c r="I320" s="2">
        <f t="shared" si="61"/>
        <v>87</v>
      </c>
      <c r="J320" s="2" t="str">
        <f t="shared" si="62"/>
        <v>_RP87R</v>
      </c>
      <c r="K320" s="2" t="str">
        <f t="shared" si="73"/>
        <v>TRISEbits.TRISE7</v>
      </c>
      <c r="L320" s="2" t="str">
        <f t="shared" si="74"/>
        <v>E</v>
      </c>
      <c r="M320" s="2" t="str">
        <f t="shared" si="75"/>
        <v>7</v>
      </c>
      <c r="N320" s="2" t="str">
        <f t="shared" si="66"/>
        <v>TRIS</v>
      </c>
      <c r="O320" s="2">
        <f t="shared" si="67"/>
        <v>1</v>
      </c>
      <c r="P320" s="2" t="str">
        <f t="shared" si="68"/>
        <v>TRIS</v>
      </c>
    </row>
    <row r="321" spans="1:16">
      <c r="A321" s="2" t="str">
        <f t="shared" si="69"/>
        <v>#define LAT_CCN30                   LATEbits.LATE7                              //</v>
      </c>
      <c r="B321" s="2" t="str">
        <f t="shared" si="70"/>
        <v xml:space="preserve">                                                            /</v>
      </c>
      <c r="C321" s="2">
        <f t="shared" si="71"/>
        <v>231</v>
      </c>
      <c r="D321" s="2">
        <f t="shared" si="56"/>
        <v>39</v>
      </c>
      <c r="E321" s="2">
        <f t="shared" si="72"/>
        <v>3</v>
      </c>
      <c r="F321" s="2" t="str">
        <f t="shared" si="58"/>
        <v>CCN30</v>
      </c>
      <c r="G321" s="2" t="str">
        <f t="shared" si="59"/>
        <v>RE7</v>
      </c>
      <c r="H321" s="2">
        <f t="shared" si="60"/>
        <v>1</v>
      </c>
      <c r="I321" s="2">
        <f t="shared" si="61"/>
        <v>87</v>
      </c>
      <c r="J321" s="2" t="str">
        <f t="shared" si="62"/>
        <v>_RP87R</v>
      </c>
      <c r="K321" s="2" t="str">
        <f t="shared" si="73"/>
        <v>LATEbits.LATE7</v>
      </c>
      <c r="L321" s="2" t="str">
        <f t="shared" si="74"/>
        <v>E</v>
      </c>
      <c r="M321" s="2" t="str">
        <f t="shared" si="75"/>
        <v>7</v>
      </c>
      <c r="N321" s="2" t="str">
        <f t="shared" si="66"/>
        <v>LAT</v>
      </c>
      <c r="O321" s="2">
        <f t="shared" si="67"/>
        <v>1</v>
      </c>
      <c r="P321" s="2" t="str">
        <f t="shared" si="68"/>
        <v>LAT</v>
      </c>
    </row>
    <row r="322" spans="1:16">
      <c r="A322" s="2" t="str">
        <f t="shared" si="69"/>
        <v>#define RPIN_CCN30                  87                                          //</v>
      </c>
      <c r="B322" s="2" t="str">
        <f t="shared" si="70"/>
        <v xml:space="preserve">                                                            /</v>
      </c>
      <c r="C322" s="2">
        <f t="shared" si="71"/>
        <v>232</v>
      </c>
      <c r="D322" s="2">
        <f t="shared" si="56"/>
        <v>39</v>
      </c>
      <c r="E322" s="2">
        <f t="shared" si="72"/>
        <v>4</v>
      </c>
      <c r="F322" s="2" t="str">
        <f t="shared" si="58"/>
        <v>CCN30</v>
      </c>
      <c r="G322" s="2" t="str">
        <f t="shared" si="59"/>
        <v>RE7</v>
      </c>
      <c r="H322" s="2">
        <f t="shared" si="60"/>
        <v>1</v>
      </c>
      <c r="I322" s="2">
        <f t="shared" si="61"/>
        <v>87</v>
      </c>
      <c r="J322" s="2" t="str">
        <f t="shared" si="62"/>
        <v>_RP87R</v>
      </c>
      <c r="K322" s="2">
        <f t="shared" si="73"/>
        <v>87</v>
      </c>
      <c r="L322" s="2" t="str">
        <f t="shared" si="74"/>
        <v>E</v>
      </c>
      <c r="M322" s="2" t="str">
        <f t="shared" si="75"/>
        <v>7</v>
      </c>
      <c r="N322" s="2" t="str">
        <f t="shared" si="66"/>
        <v>RPIN</v>
      </c>
      <c r="O322" s="2">
        <f t="shared" si="67"/>
        <v>2</v>
      </c>
      <c r="P322" s="2">
        <f t="shared" si="68"/>
        <v>0</v>
      </c>
    </row>
    <row r="323" spans="1:16">
      <c r="A323" s="2" t="str">
        <f t="shared" si="69"/>
        <v>#define RPOUT_CCN30                 _RP87R                                      //</v>
      </c>
      <c r="B323" s="2" t="str">
        <f t="shared" si="70"/>
        <v xml:space="preserve">                                                            /</v>
      </c>
      <c r="C323" s="2">
        <f t="shared" si="71"/>
        <v>233</v>
      </c>
      <c r="D323" s="2">
        <f t="shared" si="56"/>
        <v>39</v>
      </c>
      <c r="E323" s="2">
        <f t="shared" si="72"/>
        <v>5</v>
      </c>
      <c r="F323" s="2" t="str">
        <f t="shared" si="58"/>
        <v>CCN30</v>
      </c>
      <c r="G323" s="2" t="str">
        <f t="shared" si="59"/>
        <v>RE7</v>
      </c>
      <c r="H323" s="2">
        <f t="shared" si="60"/>
        <v>1</v>
      </c>
      <c r="I323" s="2">
        <f t="shared" si="61"/>
        <v>87</v>
      </c>
      <c r="J323" s="2" t="str">
        <f t="shared" si="62"/>
        <v>_RP87R</v>
      </c>
      <c r="K323" s="2" t="str">
        <f t="shared" si="73"/>
        <v>_RP87R</v>
      </c>
      <c r="L323" s="2" t="str">
        <f t="shared" si="74"/>
        <v>E</v>
      </c>
      <c r="M323" s="2" t="str">
        <f t="shared" si="75"/>
        <v>7</v>
      </c>
      <c r="N323" s="2" t="str">
        <f t="shared" si="66"/>
        <v>RPOUT</v>
      </c>
      <c r="O323" s="2">
        <f t="shared" si="67"/>
        <v>3</v>
      </c>
      <c r="P323" s="2">
        <f t="shared" si="68"/>
        <v>0</v>
      </c>
    </row>
    <row r="324" spans="1:16">
      <c r="A324" s="2" t="str">
        <f t="shared" si="69"/>
        <v>#define ANSEL_CCN30                 ANSELEbits.ANSE7                            //</v>
      </c>
      <c r="B324" s="2" t="str">
        <f t="shared" si="70"/>
        <v xml:space="preserve">                                                            /</v>
      </c>
      <c r="C324" s="2">
        <f t="shared" si="71"/>
        <v>234</v>
      </c>
      <c r="D324" s="2">
        <f t="shared" si="56"/>
        <v>39</v>
      </c>
      <c r="E324" s="2">
        <f t="shared" si="72"/>
        <v>6</v>
      </c>
      <c r="F324" s="2" t="str">
        <f t="shared" si="58"/>
        <v>CCN30</v>
      </c>
      <c r="G324" s="2" t="str">
        <f t="shared" si="59"/>
        <v>RE7</v>
      </c>
      <c r="H324" s="2">
        <f t="shared" si="60"/>
        <v>1</v>
      </c>
      <c r="I324" s="2">
        <f t="shared" si="61"/>
        <v>87</v>
      </c>
      <c r="J324" s="2" t="str">
        <f t="shared" si="62"/>
        <v>_RP87R</v>
      </c>
      <c r="K324" s="2" t="str">
        <f t="shared" si="73"/>
        <v>ANSELEbits.ANSE7</v>
      </c>
      <c r="L324" s="2" t="str">
        <f t="shared" si="74"/>
        <v>E</v>
      </c>
      <c r="M324" s="2" t="str">
        <f t="shared" si="75"/>
        <v>7</v>
      </c>
      <c r="N324" s="2" t="str">
        <f t="shared" si="66"/>
        <v>ANSEL</v>
      </c>
      <c r="O324" s="2">
        <f t="shared" si="67"/>
        <v>4</v>
      </c>
      <c r="P324" s="2" t="str">
        <f t="shared" si="68"/>
        <v>ANS</v>
      </c>
    </row>
    <row r="325" spans="1:16">
      <c r="A325" s="2" t="str">
        <f t="shared" si="69"/>
        <v>#define PORT_CWCCW5                 PORTEbits.RE6                               //</v>
      </c>
      <c r="B325" s="2" t="str">
        <f t="shared" si="70"/>
        <v xml:space="preserve">                                                            /</v>
      </c>
      <c r="C325" s="2">
        <f t="shared" si="71"/>
        <v>235</v>
      </c>
      <c r="D325" s="2">
        <f t="shared" si="56"/>
        <v>40</v>
      </c>
      <c r="E325" s="2">
        <f t="shared" si="72"/>
        <v>1</v>
      </c>
      <c r="F325" s="2" t="str">
        <f t="shared" si="58"/>
        <v>CWCCW5</v>
      </c>
      <c r="G325" s="2" t="str">
        <f t="shared" si="59"/>
        <v>RE6</v>
      </c>
      <c r="H325" s="2">
        <f t="shared" si="60"/>
        <v>1</v>
      </c>
      <c r="I325" s="2">
        <f t="shared" si="61"/>
        <v>86</v>
      </c>
      <c r="J325" s="2">
        <f t="shared" si="62"/>
        <v>0</v>
      </c>
      <c r="K325" s="2" t="str">
        <f t="shared" si="73"/>
        <v>PORTEbits.RE6</v>
      </c>
      <c r="L325" s="2" t="str">
        <f t="shared" si="74"/>
        <v>E</v>
      </c>
      <c r="M325" s="2" t="str">
        <f t="shared" si="75"/>
        <v>6</v>
      </c>
      <c r="N325" s="2" t="str">
        <f t="shared" si="66"/>
        <v>PORT</v>
      </c>
      <c r="O325" s="2">
        <f t="shared" si="67"/>
        <v>1</v>
      </c>
      <c r="P325" s="2" t="str">
        <f t="shared" si="68"/>
        <v>R</v>
      </c>
    </row>
    <row r="326" spans="1:16">
      <c r="A326" s="2" t="str">
        <f t="shared" si="69"/>
        <v>#define TRIS_CWCCW5                 TRISEbits.TRISE6                            //</v>
      </c>
      <c r="B326" s="2" t="str">
        <f t="shared" si="70"/>
        <v xml:space="preserve">                                                            /</v>
      </c>
      <c r="C326" s="2">
        <f t="shared" si="71"/>
        <v>236</v>
      </c>
      <c r="D326" s="2">
        <f t="shared" si="56"/>
        <v>40</v>
      </c>
      <c r="E326" s="2">
        <f t="shared" si="72"/>
        <v>2</v>
      </c>
      <c r="F326" s="2" t="str">
        <f t="shared" si="58"/>
        <v>CWCCW5</v>
      </c>
      <c r="G326" s="2" t="str">
        <f t="shared" si="59"/>
        <v>RE6</v>
      </c>
      <c r="H326" s="2">
        <f t="shared" si="60"/>
        <v>1</v>
      </c>
      <c r="I326" s="2">
        <f t="shared" si="61"/>
        <v>86</v>
      </c>
      <c r="J326" s="2">
        <f t="shared" si="62"/>
        <v>0</v>
      </c>
      <c r="K326" s="2" t="str">
        <f t="shared" si="73"/>
        <v>TRISEbits.TRISE6</v>
      </c>
      <c r="L326" s="2" t="str">
        <f t="shared" si="74"/>
        <v>E</v>
      </c>
      <c r="M326" s="2" t="str">
        <f t="shared" si="75"/>
        <v>6</v>
      </c>
      <c r="N326" s="2" t="str">
        <f t="shared" si="66"/>
        <v>TRIS</v>
      </c>
      <c r="O326" s="2">
        <f t="shared" si="67"/>
        <v>1</v>
      </c>
      <c r="P326" s="2" t="str">
        <f t="shared" si="68"/>
        <v>TRIS</v>
      </c>
    </row>
    <row r="327" spans="1:16">
      <c r="A327" s="2" t="str">
        <f t="shared" si="69"/>
        <v>#define LAT_CWCCW5                  LATEbits.LATE6                              //</v>
      </c>
      <c r="B327" s="2" t="str">
        <f t="shared" si="70"/>
        <v xml:space="preserve">                                                            /</v>
      </c>
      <c r="C327" s="2">
        <f t="shared" si="71"/>
        <v>237</v>
      </c>
      <c r="D327" s="2">
        <f t="shared" si="56"/>
        <v>40</v>
      </c>
      <c r="E327" s="2">
        <f t="shared" si="72"/>
        <v>3</v>
      </c>
      <c r="F327" s="2" t="str">
        <f t="shared" si="58"/>
        <v>CWCCW5</v>
      </c>
      <c r="G327" s="2" t="str">
        <f t="shared" si="59"/>
        <v>RE6</v>
      </c>
      <c r="H327" s="2">
        <f t="shared" si="60"/>
        <v>1</v>
      </c>
      <c r="I327" s="2">
        <f t="shared" si="61"/>
        <v>86</v>
      </c>
      <c r="J327" s="2">
        <f t="shared" si="62"/>
        <v>0</v>
      </c>
      <c r="K327" s="2" t="str">
        <f t="shared" si="73"/>
        <v>LATEbits.LATE6</v>
      </c>
      <c r="L327" s="2" t="str">
        <f t="shared" si="74"/>
        <v>E</v>
      </c>
      <c r="M327" s="2" t="str">
        <f t="shared" si="75"/>
        <v>6</v>
      </c>
      <c r="N327" s="2" t="str">
        <f t="shared" si="66"/>
        <v>LAT</v>
      </c>
      <c r="O327" s="2">
        <f t="shared" si="67"/>
        <v>1</v>
      </c>
      <c r="P327" s="2" t="str">
        <f t="shared" si="68"/>
        <v>LAT</v>
      </c>
    </row>
    <row r="328" spans="1:16">
      <c r="A328" s="2" t="str">
        <f t="shared" si="69"/>
        <v>#define RPIN_CWCCW5                 86                                          //</v>
      </c>
      <c r="B328" s="2" t="str">
        <f t="shared" si="70"/>
        <v xml:space="preserve">                                                            /</v>
      </c>
      <c r="C328" s="2">
        <f t="shared" si="71"/>
        <v>238</v>
      </c>
      <c r="D328" s="2">
        <f t="shared" si="56"/>
        <v>40</v>
      </c>
      <c r="E328" s="2">
        <f t="shared" si="72"/>
        <v>4</v>
      </c>
      <c r="F328" s="2" t="str">
        <f t="shared" si="58"/>
        <v>CWCCW5</v>
      </c>
      <c r="G328" s="2" t="str">
        <f t="shared" si="59"/>
        <v>RE6</v>
      </c>
      <c r="H328" s="2">
        <f t="shared" si="60"/>
        <v>1</v>
      </c>
      <c r="I328" s="2">
        <f t="shared" si="61"/>
        <v>86</v>
      </c>
      <c r="J328" s="2">
        <f t="shared" si="62"/>
        <v>0</v>
      </c>
      <c r="K328" s="2">
        <f t="shared" si="73"/>
        <v>86</v>
      </c>
      <c r="L328" s="2" t="str">
        <f t="shared" si="74"/>
        <v>E</v>
      </c>
      <c r="M328" s="2" t="str">
        <f t="shared" si="75"/>
        <v>6</v>
      </c>
      <c r="N328" s="2" t="str">
        <f t="shared" si="66"/>
        <v>RPIN</v>
      </c>
      <c r="O328" s="2">
        <f t="shared" si="67"/>
        <v>2</v>
      </c>
      <c r="P328" s="2">
        <f t="shared" si="68"/>
        <v>0</v>
      </c>
    </row>
    <row r="329" spans="1:16">
      <c r="A329" s="2" t="str">
        <f t="shared" si="69"/>
        <v xml:space="preserve">                                                                                //</v>
      </c>
      <c r="B329" s="2" t="str">
        <f t="shared" si="70"/>
        <v xml:space="preserve">                                                            /</v>
      </c>
      <c r="C329" s="2">
        <f t="shared" si="71"/>
        <v>239</v>
      </c>
      <c r="D329" s="2">
        <f t="shared" si="56"/>
        <v>40</v>
      </c>
      <c r="E329" s="2">
        <f t="shared" si="72"/>
        <v>5</v>
      </c>
      <c r="F329" s="2" t="str">
        <f t="shared" si="58"/>
        <v>CWCCW5</v>
      </c>
      <c r="G329" s="2" t="str">
        <f t="shared" si="59"/>
        <v>RE6</v>
      </c>
      <c r="H329" s="2">
        <f t="shared" si="60"/>
        <v>1</v>
      </c>
      <c r="I329" s="2">
        <f t="shared" si="61"/>
        <v>86</v>
      </c>
      <c r="J329" s="2">
        <f t="shared" si="62"/>
        <v>0</v>
      </c>
      <c r="K329" s="2">
        <f t="shared" si="73"/>
        <v>0</v>
      </c>
      <c r="L329" s="2" t="str">
        <f t="shared" si="74"/>
        <v>E</v>
      </c>
      <c r="M329" s="2" t="str">
        <f t="shared" si="75"/>
        <v>6</v>
      </c>
      <c r="N329" s="2" t="str">
        <f t="shared" si="66"/>
        <v>RPOUT</v>
      </c>
      <c r="O329" s="2">
        <f t="shared" si="67"/>
        <v>3</v>
      </c>
      <c r="P329" s="2">
        <f t="shared" si="68"/>
        <v>0</v>
      </c>
    </row>
    <row r="330" spans="1:16">
      <c r="A330" s="2" t="str">
        <f t="shared" si="69"/>
        <v>#define ANSEL_CWCCW5                ANSELEbits.ANSE6                            //</v>
      </c>
      <c r="B330" s="2" t="str">
        <f t="shared" si="70"/>
        <v xml:space="preserve">                                                            /</v>
      </c>
      <c r="C330" s="2">
        <f t="shared" si="71"/>
        <v>240</v>
      </c>
      <c r="D330" s="2">
        <f t="shared" si="56"/>
        <v>40</v>
      </c>
      <c r="E330" s="2">
        <f t="shared" si="72"/>
        <v>6</v>
      </c>
      <c r="F330" s="2" t="str">
        <f t="shared" si="58"/>
        <v>CWCCW5</v>
      </c>
      <c r="G330" s="2" t="str">
        <f t="shared" si="59"/>
        <v>RE6</v>
      </c>
      <c r="H330" s="2">
        <f t="shared" si="60"/>
        <v>1</v>
      </c>
      <c r="I330" s="2">
        <f t="shared" si="61"/>
        <v>86</v>
      </c>
      <c r="J330" s="2">
        <f t="shared" si="62"/>
        <v>0</v>
      </c>
      <c r="K330" s="2" t="str">
        <f t="shared" si="73"/>
        <v>ANSELEbits.ANSE6</v>
      </c>
      <c r="L330" s="2" t="str">
        <f t="shared" si="74"/>
        <v>E</v>
      </c>
      <c r="M330" s="2" t="str">
        <f t="shared" si="75"/>
        <v>6</v>
      </c>
      <c r="N330" s="2" t="str">
        <f t="shared" si="66"/>
        <v>ANSEL</v>
      </c>
      <c r="O330" s="2">
        <f t="shared" si="67"/>
        <v>4</v>
      </c>
      <c r="P330" s="2" t="str">
        <f t="shared" si="68"/>
        <v>ANS</v>
      </c>
    </row>
    <row r="331" spans="1:16">
      <c r="A331" s="2" t="str">
        <f t="shared" si="69"/>
        <v>#define PORT_CCN31                  PORTEbits.RE6                               //</v>
      </c>
      <c r="B331" s="2" t="str">
        <f t="shared" si="70"/>
        <v xml:space="preserve">                                                            /</v>
      </c>
      <c r="C331" s="2">
        <f t="shared" si="71"/>
        <v>241</v>
      </c>
      <c r="D331" s="2">
        <f t="shared" si="56"/>
        <v>41</v>
      </c>
      <c r="E331" s="2">
        <f t="shared" si="72"/>
        <v>1</v>
      </c>
      <c r="F331" s="2" t="str">
        <f t="shared" si="58"/>
        <v>CCN31</v>
      </c>
      <c r="G331" s="2" t="str">
        <f t="shared" si="59"/>
        <v>RE6</v>
      </c>
      <c r="H331" s="2">
        <f t="shared" si="60"/>
        <v>1</v>
      </c>
      <c r="I331" s="2">
        <f t="shared" si="61"/>
        <v>86</v>
      </c>
      <c r="J331" s="2">
        <f t="shared" si="62"/>
        <v>0</v>
      </c>
      <c r="K331" s="2" t="str">
        <f t="shared" si="73"/>
        <v>PORTEbits.RE6</v>
      </c>
      <c r="L331" s="2" t="str">
        <f t="shared" si="74"/>
        <v>E</v>
      </c>
      <c r="M331" s="2" t="str">
        <f t="shared" si="75"/>
        <v>6</v>
      </c>
      <c r="N331" s="2" t="str">
        <f t="shared" si="66"/>
        <v>PORT</v>
      </c>
      <c r="O331" s="2">
        <f t="shared" si="67"/>
        <v>1</v>
      </c>
      <c r="P331" s="2" t="str">
        <f t="shared" si="68"/>
        <v>R</v>
      </c>
    </row>
    <row r="332" spans="1:16">
      <c r="A332" s="2" t="str">
        <f t="shared" si="69"/>
        <v>#define TRIS_CCN31                  TRISEbits.TRISE6                            //</v>
      </c>
      <c r="B332" s="2" t="str">
        <f t="shared" si="70"/>
        <v xml:space="preserve">                                                            /</v>
      </c>
      <c r="C332" s="2">
        <f t="shared" si="71"/>
        <v>242</v>
      </c>
      <c r="D332" s="2">
        <f t="shared" si="56"/>
        <v>41</v>
      </c>
      <c r="E332" s="2">
        <f t="shared" si="72"/>
        <v>2</v>
      </c>
      <c r="F332" s="2" t="str">
        <f t="shared" si="58"/>
        <v>CCN31</v>
      </c>
      <c r="G332" s="2" t="str">
        <f t="shared" si="59"/>
        <v>RE6</v>
      </c>
      <c r="H332" s="2">
        <f t="shared" si="60"/>
        <v>1</v>
      </c>
      <c r="I332" s="2">
        <f t="shared" si="61"/>
        <v>86</v>
      </c>
      <c r="J332" s="2">
        <f t="shared" si="62"/>
        <v>0</v>
      </c>
      <c r="K332" s="2" t="str">
        <f t="shared" si="73"/>
        <v>TRISEbits.TRISE6</v>
      </c>
      <c r="L332" s="2" t="str">
        <f t="shared" si="74"/>
        <v>E</v>
      </c>
      <c r="M332" s="2" t="str">
        <f t="shared" si="75"/>
        <v>6</v>
      </c>
      <c r="N332" s="2" t="str">
        <f t="shared" si="66"/>
        <v>TRIS</v>
      </c>
      <c r="O332" s="2">
        <f t="shared" si="67"/>
        <v>1</v>
      </c>
      <c r="P332" s="2" t="str">
        <f t="shared" si="68"/>
        <v>TRIS</v>
      </c>
    </row>
    <row r="333" spans="1:16">
      <c r="A333" s="2" t="str">
        <f t="shared" si="69"/>
        <v>#define LAT_CCN31                   LATEbits.LATE6                              //</v>
      </c>
      <c r="B333" s="2" t="str">
        <f t="shared" si="70"/>
        <v xml:space="preserve">                                                            /</v>
      </c>
      <c r="C333" s="2">
        <f t="shared" si="71"/>
        <v>243</v>
      </c>
      <c r="D333" s="2">
        <f t="shared" si="56"/>
        <v>41</v>
      </c>
      <c r="E333" s="2">
        <f t="shared" si="72"/>
        <v>3</v>
      </c>
      <c r="F333" s="2" t="str">
        <f t="shared" si="58"/>
        <v>CCN31</v>
      </c>
      <c r="G333" s="2" t="str">
        <f t="shared" si="59"/>
        <v>RE6</v>
      </c>
      <c r="H333" s="2">
        <f t="shared" si="60"/>
        <v>1</v>
      </c>
      <c r="I333" s="2">
        <f t="shared" si="61"/>
        <v>86</v>
      </c>
      <c r="J333" s="2">
        <f t="shared" si="62"/>
        <v>0</v>
      </c>
      <c r="K333" s="2" t="str">
        <f t="shared" si="73"/>
        <v>LATEbits.LATE6</v>
      </c>
      <c r="L333" s="2" t="str">
        <f t="shared" si="74"/>
        <v>E</v>
      </c>
      <c r="M333" s="2" t="str">
        <f t="shared" si="75"/>
        <v>6</v>
      </c>
      <c r="N333" s="2" t="str">
        <f t="shared" si="66"/>
        <v>LAT</v>
      </c>
      <c r="O333" s="2">
        <f t="shared" si="67"/>
        <v>1</v>
      </c>
      <c r="P333" s="2" t="str">
        <f t="shared" si="68"/>
        <v>LAT</v>
      </c>
    </row>
    <row r="334" spans="1:16">
      <c r="A334" s="2" t="str">
        <f t="shared" si="69"/>
        <v>#define RPIN_CCN31                  86                                          //</v>
      </c>
      <c r="B334" s="2" t="str">
        <f t="shared" si="70"/>
        <v xml:space="preserve">                                                            /</v>
      </c>
      <c r="C334" s="2">
        <f t="shared" si="71"/>
        <v>244</v>
      </c>
      <c r="D334" s="2">
        <f t="shared" si="56"/>
        <v>41</v>
      </c>
      <c r="E334" s="2">
        <f t="shared" si="72"/>
        <v>4</v>
      </c>
      <c r="F334" s="2" t="str">
        <f t="shared" si="58"/>
        <v>CCN31</v>
      </c>
      <c r="G334" s="2" t="str">
        <f t="shared" si="59"/>
        <v>RE6</v>
      </c>
      <c r="H334" s="2">
        <f t="shared" si="60"/>
        <v>1</v>
      </c>
      <c r="I334" s="2">
        <f t="shared" si="61"/>
        <v>86</v>
      </c>
      <c r="J334" s="2">
        <f t="shared" si="62"/>
        <v>0</v>
      </c>
      <c r="K334" s="2">
        <f t="shared" si="73"/>
        <v>86</v>
      </c>
      <c r="L334" s="2" t="str">
        <f t="shared" si="74"/>
        <v>E</v>
      </c>
      <c r="M334" s="2" t="str">
        <f t="shared" si="75"/>
        <v>6</v>
      </c>
      <c r="N334" s="2" t="str">
        <f t="shared" si="66"/>
        <v>RPIN</v>
      </c>
      <c r="O334" s="2">
        <f t="shared" si="67"/>
        <v>2</v>
      </c>
      <c r="P334" s="2">
        <f t="shared" si="68"/>
        <v>0</v>
      </c>
    </row>
    <row r="335" spans="1:16">
      <c r="A335" s="2" t="str">
        <f t="shared" si="69"/>
        <v xml:space="preserve">                                                                                //</v>
      </c>
      <c r="B335" s="2" t="str">
        <f t="shared" si="70"/>
        <v xml:space="preserve">                                                            /</v>
      </c>
      <c r="C335" s="2">
        <f t="shared" si="71"/>
        <v>245</v>
      </c>
      <c r="D335" s="2">
        <f t="shared" si="56"/>
        <v>41</v>
      </c>
      <c r="E335" s="2">
        <f t="shared" si="72"/>
        <v>5</v>
      </c>
      <c r="F335" s="2" t="str">
        <f t="shared" si="58"/>
        <v>CCN31</v>
      </c>
      <c r="G335" s="2" t="str">
        <f t="shared" si="59"/>
        <v>RE6</v>
      </c>
      <c r="H335" s="2">
        <f t="shared" si="60"/>
        <v>1</v>
      </c>
      <c r="I335" s="2">
        <f t="shared" si="61"/>
        <v>86</v>
      </c>
      <c r="J335" s="2">
        <f t="shared" si="62"/>
        <v>0</v>
      </c>
      <c r="K335" s="2">
        <f t="shared" si="73"/>
        <v>0</v>
      </c>
      <c r="L335" s="2" t="str">
        <f t="shared" si="74"/>
        <v>E</v>
      </c>
      <c r="M335" s="2" t="str">
        <f t="shared" si="75"/>
        <v>6</v>
      </c>
      <c r="N335" s="2" t="str">
        <f t="shared" si="66"/>
        <v>RPOUT</v>
      </c>
      <c r="O335" s="2">
        <f t="shared" si="67"/>
        <v>3</v>
      </c>
      <c r="P335" s="2">
        <f t="shared" si="68"/>
        <v>0</v>
      </c>
    </row>
    <row r="336" spans="1:16">
      <c r="A336" s="2" t="str">
        <f t="shared" si="69"/>
        <v>#define ANSEL_CCN31                 ANSELEbits.ANSE6                            //</v>
      </c>
      <c r="B336" s="2" t="str">
        <f t="shared" si="70"/>
        <v xml:space="preserve">                                                            /</v>
      </c>
      <c r="C336" s="2">
        <f t="shared" si="71"/>
        <v>246</v>
      </c>
      <c r="D336" s="2">
        <f t="shared" si="56"/>
        <v>41</v>
      </c>
      <c r="E336" s="2">
        <f t="shared" si="72"/>
        <v>6</v>
      </c>
      <c r="F336" s="2" t="str">
        <f t="shared" si="58"/>
        <v>CCN31</v>
      </c>
      <c r="G336" s="2" t="str">
        <f t="shared" si="59"/>
        <v>RE6</v>
      </c>
      <c r="H336" s="2">
        <f t="shared" si="60"/>
        <v>1</v>
      </c>
      <c r="I336" s="2">
        <f t="shared" si="61"/>
        <v>86</v>
      </c>
      <c r="J336" s="2">
        <f t="shared" si="62"/>
        <v>0</v>
      </c>
      <c r="K336" s="2" t="str">
        <f t="shared" si="73"/>
        <v>ANSELEbits.ANSE6</v>
      </c>
      <c r="L336" s="2" t="str">
        <f t="shared" si="74"/>
        <v>E</v>
      </c>
      <c r="M336" s="2" t="str">
        <f t="shared" si="75"/>
        <v>6</v>
      </c>
      <c r="N336" s="2" t="str">
        <f t="shared" si="66"/>
        <v>ANSEL</v>
      </c>
      <c r="O336" s="2">
        <f t="shared" si="67"/>
        <v>4</v>
      </c>
      <c r="P336" s="2" t="str">
        <f t="shared" si="68"/>
        <v>ANS</v>
      </c>
    </row>
    <row r="337" spans="1:16">
      <c r="A337" s="2" t="str">
        <f t="shared" si="69"/>
        <v>#define PORT_CLK6                   PORTGbits.RG6                               //</v>
      </c>
      <c r="B337" s="2" t="str">
        <f t="shared" si="70"/>
        <v xml:space="preserve">                                                            /</v>
      </c>
      <c r="C337" s="2">
        <f t="shared" si="71"/>
        <v>247</v>
      </c>
      <c r="D337" s="2">
        <f t="shared" si="56"/>
        <v>42</v>
      </c>
      <c r="E337" s="2">
        <f t="shared" si="72"/>
        <v>1</v>
      </c>
      <c r="F337" s="2" t="str">
        <f t="shared" si="58"/>
        <v>CLK6</v>
      </c>
      <c r="G337" s="2" t="str">
        <f t="shared" si="59"/>
        <v>RG6</v>
      </c>
      <c r="H337" s="2">
        <f t="shared" si="60"/>
        <v>0</v>
      </c>
      <c r="I337" s="2">
        <f t="shared" si="61"/>
        <v>118</v>
      </c>
      <c r="J337" s="2" t="str">
        <f t="shared" si="62"/>
        <v>_RP118R</v>
      </c>
      <c r="K337" s="2" t="str">
        <f t="shared" si="73"/>
        <v>PORTGbits.RG6</v>
      </c>
      <c r="L337" s="2" t="str">
        <f t="shared" si="74"/>
        <v>G</v>
      </c>
      <c r="M337" s="2" t="str">
        <f t="shared" si="75"/>
        <v>6</v>
      </c>
      <c r="N337" s="2" t="str">
        <f t="shared" si="66"/>
        <v>PORT</v>
      </c>
      <c r="O337" s="2">
        <f t="shared" si="67"/>
        <v>1</v>
      </c>
      <c r="P337" s="2" t="str">
        <f t="shared" si="68"/>
        <v>R</v>
      </c>
    </row>
    <row r="338" spans="1:16">
      <c r="A338" s="2" t="str">
        <f t="shared" si="69"/>
        <v>#define TRIS_CLK6                   TRISGbits.TRISG6                            //</v>
      </c>
      <c r="B338" s="2" t="str">
        <f t="shared" si="70"/>
        <v xml:space="preserve">                                                            /</v>
      </c>
      <c r="C338" s="2">
        <f t="shared" si="71"/>
        <v>248</v>
      </c>
      <c r="D338" s="2">
        <f t="shared" si="56"/>
        <v>42</v>
      </c>
      <c r="E338" s="2">
        <f t="shared" si="72"/>
        <v>2</v>
      </c>
      <c r="F338" s="2" t="str">
        <f t="shared" si="58"/>
        <v>CLK6</v>
      </c>
      <c r="G338" s="2" t="str">
        <f t="shared" si="59"/>
        <v>RG6</v>
      </c>
      <c r="H338" s="2">
        <f t="shared" si="60"/>
        <v>0</v>
      </c>
      <c r="I338" s="2">
        <f t="shared" si="61"/>
        <v>118</v>
      </c>
      <c r="J338" s="2" t="str">
        <f t="shared" si="62"/>
        <v>_RP118R</v>
      </c>
      <c r="K338" s="2" t="str">
        <f t="shared" si="73"/>
        <v>TRISGbits.TRISG6</v>
      </c>
      <c r="L338" s="2" t="str">
        <f t="shared" si="74"/>
        <v>G</v>
      </c>
      <c r="M338" s="2" t="str">
        <f t="shared" si="75"/>
        <v>6</v>
      </c>
      <c r="N338" s="2" t="str">
        <f t="shared" si="66"/>
        <v>TRIS</v>
      </c>
      <c r="O338" s="2">
        <f t="shared" si="67"/>
        <v>1</v>
      </c>
      <c r="P338" s="2" t="str">
        <f t="shared" si="68"/>
        <v>TRIS</v>
      </c>
    </row>
    <row r="339" spans="1:16">
      <c r="A339" s="2" t="str">
        <f t="shared" si="69"/>
        <v>#define LAT_CLK6                    LATGbits.LATG6                              //</v>
      </c>
      <c r="B339" s="2" t="str">
        <f t="shared" si="70"/>
        <v xml:space="preserve">                                                            /</v>
      </c>
      <c r="C339" s="2">
        <f t="shared" si="71"/>
        <v>249</v>
      </c>
      <c r="D339" s="2">
        <f t="shared" si="56"/>
        <v>42</v>
      </c>
      <c r="E339" s="2">
        <f t="shared" si="72"/>
        <v>3</v>
      </c>
      <c r="F339" s="2" t="str">
        <f t="shared" si="58"/>
        <v>CLK6</v>
      </c>
      <c r="G339" s="2" t="str">
        <f t="shared" si="59"/>
        <v>RG6</v>
      </c>
      <c r="H339" s="2">
        <f t="shared" si="60"/>
        <v>0</v>
      </c>
      <c r="I339" s="2">
        <f t="shared" si="61"/>
        <v>118</v>
      </c>
      <c r="J339" s="2" t="str">
        <f t="shared" si="62"/>
        <v>_RP118R</v>
      </c>
      <c r="K339" s="2" t="str">
        <f t="shared" si="73"/>
        <v>LATGbits.LATG6</v>
      </c>
      <c r="L339" s="2" t="str">
        <f t="shared" si="74"/>
        <v>G</v>
      </c>
      <c r="M339" s="2" t="str">
        <f t="shared" si="75"/>
        <v>6</v>
      </c>
      <c r="N339" s="2" t="str">
        <f t="shared" si="66"/>
        <v>LAT</v>
      </c>
      <c r="O339" s="2">
        <f t="shared" si="67"/>
        <v>1</v>
      </c>
      <c r="P339" s="2" t="str">
        <f t="shared" si="68"/>
        <v>LAT</v>
      </c>
    </row>
    <row r="340" spans="1:16">
      <c r="A340" s="2" t="str">
        <f t="shared" si="69"/>
        <v>#define RPIN_CLK6                   118                                         //</v>
      </c>
      <c r="B340" s="2" t="str">
        <f t="shared" si="70"/>
        <v xml:space="preserve">                                                            /</v>
      </c>
      <c r="C340" s="2">
        <f t="shared" si="71"/>
        <v>250</v>
      </c>
      <c r="D340" s="2">
        <f t="shared" si="56"/>
        <v>42</v>
      </c>
      <c r="E340" s="2">
        <f t="shared" si="72"/>
        <v>4</v>
      </c>
      <c r="F340" s="2" t="str">
        <f t="shared" si="58"/>
        <v>CLK6</v>
      </c>
      <c r="G340" s="2" t="str">
        <f t="shared" si="59"/>
        <v>RG6</v>
      </c>
      <c r="H340" s="2">
        <f t="shared" si="60"/>
        <v>0</v>
      </c>
      <c r="I340" s="2">
        <f t="shared" si="61"/>
        <v>118</v>
      </c>
      <c r="J340" s="2" t="str">
        <f t="shared" si="62"/>
        <v>_RP118R</v>
      </c>
      <c r="K340" s="2">
        <f t="shared" si="73"/>
        <v>118</v>
      </c>
      <c r="L340" s="2" t="str">
        <f t="shared" si="74"/>
        <v>G</v>
      </c>
      <c r="M340" s="2" t="str">
        <f t="shared" si="75"/>
        <v>6</v>
      </c>
      <c r="N340" s="2" t="str">
        <f t="shared" si="66"/>
        <v>RPIN</v>
      </c>
      <c r="O340" s="2">
        <f t="shared" si="67"/>
        <v>2</v>
      </c>
      <c r="P340" s="2">
        <f t="shared" si="68"/>
        <v>0</v>
      </c>
    </row>
    <row r="341" spans="1:16">
      <c r="A341" s="2" t="str">
        <f t="shared" si="69"/>
        <v>#define RPOUT_CLK6                  _RP118R                                     //</v>
      </c>
      <c r="B341" s="2" t="str">
        <f t="shared" si="70"/>
        <v xml:space="preserve">                                                            /</v>
      </c>
      <c r="C341" s="2">
        <f t="shared" si="71"/>
        <v>251</v>
      </c>
      <c r="D341" s="2">
        <f t="shared" si="56"/>
        <v>42</v>
      </c>
      <c r="E341" s="2">
        <f t="shared" si="72"/>
        <v>5</v>
      </c>
      <c r="F341" s="2" t="str">
        <f t="shared" si="58"/>
        <v>CLK6</v>
      </c>
      <c r="G341" s="2" t="str">
        <f t="shared" si="59"/>
        <v>RG6</v>
      </c>
      <c r="H341" s="2">
        <f t="shared" si="60"/>
        <v>0</v>
      </c>
      <c r="I341" s="2">
        <f t="shared" si="61"/>
        <v>118</v>
      </c>
      <c r="J341" s="2" t="str">
        <f t="shared" si="62"/>
        <v>_RP118R</v>
      </c>
      <c r="K341" s="2" t="str">
        <f t="shared" si="73"/>
        <v>_RP118R</v>
      </c>
      <c r="L341" s="2" t="str">
        <f t="shared" si="74"/>
        <v>G</v>
      </c>
      <c r="M341" s="2" t="str">
        <f t="shared" si="75"/>
        <v>6</v>
      </c>
      <c r="N341" s="2" t="str">
        <f t="shared" si="66"/>
        <v>RPOUT</v>
      </c>
      <c r="O341" s="2">
        <f t="shared" si="67"/>
        <v>3</v>
      </c>
      <c r="P341" s="2">
        <f t="shared" si="68"/>
        <v>0</v>
      </c>
    </row>
    <row r="342" spans="1:16">
      <c r="A342" s="2" t="str">
        <f t="shared" si="69"/>
        <v xml:space="preserve">                                                                                //</v>
      </c>
      <c r="B342" s="2" t="str">
        <f t="shared" si="70"/>
        <v xml:space="preserve">                                                            /</v>
      </c>
      <c r="C342" s="2">
        <f t="shared" si="71"/>
        <v>252</v>
      </c>
      <c r="D342" s="2">
        <f t="shared" si="56"/>
        <v>42</v>
      </c>
      <c r="E342" s="2">
        <f t="shared" si="72"/>
        <v>6</v>
      </c>
      <c r="F342" s="2" t="str">
        <f t="shared" si="58"/>
        <v>CLK6</v>
      </c>
      <c r="G342" s="2" t="str">
        <f t="shared" si="59"/>
        <v>RG6</v>
      </c>
      <c r="H342" s="2">
        <f t="shared" si="60"/>
        <v>0</v>
      </c>
      <c r="I342" s="2">
        <f t="shared" si="61"/>
        <v>118</v>
      </c>
      <c r="J342" s="2" t="str">
        <f t="shared" si="62"/>
        <v>_RP118R</v>
      </c>
      <c r="K342" s="2">
        <f t="shared" si="73"/>
        <v>0</v>
      </c>
      <c r="L342" s="2" t="str">
        <f t="shared" si="74"/>
        <v>G</v>
      </c>
      <c r="M342" s="2" t="str">
        <f t="shared" si="75"/>
        <v>6</v>
      </c>
      <c r="N342" s="2" t="str">
        <f t="shared" si="66"/>
        <v>ANSEL</v>
      </c>
      <c r="O342" s="2">
        <f t="shared" si="67"/>
        <v>4</v>
      </c>
      <c r="P342" s="2" t="str">
        <f t="shared" si="68"/>
        <v>ANS</v>
      </c>
    </row>
    <row r="343" spans="1:16">
      <c r="A343" s="2" t="str">
        <f t="shared" si="69"/>
        <v>#define PORT_CCN32                  PORTGbits.RG6                               //</v>
      </c>
      <c r="B343" s="2" t="str">
        <f t="shared" si="70"/>
        <v xml:space="preserve">                                                            /</v>
      </c>
      <c r="C343" s="2">
        <f t="shared" si="71"/>
        <v>253</v>
      </c>
      <c r="D343" s="2">
        <f t="shared" si="56"/>
        <v>43</v>
      </c>
      <c r="E343" s="2">
        <f t="shared" si="72"/>
        <v>1</v>
      </c>
      <c r="F343" s="2" t="str">
        <f t="shared" si="58"/>
        <v>CCN32</v>
      </c>
      <c r="G343" s="2" t="str">
        <f t="shared" si="59"/>
        <v>RG6</v>
      </c>
      <c r="H343" s="2">
        <f t="shared" si="60"/>
        <v>0</v>
      </c>
      <c r="I343" s="2">
        <f t="shared" si="61"/>
        <v>118</v>
      </c>
      <c r="J343" s="2" t="str">
        <f t="shared" si="62"/>
        <v>_RP118R</v>
      </c>
      <c r="K343" s="2" t="str">
        <f t="shared" si="73"/>
        <v>PORTGbits.RG6</v>
      </c>
      <c r="L343" s="2" t="str">
        <f t="shared" si="74"/>
        <v>G</v>
      </c>
      <c r="M343" s="2" t="str">
        <f t="shared" si="75"/>
        <v>6</v>
      </c>
      <c r="N343" s="2" t="str">
        <f t="shared" si="66"/>
        <v>PORT</v>
      </c>
      <c r="O343" s="2">
        <f t="shared" si="67"/>
        <v>1</v>
      </c>
      <c r="P343" s="2" t="str">
        <f t="shared" si="68"/>
        <v>R</v>
      </c>
    </row>
    <row r="344" spans="1:16">
      <c r="A344" s="2" t="str">
        <f t="shared" si="69"/>
        <v>#define TRIS_CCN32                  TRISGbits.TRISG6                            //</v>
      </c>
      <c r="B344" s="2" t="str">
        <f t="shared" si="70"/>
        <v xml:space="preserve">                                                            /</v>
      </c>
      <c r="C344" s="2">
        <f t="shared" si="71"/>
        <v>254</v>
      </c>
      <c r="D344" s="2">
        <f t="shared" si="56"/>
        <v>43</v>
      </c>
      <c r="E344" s="2">
        <f t="shared" si="72"/>
        <v>2</v>
      </c>
      <c r="F344" s="2" t="str">
        <f t="shared" si="58"/>
        <v>CCN32</v>
      </c>
      <c r="G344" s="2" t="str">
        <f t="shared" si="59"/>
        <v>RG6</v>
      </c>
      <c r="H344" s="2">
        <f t="shared" si="60"/>
        <v>0</v>
      </c>
      <c r="I344" s="2">
        <f t="shared" si="61"/>
        <v>118</v>
      </c>
      <c r="J344" s="2" t="str">
        <f t="shared" si="62"/>
        <v>_RP118R</v>
      </c>
      <c r="K344" s="2" t="str">
        <f t="shared" si="73"/>
        <v>TRISGbits.TRISG6</v>
      </c>
      <c r="L344" s="2" t="str">
        <f t="shared" si="74"/>
        <v>G</v>
      </c>
      <c r="M344" s="2" t="str">
        <f t="shared" si="75"/>
        <v>6</v>
      </c>
      <c r="N344" s="2" t="str">
        <f t="shared" si="66"/>
        <v>TRIS</v>
      </c>
      <c r="O344" s="2">
        <f t="shared" si="67"/>
        <v>1</v>
      </c>
      <c r="P344" s="2" t="str">
        <f t="shared" si="68"/>
        <v>TRIS</v>
      </c>
    </row>
    <row r="345" spans="1:16">
      <c r="A345" s="2" t="str">
        <f t="shared" ref="A345:A404" si="76">IF(K345=0,REPT(" ",80),"#define "&amp;LEFT(N345&amp;"_"&amp;F345&amp;REPT(" ",20),25)&amp;"   "&amp;LEFT(K345&amp;REPT(" ",44),44))&amp;"//"</f>
        <v>#define LAT_CCN32                   LATGbits.LATG6                              //</v>
      </c>
      <c r="B345" s="2" t="str">
        <f t="shared" ref="B345:B408" si="77">REPT(" ",60)&amp;"/"</f>
        <v xml:space="preserve">                                                            /</v>
      </c>
      <c r="C345" s="2">
        <f t="shared" ref="C345:C404" si="78">C344+1</f>
        <v>255</v>
      </c>
      <c r="D345" s="2">
        <f t="shared" si="56"/>
        <v>43</v>
      </c>
      <c r="E345" s="2">
        <f t="shared" ref="E345:E404" si="79">C345-(D345-1)*6</f>
        <v>3</v>
      </c>
      <c r="F345" s="2" t="str">
        <f t="shared" si="58"/>
        <v>CCN32</v>
      </c>
      <c r="G345" s="2" t="str">
        <f t="shared" si="59"/>
        <v>RG6</v>
      </c>
      <c r="H345" s="2">
        <f t="shared" si="60"/>
        <v>0</v>
      </c>
      <c r="I345" s="2">
        <f t="shared" si="61"/>
        <v>118</v>
      </c>
      <c r="J345" s="2" t="str">
        <f t="shared" si="62"/>
        <v>_RP118R</v>
      </c>
      <c r="K345" s="2" t="str">
        <f t="shared" ref="K345:K404" si="80">IF(O345=2,I345,IF(O345=3,J345,IF(AND(O345=4,H345=0),0,N345&amp;L345&amp;"bits."&amp;P345&amp;L345&amp;M345)))</f>
        <v>LATGbits.LATG6</v>
      </c>
      <c r="L345" s="2" t="str">
        <f t="shared" ref="L345:L404" si="81">MID(G345,2,1)</f>
        <v>G</v>
      </c>
      <c r="M345" s="2" t="str">
        <f t="shared" ref="M345:M404" si="82">MID(G345,3,3)</f>
        <v>6</v>
      </c>
      <c r="N345" s="2" t="str">
        <f t="shared" si="66"/>
        <v>LAT</v>
      </c>
      <c r="O345" s="2">
        <f t="shared" si="67"/>
        <v>1</v>
      </c>
      <c r="P345" s="2" t="str">
        <f t="shared" si="68"/>
        <v>LAT</v>
      </c>
    </row>
    <row r="346" spans="1:16">
      <c r="A346" s="2" t="str">
        <f t="shared" si="76"/>
        <v>#define RPIN_CCN32                  118                                         //</v>
      </c>
      <c r="B346" s="2" t="str">
        <f t="shared" si="77"/>
        <v xml:space="preserve">                                                            /</v>
      </c>
      <c r="C346" s="2">
        <f t="shared" si="78"/>
        <v>256</v>
      </c>
      <c r="D346" s="2">
        <f t="shared" si="56"/>
        <v>43</v>
      </c>
      <c r="E346" s="2">
        <f t="shared" si="79"/>
        <v>4</v>
      </c>
      <c r="F346" s="2" t="str">
        <f t="shared" si="58"/>
        <v>CCN32</v>
      </c>
      <c r="G346" s="2" t="str">
        <f t="shared" si="59"/>
        <v>RG6</v>
      </c>
      <c r="H346" s="2">
        <f t="shared" si="60"/>
        <v>0</v>
      </c>
      <c r="I346" s="2">
        <f t="shared" si="61"/>
        <v>118</v>
      </c>
      <c r="J346" s="2" t="str">
        <f t="shared" si="62"/>
        <v>_RP118R</v>
      </c>
      <c r="K346" s="2">
        <f t="shared" si="80"/>
        <v>118</v>
      </c>
      <c r="L346" s="2" t="str">
        <f t="shared" si="81"/>
        <v>G</v>
      </c>
      <c r="M346" s="2" t="str">
        <f t="shared" si="82"/>
        <v>6</v>
      </c>
      <c r="N346" s="2" t="str">
        <f t="shared" si="66"/>
        <v>RPIN</v>
      </c>
      <c r="O346" s="2">
        <f t="shared" si="67"/>
        <v>2</v>
      </c>
      <c r="P346" s="2">
        <f t="shared" si="68"/>
        <v>0</v>
      </c>
    </row>
    <row r="347" spans="1:16">
      <c r="A347" s="2" t="str">
        <f t="shared" si="76"/>
        <v>#define RPOUT_CCN32                 _RP118R                                     //</v>
      </c>
      <c r="B347" s="2" t="str">
        <f t="shared" si="77"/>
        <v xml:space="preserve">                                                            /</v>
      </c>
      <c r="C347" s="2">
        <f t="shared" si="78"/>
        <v>257</v>
      </c>
      <c r="D347" s="2">
        <f t="shared" si="56"/>
        <v>43</v>
      </c>
      <c r="E347" s="2">
        <f t="shared" si="79"/>
        <v>5</v>
      </c>
      <c r="F347" s="2" t="str">
        <f t="shared" si="58"/>
        <v>CCN32</v>
      </c>
      <c r="G347" s="2" t="str">
        <f t="shared" si="59"/>
        <v>RG6</v>
      </c>
      <c r="H347" s="2">
        <f t="shared" si="60"/>
        <v>0</v>
      </c>
      <c r="I347" s="2">
        <f t="shared" si="61"/>
        <v>118</v>
      </c>
      <c r="J347" s="2" t="str">
        <f t="shared" si="62"/>
        <v>_RP118R</v>
      </c>
      <c r="K347" s="2" t="str">
        <f t="shared" si="80"/>
        <v>_RP118R</v>
      </c>
      <c r="L347" s="2" t="str">
        <f t="shared" si="81"/>
        <v>G</v>
      </c>
      <c r="M347" s="2" t="str">
        <f t="shared" si="82"/>
        <v>6</v>
      </c>
      <c r="N347" s="2" t="str">
        <f t="shared" si="66"/>
        <v>RPOUT</v>
      </c>
      <c r="O347" s="2">
        <f t="shared" si="67"/>
        <v>3</v>
      </c>
      <c r="P347" s="2">
        <f t="shared" si="68"/>
        <v>0</v>
      </c>
    </row>
    <row r="348" spans="1:16">
      <c r="A348" s="2" t="str">
        <f t="shared" si="76"/>
        <v xml:space="preserve">                                                                                //</v>
      </c>
      <c r="B348" s="2" t="str">
        <f t="shared" si="77"/>
        <v xml:space="preserve">                                                            /</v>
      </c>
      <c r="C348" s="2">
        <f t="shared" si="78"/>
        <v>258</v>
      </c>
      <c r="D348" s="2">
        <f t="shared" si="56"/>
        <v>43</v>
      </c>
      <c r="E348" s="2">
        <f t="shared" si="79"/>
        <v>6</v>
      </c>
      <c r="F348" s="2" t="str">
        <f t="shared" si="58"/>
        <v>CCN32</v>
      </c>
      <c r="G348" s="2" t="str">
        <f t="shared" si="59"/>
        <v>RG6</v>
      </c>
      <c r="H348" s="2">
        <f t="shared" si="60"/>
        <v>0</v>
      </c>
      <c r="I348" s="2">
        <f t="shared" si="61"/>
        <v>118</v>
      </c>
      <c r="J348" s="2" t="str">
        <f t="shared" si="62"/>
        <v>_RP118R</v>
      </c>
      <c r="K348" s="2">
        <f t="shared" si="80"/>
        <v>0</v>
      </c>
      <c r="L348" s="2" t="str">
        <f t="shared" si="81"/>
        <v>G</v>
      </c>
      <c r="M348" s="2" t="str">
        <f t="shared" si="82"/>
        <v>6</v>
      </c>
      <c r="N348" s="2" t="str">
        <f t="shared" si="66"/>
        <v>ANSEL</v>
      </c>
      <c r="O348" s="2">
        <f t="shared" si="67"/>
        <v>4</v>
      </c>
      <c r="P348" s="2" t="str">
        <f t="shared" si="68"/>
        <v>ANS</v>
      </c>
    </row>
    <row r="349" spans="1:16">
      <c r="A349" s="2" t="str">
        <f t="shared" si="76"/>
        <v>#define PORT_CWCCW6                 PORTGbits.RG7                               //</v>
      </c>
      <c r="B349" s="2" t="str">
        <f t="shared" si="77"/>
        <v xml:space="preserve">                                                            /</v>
      </c>
      <c r="C349" s="2">
        <f t="shared" si="78"/>
        <v>259</v>
      </c>
      <c r="D349" s="2">
        <f t="shared" si="56"/>
        <v>44</v>
      </c>
      <c r="E349" s="2">
        <f t="shared" si="79"/>
        <v>1</v>
      </c>
      <c r="F349" s="2" t="str">
        <f t="shared" si="58"/>
        <v>CWCCW6</v>
      </c>
      <c r="G349" s="2" t="str">
        <f t="shared" si="59"/>
        <v>RG7</v>
      </c>
      <c r="H349" s="2">
        <f t="shared" si="60"/>
        <v>0</v>
      </c>
      <c r="I349" s="2">
        <f t="shared" si="61"/>
        <v>119</v>
      </c>
      <c r="J349" s="2">
        <f t="shared" si="62"/>
        <v>0</v>
      </c>
      <c r="K349" s="2" t="str">
        <f t="shared" si="80"/>
        <v>PORTGbits.RG7</v>
      </c>
      <c r="L349" s="2" t="str">
        <f t="shared" si="81"/>
        <v>G</v>
      </c>
      <c r="M349" s="2" t="str">
        <f t="shared" si="82"/>
        <v>7</v>
      </c>
      <c r="N349" s="2" t="str">
        <f t="shared" si="66"/>
        <v>PORT</v>
      </c>
      <c r="O349" s="2">
        <f t="shared" si="67"/>
        <v>1</v>
      </c>
      <c r="P349" s="2" t="str">
        <f t="shared" si="68"/>
        <v>R</v>
      </c>
    </row>
    <row r="350" spans="1:16">
      <c r="A350" s="2" t="str">
        <f t="shared" si="76"/>
        <v>#define TRIS_CWCCW6                 TRISGbits.TRISG7                            //</v>
      </c>
      <c r="B350" s="2" t="str">
        <f t="shared" si="77"/>
        <v xml:space="preserve">                                                            /</v>
      </c>
      <c r="C350" s="2">
        <f t="shared" si="78"/>
        <v>260</v>
      </c>
      <c r="D350" s="2">
        <f t="shared" si="56"/>
        <v>44</v>
      </c>
      <c r="E350" s="2">
        <f t="shared" si="79"/>
        <v>2</v>
      </c>
      <c r="F350" s="2" t="str">
        <f t="shared" si="58"/>
        <v>CWCCW6</v>
      </c>
      <c r="G350" s="2" t="str">
        <f t="shared" si="59"/>
        <v>RG7</v>
      </c>
      <c r="H350" s="2">
        <f t="shared" si="60"/>
        <v>0</v>
      </c>
      <c r="I350" s="2">
        <f t="shared" si="61"/>
        <v>119</v>
      </c>
      <c r="J350" s="2">
        <f t="shared" si="62"/>
        <v>0</v>
      </c>
      <c r="K350" s="2" t="str">
        <f t="shared" si="80"/>
        <v>TRISGbits.TRISG7</v>
      </c>
      <c r="L350" s="2" t="str">
        <f t="shared" si="81"/>
        <v>G</v>
      </c>
      <c r="M350" s="2" t="str">
        <f t="shared" si="82"/>
        <v>7</v>
      </c>
      <c r="N350" s="2" t="str">
        <f t="shared" si="66"/>
        <v>TRIS</v>
      </c>
      <c r="O350" s="2">
        <f t="shared" si="67"/>
        <v>1</v>
      </c>
      <c r="P350" s="2" t="str">
        <f t="shared" si="68"/>
        <v>TRIS</v>
      </c>
    </row>
    <row r="351" spans="1:16">
      <c r="A351" s="2" t="str">
        <f t="shared" si="76"/>
        <v>#define LAT_CWCCW6                  LATGbits.LATG7                              //</v>
      </c>
      <c r="B351" s="2" t="str">
        <f t="shared" si="77"/>
        <v xml:space="preserve">                                                            /</v>
      </c>
      <c r="C351" s="2">
        <f t="shared" si="78"/>
        <v>261</v>
      </c>
      <c r="D351" s="2">
        <f t="shared" si="56"/>
        <v>44</v>
      </c>
      <c r="E351" s="2">
        <f t="shared" si="79"/>
        <v>3</v>
      </c>
      <c r="F351" s="2" t="str">
        <f t="shared" si="58"/>
        <v>CWCCW6</v>
      </c>
      <c r="G351" s="2" t="str">
        <f t="shared" si="59"/>
        <v>RG7</v>
      </c>
      <c r="H351" s="2">
        <f t="shared" si="60"/>
        <v>0</v>
      </c>
      <c r="I351" s="2">
        <f t="shared" si="61"/>
        <v>119</v>
      </c>
      <c r="J351" s="2">
        <f t="shared" si="62"/>
        <v>0</v>
      </c>
      <c r="K351" s="2" t="str">
        <f t="shared" si="80"/>
        <v>LATGbits.LATG7</v>
      </c>
      <c r="L351" s="2" t="str">
        <f t="shared" si="81"/>
        <v>G</v>
      </c>
      <c r="M351" s="2" t="str">
        <f t="shared" si="82"/>
        <v>7</v>
      </c>
      <c r="N351" s="2" t="str">
        <f t="shared" si="66"/>
        <v>LAT</v>
      </c>
      <c r="O351" s="2">
        <f t="shared" si="67"/>
        <v>1</v>
      </c>
      <c r="P351" s="2" t="str">
        <f t="shared" si="68"/>
        <v>LAT</v>
      </c>
    </row>
    <row r="352" spans="1:16">
      <c r="A352" s="2" t="str">
        <f t="shared" si="76"/>
        <v>#define RPIN_CWCCW6                 119                                         //</v>
      </c>
      <c r="B352" s="2" t="str">
        <f t="shared" si="77"/>
        <v xml:space="preserve">                                                            /</v>
      </c>
      <c r="C352" s="2">
        <f t="shared" si="78"/>
        <v>262</v>
      </c>
      <c r="D352" s="2">
        <f t="shared" si="56"/>
        <v>44</v>
      </c>
      <c r="E352" s="2">
        <f t="shared" si="79"/>
        <v>4</v>
      </c>
      <c r="F352" s="2" t="str">
        <f t="shared" si="58"/>
        <v>CWCCW6</v>
      </c>
      <c r="G352" s="2" t="str">
        <f t="shared" si="59"/>
        <v>RG7</v>
      </c>
      <c r="H352" s="2">
        <f t="shared" si="60"/>
        <v>0</v>
      </c>
      <c r="I352" s="2">
        <f t="shared" si="61"/>
        <v>119</v>
      </c>
      <c r="J352" s="2">
        <f t="shared" si="62"/>
        <v>0</v>
      </c>
      <c r="K352" s="2">
        <f t="shared" si="80"/>
        <v>119</v>
      </c>
      <c r="L352" s="2" t="str">
        <f t="shared" si="81"/>
        <v>G</v>
      </c>
      <c r="M352" s="2" t="str">
        <f t="shared" si="82"/>
        <v>7</v>
      </c>
      <c r="N352" s="2" t="str">
        <f t="shared" si="66"/>
        <v>RPIN</v>
      </c>
      <c r="O352" s="2">
        <f t="shared" si="67"/>
        <v>2</v>
      </c>
      <c r="P352" s="2">
        <f t="shared" si="68"/>
        <v>0</v>
      </c>
    </row>
    <row r="353" spans="1:16">
      <c r="A353" s="2" t="str">
        <f t="shared" si="76"/>
        <v xml:space="preserve">                                                                                //</v>
      </c>
      <c r="B353" s="2" t="str">
        <f t="shared" si="77"/>
        <v xml:space="preserve">                                                            /</v>
      </c>
      <c r="C353" s="2">
        <f t="shared" si="78"/>
        <v>263</v>
      </c>
      <c r="D353" s="2">
        <f t="shared" si="56"/>
        <v>44</v>
      </c>
      <c r="E353" s="2">
        <f t="shared" si="79"/>
        <v>5</v>
      </c>
      <c r="F353" s="2" t="str">
        <f t="shared" si="58"/>
        <v>CWCCW6</v>
      </c>
      <c r="G353" s="2" t="str">
        <f t="shared" si="59"/>
        <v>RG7</v>
      </c>
      <c r="H353" s="2">
        <f t="shared" si="60"/>
        <v>0</v>
      </c>
      <c r="I353" s="2">
        <f t="shared" si="61"/>
        <v>119</v>
      </c>
      <c r="J353" s="2">
        <f t="shared" si="62"/>
        <v>0</v>
      </c>
      <c r="K353" s="2">
        <f t="shared" si="80"/>
        <v>0</v>
      </c>
      <c r="L353" s="2" t="str">
        <f t="shared" si="81"/>
        <v>G</v>
      </c>
      <c r="M353" s="2" t="str">
        <f t="shared" si="82"/>
        <v>7</v>
      </c>
      <c r="N353" s="2" t="str">
        <f t="shared" si="66"/>
        <v>RPOUT</v>
      </c>
      <c r="O353" s="2">
        <f t="shared" si="67"/>
        <v>3</v>
      </c>
      <c r="P353" s="2">
        <f t="shared" si="68"/>
        <v>0</v>
      </c>
    </row>
    <row r="354" spans="1:16">
      <c r="A354" s="2" t="str">
        <f t="shared" si="76"/>
        <v xml:space="preserve">                                                                                //</v>
      </c>
      <c r="B354" s="2" t="str">
        <f t="shared" si="77"/>
        <v xml:space="preserve">                                                            /</v>
      </c>
      <c r="C354" s="2">
        <f t="shared" si="78"/>
        <v>264</v>
      </c>
      <c r="D354" s="2">
        <f t="shared" si="56"/>
        <v>44</v>
      </c>
      <c r="E354" s="2">
        <f t="shared" si="79"/>
        <v>6</v>
      </c>
      <c r="F354" s="2" t="str">
        <f t="shared" si="58"/>
        <v>CWCCW6</v>
      </c>
      <c r="G354" s="2" t="str">
        <f t="shared" si="59"/>
        <v>RG7</v>
      </c>
      <c r="H354" s="2">
        <f t="shared" si="60"/>
        <v>0</v>
      </c>
      <c r="I354" s="2">
        <f t="shared" si="61"/>
        <v>119</v>
      </c>
      <c r="J354" s="2">
        <f t="shared" si="62"/>
        <v>0</v>
      </c>
      <c r="K354" s="2">
        <f t="shared" si="80"/>
        <v>0</v>
      </c>
      <c r="L354" s="2" t="str">
        <f t="shared" si="81"/>
        <v>G</v>
      </c>
      <c r="M354" s="2" t="str">
        <f t="shared" si="82"/>
        <v>7</v>
      </c>
      <c r="N354" s="2" t="str">
        <f t="shared" si="66"/>
        <v>ANSEL</v>
      </c>
      <c r="O354" s="2">
        <f t="shared" si="67"/>
        <v>4</v>
      </c>
      <c r="P354" s="2" t="str">
        <f t="shared" si="68"/>
        <v>ANS</v>
      </c>
    </row>
    <row r="355" spans="1:16">
      <c r="A355" s="2" t="str">
        <f t="shared" si="76"/>
        <v>#define PORT_CCN33                  PORTGbits.RG7                               //</v>
      </c>
      <c r="B355" s="2" t="str">
        <f t="shared" si="77"/>
        <v xml:space="preserve">                                                            /</v>
      </c>
      <c r="C355" s="2">
        <f t="shared" si="78"/>
        <v>265</v>
      </c>
      <c r="D355" s="2">
        <f t="shared" si="56"/>
        <v>45</v>
      </c>
      <c r="E355" s="2">
        <f t="shared" si="79"/>
        <v>1</v>
      </c>
      <c r="F355" s="2" t="str">
        <f t="shared" si="58"/>
        <v>CCN33</v>
      </c>
      <c r="G355" s="2" t="str">
        <f t="shared" si="59"/>
        <v>RG7</v>
      </c>
      <c r="H355" s="2">
        <f t="shared" si="60"/>
        <v>0</v>
      </c>
      <c r="I355" s="2">
        <f t="shared" si="61"/>
        <v>119</v>
      </c>
      <c r="J355" s="2">
        <f t="shared" si="62"/>
        <v>0</v>
      </c>
      <c r="K355" s="2" t="str">
        <f t="shared" si="80"/>
        <v>PORTGbits.RG7</v>
      </c>
      <c r="L355" s="2" t="str">
        <f t="shared" si="81"/>
        <v>G</v>
      </c>
      <c r="M355" s="2" t="str">
        <f t="shared" si="82"/>
        <v>7</v>
      </c>
      <c r="N355" s="2" t="str">
        <f t="shared" si="66"/>
        <v>PORT</v>
      </c>
      <c r="O355" s="2">
        <f t="shared" si="67"/>
        <v>1</v>
      </c>
      <c r="P355" s="2" t="str">
        <f t="shared" si="68"/>
        <v>R</v>
      </c>
    </row>
    <row r="356" spans="1:16">
      <c r="A356" s="2" t="str">
        <f t="shared" si="76"/>
        <v>#define TRIS_CCN33                  TRISGbits.TRISG7                            //</v>
      </c>
      <c r="B356" s="2" t="str">
        <f t="shared" si="77"/>
        <v xml:space="preserve">                                                            /</v>
      </c>
      <c r="C356" s="2">
        <f t="shared" si="78"/>
        <v>266</v>
      </c>
      <c r="D356" s="2">
        <f t="shared" si="56"/>
        <v>45</v>
      </c>
      <c r="E356" s="2">
        <f t="shared" si="79"/>
        <v>2</v>
      </c>
      <c r="F356" s="2" t="str">
        <f t="shared" si="58"/>
        <v>CCN33</v>
      </c>
      <c r="G356" s="2" t="str">
        <f t="shared" si="59"/>
        <v>RG7</v>
      </c>
      <c r="H356" s="2">
        <f t="shared" si="60"/>
        <v>0</v>
      </c>
      <c r="I356" s="2">
        <f t="shared" si="61"/>
        <v>119</v>
      </c>
      <c r="J356" s="2">
        <f t="shared" si="62"/>
        <v>0</v>
      </c>
      <c r="K356" s="2" t="str">
        <f t="shared" si="80"/>
        <v>TRISGbits.TRISG7</v>
      </c>
      <c r="L356" s="2" t="str">
        <f t="shared" si="81"/>
        <v>G</v>
      </c>
      <c r="M356" s="2" t="str">
        <f t="shared" si="82"/>
        <v>7</v>
      </c>
      <c r="N356" s="2" t="str">
        <f t="shared" si="66"/>
        <v>TRIS</v>
      </c>
      <c r="O356" s="2">
        <f t="shared" si="67"/>
        <v>1</v>
      </c>
      <c r="P356" s="2" t="str">
        <f t="shared" si="68"/>
        <v>TRIS</v>
      </c>
    </row>
    <row r="357" spans="1:16">
      <c r="A357" s="2" t="str">
        <f t="shared" si="76"/>
        <v>#define LAT_CCN33                   LATGbits.LATG7                              //</v>
      </c>
      <c r="B357" s="2" t="str">
        <f t="shared" si="77"/>
        <v xml:space="preserve">                                                            /</v>
      </c>
      <c r="C357" s="2">
        <f t="shared" si="78"/>
        <v>267</v>
      </c>
      <c r="D357" s="2">
        <f t="shared" si="56"/>
        <v>45</v>
      </c>
      <c r="E357" s="2">
        <f t="shared" si="79"/>
        <v>3</v>
      </c>
      <c r="F357" s="2" t="str">
        <f t="shared" si="58"/>
        <v>CCN33</v>
      </c>
      <c r="G357" s="2" t="str">
        <f t="shared" si="59"/>
        <v>RG7</v>
      </c>
      <c r="H357" s="2">
        <f t="shared" si="60"/>
        <v>0</v>
      </c>
      <c r="I357" s="2">
        <f t="shared" si="61"/>
        <v>119</v>
      </c>
      <c r="J357" s="2">
        <f t="shared" si="62"/>
        <v>0</v>
      </c>
      <c r="K357" s="2" t="str">
        <f t="shared" si="80"/>
        <v>LATGbits.LATG7</v>
      </c>
      <c r="L357" s="2" t="str">
        <f t="shared" si="81"/>
        <v>G</v>
      </c>
      <c r="M357" s="2" t="str">
        <f t="shared" si="82"/>
        <v>7</v>
      </c>
      <c r="N357" s="2" t="str">
        <f t="shared" si="66"/>
        <v>LAT</v>
      </c>
      <c r="O357" s="2">
        <f t="shared" si="67"/>
        <v>1</v>
      </c>
      <c r="P357" s="2" t="str">
        <f t="shared" si="68"/>
        <v>LAT</v>
      </c>
    </row>
    <row r="358" spans="1:16">
      <c r="A358" s="2" t="str">
        <f t="shared" si="76"/>
        <v>#define RPIN_CCN33                  119                                         //</v>
      </c>
      <c r="B358" s="2" t="str">
        <f t="shared" si="77"/>
        <v xml:space="preserve">                                                            /</v>
      </c>
      <c r="C358" s="2">
        <f t="shared" si="78"/>
        <v>268</v>
      </c>
      <c r="D358" s="2">
        <f t="shared" si="56"/>
        <v>45</v>
      </c>
      <c r="E358" s="2">
        <f t="shared" si="79"/>
        <v>4</v>
      </c>
      <c r="F358" s="2" t="str">
        <f t="shared" si="58"/>
        <v>CCN33</v>
      </c>
      <c r="G358" s="2" t="str">
        <f t="shared" si="59"/>
        <v>RG7</v>
      </c>
      <c r="H358" s="2">
        <f t="shared" si="60"/>
        <v>0</v>
      </c>
      <c r="I358" s="2">
        <f t="shared" si="61"/>
        <v>119</v>
      </c>
      <c r="J358" s="2">
        <f t="shared" si="62"/>
        <v>0</v>
      </c>
      <c r="K358" s="2">
        <f t="shared" si="80"/>
        <v>119</v>
      </c>
      <c r="L358" s="2" t="str">
        <f t="shared" si="81"/>
        <v>G</v>
      </c>
      <c r="M358" s="2" t="str">
        <f t="shared" si="82"/>
        <v>7</v>
      </c>
      <c r="N358" s="2" t="str">
        <f t="shared" si="66"/>
        <v>RPIN</v>
      </c>
      <c r="O358" s="2">
        <f t="shared" si="67"/>
        <v>2</v>
      </c>
      <c r="P358" s="2">
        <f t="shared" si="68"/>
        <v>0</v>
      </c>
    </row>
    <row r="359" spans="1:16">
      <c r="A359" s="2" t="str">
        <f t="shared" si="76"/>
        <v xml:space="preserve">                                                                                //</v>
      </c>
      <c r="B359" s="2" t="str">
        <f t="shared" si="77"/>
        <v xml:space="preserve">                                                            /</v>
      </c>
      <c r="C359" s="2">
        <f t="shared" si="78"/>
        <v>269</v>
      </c>
      <c r="D359" s="2">
        <f t="shared" si="56"/>
        <v>45</v>
      </c>
      <c r="E359" s="2">
        <f t="shared" si="79"/>
        <v>5</v>
      </c>
      <c r="F359" s="2" t="str">
        <f t="shared" si="58"/>
        <v>CCN33</v>
      </c>
      <c r="G359" s="2" t="str">
        <f t="shared" si="59"/>
        <v>RG7</v>
      </c>
      <c r="H359" s="2">
        <f t="shared" si="60"/>
        <v>0</v>
      </c>
      <c r="I359" s="2">
        <f t="shared" si="61"/>
        <v>119</v>
      </c>
      <c r="J359" s="2">
        <f t="shared" si="62"/>
        <v>0</v>
      </c>
      <c r="K359" s="2">
        <f t="shared" si="80"/>
        <v>0</v>
      </c>
      <c r="L359" s="2" t="str">
        <f t="shared" si="81"/>
        <v>G</v>
      </c>
      <c r="M359" s="2" t="str">
        <f t="shared" si="82"/>
        <v>7</v>
      </c>
      <c r="N359" s="2" t="str">
        <f t="shared" si="66"/>
        <v>RPOUT</v>
      </c>
      <c r="O359" s="2">
        <f t="shared" si="67"/>
        <v>3</v>
      </c>
      <c r="P359" s="2">
        <f t="shared" si="68"/>
        <v>0</v>
      </c>
    </row>
    <row r="360" spans="1:16">
      <c r="A360" s="2" t="str">
        <f t="shared" si="76"/>
        <v xml:space="preserve">                                                                                //</v>
      </c>
      <c r="B360" s="2" t="str">
        <f t="shared" si="77"/>
        <v xml:space="preserve">                                                            /</v>
      </c>
      <c r="C360" s="2">
        <f t="shared" si="78"/>
        <v>270</v>
      </c>
      <c r="D360" s="2">
        <f t="shared" si="56"/>
        <v>45</v>
      </c>
      <c r="E360" s="2">
        <f t="shared" si="79"/>
        <v>6</v>
      </c>
      <c r="F360" s="2" t="str">
        <f t="shared" si="58"/>
        <v>CCN33</v>
      </c>
      <c r="G360" s="2" t="str">
        <f t="shared" si="59"/>
        <v>RG7</v>
      </c>
      <c r="H360" s="2">
        <f t="shared" si="60"/>
        <v>0</v>
      </c>
      <c r="I360" s="2">
        <f t="shared" si="61"/>
        <v>119</v>
      </c>
      <c r="J360" s="2">
        <f t="shared" si="62"/>
        <v>0</v>
      </c>
      <c r="K360" s="2">
        <f t="shared" si="80"/>
        <v>0</v>
      </c>
      <c r="L360" s="2" t="str">
        <f t="shared" si="81"/>
        <v>G</v>
      </c>
      <c r="M360" s="2" t="str">
        <f t="shared" si="82"/>
        <v>7</v>
      </c>
      <c r="N360" s="2" t="str">
        <f t="shared" si="66"/>
        <v>ANSEL</v>
      </c>
      <c r="O360" s="2">
        <f t="shared" si="67"/>
        <v>4</v>
      </c>
      <c r="P360" s="2" t="str">
        <f t="shared" si="68"/>
        <v>ANS</v>
      </c>
    </row>
    <row r="361" spans="1:16">
      <c r="A361" s="2" t="str">
        <f t="shared" si="76"/>
        <v>#define PORT_ENABLE56               PORTDbits.RD6                               //</v>
      </c>
      <c r="B361" s="2" t="str">
        <f t="shared" si="77"/>
        <v xml:space="preserve">                                                            /</v>
      </c>
      <c r="C361" s="2">
        <f t="shared" si="78"/>
        <v>271</v>
      </c>
      <c r="D361" s="2">
        <f t="shared" si="56"/>
        <v>46</v>
      </c>
      <c r="E361" s="2">
        <f t="shared" si="79"/>
        <v>1</v>
      </c>
      <c r="F361" s="2" t="str">
        <f t="shared" si="58"/>
        <v>ENABLE56</v>
      </c>
      <c r="G361" s="2" t="str">
        <f t="shared" si="59"/>
        <v>RD6</v>
      </c>
      <c r="H361" s="2">
        <f t="shared" si="60"/>
        <v>0</v>
      </c>
      <c r="I361" s="2">
        <f t="shared" si="61"/>
        <v>70</v>
      </c>
      <c r="J361" s="2" t="str">
        <f t="shared" si="62"/>
        <v>_RP70R</v>
      </c>
      <c r="K361" s="2" t="str">
        <f t="shared" si="80"/>
        <v>PORTDbits.RD6</v>
      </c>
      <c r="L361" s="2" t="str">
        <f t="shared" si="81"/>
        <v>D</v>
      </c>
      <c r="M361" s="2" t="str">
        <f t="shared" si="82"/>
        <v>6</v>
      </c>
      <c r="N361" s="2" t="str">
        <f t="shared" si="66"/>
        <v>PORT</v>
      </c>
      <c r="O361" s="2">
        <f t="shared" si="67"/>
        <v>1</v>
      </c>
      <c r="P361" s="2" t="str">
        <f t="shared" si="68"/>
        <v>R</v>
      </c>
    </row>
    <row r="362" spans="1:16">
      <c r="A362" s="2" t="str">
        <f t="shared" si="76"/>
        <v>#define TRIS_ENABLE56               TRISDbits.TRISD6                            //</v>
      </c>
      <c r="B362" s="2" t="str">
        <f t="shared" si="77"/>
        <v xml:space="preserve">                                                            /</v>
      </c>
      <c r="C362" s="2">
        <f t="shared" si="78"/>
        <v>272</v>
      </c>
      <c r="D362" s="2">
        <f t="shared" si="56"/>
        <v>46</v>
      </c>
      <c r="E362" s="2">
        <f t="shared" si="79"/>
        <v>2</v>
      </c>
      <c r="F362" s="2" t="str">
        <f t="shared" si="58"/>
        <v>ENABLE56</v>
      </c>
      <c r="G362" s="2" t="str">
        <f t="shared" si="59"/>
        <v>RD6</v>
      </c>
      <c r="H362" s="2">
        <f t="shared" si="60"/>
        <v>0</v>
      </c>
      <c r="I362" s="2">
        <f t="shared" si="61"/>
        <v>70</v>
      </c>
      <c r="J362" s="2" t="str">
        <f t="shared" si="62"/>
        <v>_RP70R</v>
      </c>
      <c r="K362" s="2" t="str">
        <f t="shared" si="80"/>
        <v>TRISDbits.TRISD6</v>
      </c>
      <c r="L362" s="2" t="str">
        <f t="shared" si="81"/>
        <v>D</v>
      </c>
      <c r="M362" s="2" t="str">
        <f t="shared" si="82"/>
        <v>6</v>
      </c>
      <c r="N362" s="2" t="str">
        <f t="shared" si="66"/>
        <v>TRIS</v>
      </c>
      <c r="O362" s="2">
        <f t="shared" si="67"/>
        <v>1</v>
      </c>
      <c r="P362" s="2" t="str">
        <f t="shared" si="68"/>
        <v>TRIS</v>
      </c>
    </row>
    <row r="363" spans="1:16">
      <c r="A363" s="2" t="str">
        <f t="shared" si="76"/>
        <v>#define LAT_ENABLE56                LATDbits.LATD6                              //</v>
      </c>
      <c r="B363" s="2" t="str">
        <f t="shared" si="77"/>
        <v xml:space="preserve">                                                            /</v>
      </c>
      <c r="C363" s="2">
        <f t="shared" si="78"/>
        <v>273</v>
      </c>
      <c r="D363" s="2">
        <f t="shared" si="56"/>
        <v>46</v>
      </c>
      <c r="E363" s="2">
        <f t="shared" si="79"/>
        <v>3</v>
      </c>
      <c r="F363" s="2" t="str">
        <f t="shared" si="58"/>
        <v>ENABLE56</v>
      </c>
      <c r="G363" s="2" t="str">
        <f t="shared" si="59"/>
        <v>RD6</v>
      </c>
      <c r="H363" s="2">
        <f t="shared" si="60"/>
        <v>0</v>
      </c>
      <c r="I363" s="2">
        <f t="shared" si="61"/>
        <v>70</v>
      </c>
      <c r="J363" s="2" t="str">
        <f t="shared" si="62"/>
        <v>_RP70R</v>
      </c>
      <c r="K363" s="2" t="str">
        <f t="shared" si="80"/>
        <v>LATDbits.LATD6</v>
      </c>
      <c r="L363" s="2" t="str">
        <f t="shared" si="81"/>
        <v>D</v>
      </c>
      <c r="M363" s="2" t="str">
        <f t="shared" si="82"/>
        <v>6</v>
      </c>
      <c r="N363" s="2" t="str">
        <f t="shared" si="66"/>
        <v>LAT</v>
      </c>
      <c r="O363" s="2">
        <f t="shared" si="67"/>
        <v>1</v>
      </c>
      <c r="P363" s="2" t="str">
        <f t="shared" si="68"/>
        <v>LAT</v>
      </c>
    </row>
    <row r="364" spans="1:16">
      <c r="A364" s="2" t="str">
        <f t="shared" si="76"/>
        <v>#define RPIN_ENABLE56               70                                          //</v>
      </c>
      <c r="B364" s="2" t="str">
        <f t="shared" si="77"/>
        <v xml:space="preserve">                                                            /</v>
      </c>
      <c r="C364" s="2">
        <f t="shared" si="78"/>
        <v>274</v>
      </c>
      <c r="D364" s="2">
        <f t="shared" si="56"/>
        <v>46</v>
      </c>
      <c r="E364" s="2">
        <f t="shared" si="79"/>
        <v>4</v>
      </c>
      <c r="F364" s="2" t="str">
        <f t="shared" si="58"/>
        <v>ENABLE56</v>
      </c>
      <c r="G364" s="2" t="str">
        <f t="shared" si="59"/>
        <v>RD6</v>
      </c>
      <c r="H364" s="2">
        <f t="shared" si="60"/>
        <v>0</v>
      </c>
      <c r="I364" s="2">
        <f t="shared" si="61"/>
        <v>70</v>
      </c>
      <c r="J364" s="2" t="str">
        <f t="shared" si="62"/>
        <v>_RP70R</v>
      </c>
      <c r="K364" s="2">
        <f t="shared" si="80"/>
        <v>70</v>
      </c>
      <c r="L364" s="2" t="str">
        <f t="shared" si="81"/>
        <v>D</v>
      </c>
      <c r="M364" s="2" t="str">
        <f t="shared" si="82"/>
        <v>6</v>
      </c>
      <c r="N364" s="2" t="str">
        <f t="shared" si="66"/>
        <v>RPIN</v>
      </c>
      <c r="O364" s="2">
        <f t="shared" si="67"/>
        <v>2</v>
      </c>
      <c r="P364" s="2">
        <f t="shared" si="68"/>
        <v>0</v>
      </c>
    </row>
    <row r="365" spans="1:16">
      <c r="A365" s="2" t="str">
        <f t="shared" si="76"/>
        <v>#define RPOUT_ENABLE56              _RP70R                                      //</v>
      </c>
      <c r="B365" s="2" t="str">
        <f t="shared" si="77"/>
        <v xml:space="preserve">                                                            /</v>
      </c>
      <c r="C365" s="2">
        <f t="shared" si="78"/>
        <v>275</v>
      </c>
      <c r="D365" s="2">
        <f t="shared" si="56"/>
        <v>46</v>
      </c>
      <c r="E365" s="2">
        <f t="shared" si="79"/>
        <v>5</v>
      </c>
      <c r="F365" s="2" t="str">
        <f t="shared" si="58"/>
        <v>ENABLE56</v>
      </c>
      <c r="G365" s="2" t="str">
        <f t="shared" si="59"/>
        <v>RD6</v>
      </c>
      <c r="H365" s="2">
        <f t="shared" si="60"/>
        <v>0</v>
      </c>
      <c r="I365" s="2">
        <f t="shared" si="61"/>
        <v>70</v>
      </c>
      <c r="J365" s="2" t="str">
        <f t="shared" si="62"/>
        <v>_RP70R</v>
      </c>
      <c r="K365" s="2" t="str">
        <f t="shared" si="80"/>
        <v>_RP70R</v>
      </c>
      <c r="L365" s="2" t="str">
        <f t="shared" si="81"/>
        <v>D</v>
      </c>
      <c r="M365" s="2" t="str">
        <f t="shared" si="82"/>
        <v>6</v>
      </c>
      <c r="N365" s="2" t="str">
        <f t="shared" si="66"/>
        <v>RPOUT</v>
      </c>
      <c r="O365" s="2">
        <f t="shared" si="67"/>
        <v>3</v>
      </c>
      <c r="P365" s="2">
        <f t="shared" si="68"/>
        <v>0</v>
      </c>
    </row>
    <row r="366" spans="1:16">
      <c r="A366" s="2" t="str">
        <f t="shared" si="76"/>
        <v xml:space="preserve">                                                                                //</v>
      </c>
      <c r="B366" s="2" t="str">
        <f t="shared" si="77"/>
        <v xml:space="preserve">                                                            /</v>
      </c>
      <c r="C366" s="2">
        <f t="shared" si="78"/>
        <v>276</v>
      </c>
      <c r="D366" s="2">
        <f t="shared" si="56"/>
        <v>46</v>
      </c>
      <c r="E366" s="2">
        <f t="shared" si="79"/>
        <v>6</v>
      </c>
      <c r="F366" s="2" t="str">
        <f t="shared" si="58"/>
        <v>ENABLE56</v>
      </c>
      <c r="G366" s="2" t="str">
        <f t="shared" si="59"/>
        <v>RD6</v>
      </c>
      <c r="H366" s="2">
        <f t="shared" si="60"/>
        <v>0</v>
      </c>
      <c r="I366" s="2">
        <f t="shared" si="61"/>
        <v>70</v>
      </c>
      <c r="J366" s="2" t="str">
        <f t="shared" si="62"/>
        <v>_RP70R</v>
      </c>
      <c r="K366" s="2">
        <f t="shared" si="80"/>
        <v>0</v>
      </c>
      <c r="L366" s="2" t="str">
        <f t="shared" si="81"/>
        <v>D</v>
      </c>
      <c r="M366" s="2" t="str">
        <f t="shared" si="82"/>
        <v>6</v>
      </c>
      <c r="N366" s="2" t="str">
        <f t="shared" si="66"/>
        <v>ANSEL</v>
      </c>
      <c r="O366" s="2">
        <f t="shared" si="67"/>
        <v>4</v>
      </c>
      <c r="P366" s="2" t="str">
        <f t="shared" si="68"/>
        <v>ANS</v>
      </c>
    </row>
    <row r="367" spans="1:16">
      <c r="A367" s="2" t="str">
        <f t="shared" si="76"/>
        <v>#define PORT_CCN34                  PORTDbits.RD6                               //</v>
      </c>
      <c r="B367" s="2" t="str">
        <f t="shared" si="77"/>
        <v xml:space="preserve">                                                            /</v>
      </c>
      <c r="C367" s="2">
        <f t="shared" si="78"/>
        <v>277</v>
      </c>
      <c r="D367" s="2">
        <f t="shared" si="56"/>
        <v>47</v>
      </c>
      <c r="E367" s="2">
        <f t="shared" si="79"/>
        <v>1</v>
      </c>
      <c r="F367" s="2" t="str">
        <f t="shared" si="58"/>
        <v>CCN34</v>
      </c>
      <c r="G367" s="2" t="str">
        <f t="shared" si="59"/>
        <v>RD6</v>
      </c>
      <c r="H367" s="2">
        <f t="shared" si="60"/>
        <v>0</v>
      </c>
      <c r="I367" s="2">
        <f t="shared" si="61"/>
        <v>70</v>
      </c>
      <c r="J367" s="2" t="str">
        <f t="shared" si="62"/>
        <v>_RP70R</v>
      </c>
      <c r="K367" s="2" t="str">
        <f t="shared" si="80"/>
        <v>PORTDbits.RD6</v>
      </c>
      <c r="L367" s="2" t="str">
        <f t="shared" si="81"/>
        <v>D</v>
      </c>
      <c r="M367" s="2" t="str">
        <f t="shared" si="82"/>
        <v>6</v>
      </c>
      <c r="N367" s="2" t="str">
        <f t="shared" si="66"/>
        <v>PORT</v>
      </c>
      <c r="O367" s="2">
        <f t="shared" si="67"/>
        <v>1</v>
      </c>
      <c r="P367" s="2" t="str">
        <f t="shared" si="68"/>
        <v>R</v>
      </c>
    </row>
    <row r="368" spans="1:16">
      <c r="A368" s="2" t="str">
        <f t="shared" si="76"/>
        <v>#define TRIS_CCN34                  TRISDbits.TRISD6                            //</v>
      </c>
      <c r="B368" s="2" t="str">
        <f t="shared" si="77"/>
        <v xml:space="preserve">                                                            /</v>
      </c>
      <c r="C368" s="2">
        <f t="shared" si="78"/>
        <v>278</v>
      </c>
      <c r="D368" s="2">
        <f t="shared" si="56"/>
        <v>47</v>
      </c>
      <c r="E368" s="2">
        <f t="shared" si="79"/>
        <v>2</v>
      </c>
      <c r="F368" s="2" t="str">
        <f t="shared" si="58"/>
        <v>CCN34</v>
      </c>
      <c r="G368" s="2" t="str">
        <f t="shared" si="59"/>
        <v>RD6</v>
      </c>
      <c r="H368" s="2">
        <f t="shared" si="60"/>
        <v>0</v>
      </c>
      <c r="I368" s="2">
        <f t="shared" si="61"/>
        <v>70</v>
      </c>
      <c r="J368" s="2" t="str">
        <f t="shared" si="62"/>
        <v>_RP70R</v>
      </c>
      <c r="K368" s="2" t="str">
        <f t="shared" si="80"/>
        <v>TRISDbits.TRISD6</v>
      </c>
      <c r="L368" s="2" t="str">
        <f t="shared" si="81"/>
        <v>D</v>
      </c>
      <c r="M368" s="2" t="str">
        <f t="shared" si="82"/>
        <v>6</v>
      </c>
      <c r="N368" s="2" t="str">
        <f t="shared" si="66"/>
        <v>TRIS</v>
      </c>
      <c r="O368" s="2">
        <f t="shared" si="67"/>
        <v>1</v>
      </c>
      <c r="P368" s="2" t="str">
        <f t="shared" si="68"/>
        <v>TRIS</v>
      </c>
    </row>
    <row r="369" spans="1:16">
      <c r="A369" s="2" t="str">
        <f t="shared" si="76"/>
        <v>#define LAT_CCN34                   LATDbits.LATD6                              //</v>
      </c>
      <c r="B369" s="2" t="str">
        <f t="shared" si="77"/>
        <v xml:space="preserve">                                                            /</v>
      </c>
      <c r="C369" s="2">
        <f t="shared" si="78"/>
        <v>279</v>
      </c>
      <c r="D369" s="2">
        <f t="shared" si="56"/>
        <v>47</v>
      </c>
      <c r="E369" s="2">
        <f t="shared" si="79"/>
        <v>3</v>
      </c>
      <c r="F369" s="2" t="str">
        <f t="shared" si="58"/>
        <v>CCN34</v>
      </c>
      <c r="G369" s="2" t="str">
        <f t="shared" si="59"/>
        <v>RD6</v>
      </c>
      <c r="H369" s="2">
        <f t="shared" si="60"/>
        <v>0</v>
      </c>
      <c r="I369" s="2">
        <f t="shared" si="61"/>
        <v>70</v>
      </c>
      <c r="J369" s="2" t="str">
        <f t="shared" si="62"/>
        <v>_RP70R</v>
      </c>
      <c r="K369" s="2" t="str">
        <f t="shared" si="80"/>
        <v>LATDbits.LATD6</v>
      </c>
      <c r="L369" s="2" t="str">
        <f t="shared" si="81"/>
        <v>D</v>
      </c>
      <c r="M369" s="2" t="str">
        <f t="shared" si="82"/>
        <v>6</v>
      </c>
      <c r="N369" s="2" t="str">
        <f t="shared" si="66"/>
        <v>LAT</v>
      </c>
      <c r="O369" s="2">
        <f t="shared" si="67"/>
        <v>1</v>
      </c>
      <c r="P369" s="2" t="str">
        <f t="shared" si="68"/>
        <v>LAT</v>
      </c>
    </row>
    <row r="370" spans="1:16">
      <c r="A370" s="2" t="str">
        <f t="shared" si="76"/>
        <v>#define RPIN_CCN34                  70                                          //</v>
      </c>
      <c r="B370" s="2" t="str">
        <f t="shared" si="77"/>
        <v xml:space="preserve">                                                            /</v>
      </c>
      <c r="C370" s="2">
        <f t="shared" si="78"/>
        <v>280</v>
      </c>
      <c r="D370" s="2">
        <f t="shared" si="56"/>
        <v>47</v>
      </c>
      <c r="E370" s="2">
        <f t="shared" si="79"/>
        <v>4</v>
      </c>
      <c r="F370" s="2" t="str">
        <f t="shared" si="58"/>
        <v>CCN34</v>
      </c>
      <c r="G370" s="2" t="str">
        <f t="shared" si="59"/>
        <v>RD6</v>
      </c>
      <c r="H370" s="2">
        <f t="shared" si="60"/>
        <v>0</v>
      </c>
      <c r="I370" s="2">
        <f t="shared" si="61"/>
        <v>70</v>
      </c>
      <c r="J370" s="2" t="str">
        <f t="shared" si="62"/>
        <v>_RP70R</v>
      </c>
      <c r="K370" s="2">
        <f t="shared" si="80"/>
        <v>70</v>
      </c>
      <c r="L370" s="2" t="str">
        <f t="shared" si="81"/>
        <v>D</v>
      </c>
      <c r="M370" s="2" t="str">
        <f t="shared" si="82"/>
        <v>6</v>
      </c>
      <c r="N370" s="2" t="str">
        <f t="shared" si="66"/>
        <v>RPIN</v>
      </c>
      <c r="O370" s="2">
        <f t="shared" si="67"/>
        <v>2</v>
      </c>
      <c r="P370" s="2">
        <f t="shared" si="68"/>
        <v>0</v>
      </c>
    </row>
    <row r="371" spans="1:16">
      <c r="A371" s="2" t="str">
        <f t="shared" si="76"/>
        <v>#define RPOUT_CCN34                 _RP70R                                      //</v>
      </c>
      <c r="B371" s="2" t="str">
        <f t="shared" si="77"/>
        <v xml:space="preserve">                                                            /</v>
      </c>
      <c r="C371" s="2">
        <f t="shared" si="78"/>
        <v>281</v>
      </c>
      <c r="D371" s="2">
        <f t="shared" si="56"/>
        <v>47</v>
      </c>
      <c r="E371" s="2">
        <f t="shared" si="79"/>
        <v>5</v>
      </c>
      <c r="F371" s="2" t="str">
        <f t="shared" si="58"/>
        <v>CCN34</v>
      </c>
      <c r="G371" s="2" t="str">
        <f t="shared" si="59"/>
        <v>RD6</v>
      </c>
      <c r="H371" s="2">
        <f t="shared" si="60"/>
        <v>0</v>
      </c>
      <c r="I371" s="2">
        <f t="shared" si="61"/>
        <v>70</v>
      </c>
      <c r="J371" s="2" t="str">
        <f t="shared" si="62"/>
        <v>_RP70R</v>
      </c>
      <c r="K371" s="2" t="str">
        <f t="shared" si="80"/>
        <v>_RP70R</v>
      </c>
      <c r="L371" s="2" t="str">
        <f t="shared" si="81"/>
        <v>D</v>
      </c>
      <c r="M371" s="2" t="str">
        <f t="shared" si="82"/>
        <v>6</v>
      </c>
      <c r="N371" s="2" t="str">
        <f t="shared" si="66"/>
        <v>RPOUT</v>
      </c>
      <c r="O371" s="2">
        <f t="shared" si="67"/>
        <v>3</v>
      </c>
      <c r="P371" s="2">
        <f t="shared" si="68"/>
        <v>0</v>
      </c>
    </row>
    <row r="372" spans="1:16">
      <c r="A372" s="2" t="str">
        <f t="shared" si="76"/>
        <v xml:space="preserve">                                                                                //</v>
      </c>
      <c r="B372" s="2" t="str">
        <f t="shared" si="77"/>
        <v xml:space="preserve">                                                            /</v>
      </c>
      <c r="C372" s="2">
        <f t="shared" si="78"/>
        <v>282</v>
      </c>
      <c r="D372" s="2">
        <f t="shared" si="56"/>
        <v>47</v>
      </c>
      <c r="E372" s="2">
        <f t="shared" si="79"/>
        <v>6</v>
      </c>
      <c r="F372" s="2" t="str">
        <f t="shared" si="58"/>
        <v>CCN34</v>
      </c>
      <c r="G372" s="2" t="str">
        <f t="shared" si="59"/>
        <v>RD6</v>
      </c>
      <c r="H372" s="2">
        <f t="shared" si="60"/>
        <v>0</v>
      </c>
      <c r="I372" s="2">
        <f t="shared" si="61"/>
        <v>70</v>
      </c>
      <c r="J372" s="2" t="str">
        <f t="shared" si="62"/>
        <v>_RP70R</v>
      </c>
      <c r="K372" s="2">
        <f t="shared" si="80"/>
        <v>0</v>
      </c>
      <c r="L372" s="2" t="str">
        <f t="shared" si="81"/>
        <v>D</v>
      </c>
      <c r="M372" s="2" t="str">
        <f t="shared" si="82"/>
        <v>6</v>
      </c>
      <c r="N372" s="2" t="str">
        <f t="shared" si="66"/>
        <v>ANSEL</v>
      </c>
      <c r="O372" s="2">
        <f t="shared" si="67"/>
        <v>4</v>
      </c>
      <c r="P372" s="2" t="str">
        <f t="shared" si="68"/>
        <v>ANS</v>
      </c>
    </row>
    <row r="373" spans="1:16">
      <c r="A373" s="2" t="str">
        <f t="shared" si="76"/>
        <v>#define PORT_DCY56                  PORTDbits.RD5                               //</v>
      </c>
      <c r="B373" s="2" t="str">
        <f t="shared" si="77"/>
        <v xml:space="preserve">                                                            /</v>
      </c>
      <c r="C373" s="2">
        <f t="shared" si="78"/>
        <v>283</v>
      </c>
      <c r="D373" s="2">
        <f t="shared" si="56"/>
        <v>48</v>
      </c>
      <c r="E373" s="2">
        <f t="shared" si="79"/>
        <v>1</v>
      </c>
      <c r="F373" s="2" t="str">
        <f t="shared" si="58"/>
        <v>DCY56</v>
      </c>
      <c r="G373" s="2" t="str">
        <f t="shared" si="59"/>
        <v>RD5</v>
      </c>
      <c r="H373" s="2">
        <f t="shared" si="60"/>
        <v>0</v>
      </c>
      <c r="I373" s="2">
        <f t="shared" si="61"/>
        <v>69</v>
      </c>
      <c r="J373" s="2" t="str">
        <f t="shared" si="62"/>
        <v>_RP69R</v>
      </c>
      <c r="K373" s="2" t="str">
        <f t="shared" si="80"/>
        <v>PORTDbits.RD5</v>
      </c>
      <c r="L373" s="2" t="str">
        <f t="shared" si="81"/>
        <v>D</v>
      </c>
      <c r="M373" s="2" t="str">
        <f t="shared" si="82"/>
        <v>5</v>
      </c>
      <c r="N373" s="2" t="str">
        <f t="shared" si="66"/>
        <v>PORT</v>
      </c>
      <c r="O373" s="2">
        <f t="shared" si="67"/>
        <v>1</v>
      </c>
      <c r="P373" s="2" t="str">
        <f t="shared" si="68"/>
        <v>R</v>
      </c>
    </row>
    <row r="374" spans="1:16">
      <c r="A374" s="2" t="str">
        <f t="shared" si="76"/>
        <v>#define TRIS_DCY56                  TRISDbits.TRISD5                            //</v>
      </c>
      <c r="B374" s="2" t="str">
        <f t="shared" si="77"/>
        <v xml:space="preserve">                                                            /</v>
      </c>
      <c r="C374" s="2">
        <f t="shared" si="78"/>
        <v>284</v>
      </c>
      <c r="D374" s="2">
        <f t="shared" si="56"/>
        <v>48</v>
      </c>
      <c r="E374" s="2">
        <f t="shared" si="79"/>
        <v>2</v>
      </c>
      <c r="F374" s="2" t="str">
        <f t="shared" si="58"/>
        <v>DCY56</v>
      </c>
      <c r="G374" s="2" t="str">
        <f t="shared" si="59"/>
        <v>RD5</v>
      </c>
      <c r="H374" s="2">
        <f t="shared" si="60"/>
        <v>0</v>
      </c>
      <c r="I374" s="2">
        <f t="shared" si="61"/>
        <v>69</v>
      </c>
      <c r="J374" s="2" t="str">
        <f t="shared" si="62"/>
        <v>_RP69R</v>
      </c>
      <c r="K374" s="2" t="str">
        <f t="shared" si="80"/>
        <v>TRISDbits.TRISD5</v>
      </c>
      <c r="L374" s="2" t="str">
        <f t="shared" si="81"/>
        <v>D</v>
      </c>
      <c r="M374" s="2" t="str">
        <f t="shared" si="82"/>
        <v>5</v>
      </c>
      <c r="N374" s="2" t="str">
        <f t="shared" si="66"/>
        <v>TRIS</v>
      </c>
      <c r="O374" s="2">
        <f t="shared" si="67"/>
        <v>1</v>
      </c>
      <c r="P374" s="2" t="str">
        <f t="shared" si="68"/>
        <v>TRIS</v>
      </c>
    </row>
    <row r="375" spans="1:16">
      <c r="A375" s="2" t="str">
        <f t="shared" si="76"/>
        <v>#define LAT_DCY56                   LATDbits.LATD5                              //</v>
      </c>
      <c r="B375" s="2" t="str">
        <f t="shared" si="77"/>
        <v xml:space="preserve">                                                            /</v>
      </c>
      <c r="C375" s="2">
        <f t="shared" si="78"/>
        <v>285</v>
      </c>
      <c r="D375" s="2">
        <f t="shared" si="56"/>
        <v>48</v>
      </c>
      <c r="E375" s="2">
        <f t="shared" si="79"/>
        <v>3</v>
      </c>
      <c r="F375" s="2" t="str">
        <f t="shared" si="58"/>
        <v>DCY56</v>
      </c>
      <c r="G375" s="2" t="str">
        <f t="shared" si="59"/>
        <v>RD5</v>
      </c>
      <c r="H375" s="2">
        <f t="shared" si="60"/>
        <v>0</v>
      </c>
      <c r="I375" s="2">
        <f t="shared" si="61"/>
        <v>69</v>
      </c>
      <c r="J375" s="2" t="str">
        <f t="shared" si="62"/>
        <v>_RP69R</v>
      </c>
      <c r="K375" s="2" t="str">
        <f t="shared" si="80"/>
        <v>LATDbits.LATD5</v>
      </c>
      <c r="L375" s="2" t="str">
        <f t="shared" si="81"/>
        <v>D</v>
      </c>
      <c r="M375" s="2" t="str">
        <f t="shared" si="82"/>
        <v>5</v>
      </c>
      <c r="N375" s="2" t="str">
        <f t="shared" si="66"/>
        <v>LAT</v>
      </c>
      <c r="O375" s="2">
        <f t="shared" si="67"/>
        <v>1</v>
      </c>
      <c r="P375" s="2" t="str">
        <f t="shared" si="68"/>
        <v>LAT</v>
      </c>
    </row>
    <row r="376" spans="1:16">
      <c r="A376" s="2" t="str">
        <f t="shared" si="76"/>
        <v>#define RPIN_DCY56                  69                                          //</v>
      </c>
      <c r="B376" s="2" t="str">
        <f t="shared" si="77"/>
        <v xml:space="preserve">                                                            /</v>
      </c>
      <c r="C376" s="2">
        <f t="shared" si="78"/>
        <v>286</v>
      </c>
      <c r="D376" s="2">
        <f t="shared" si="56"/>
        <v>48</v>
      </c>
      <c r="E376" s="2">
        <f t="shared" si="79"/>
        <v>4</v>
      </c>
      <c r="F376" s="2" t="str">
        <f t="shared" si="58"/>
        <v>DCY56</v>
      </c>
      <c r="G376" s="2" t="str">
        <f t="shared" si="59"/>
        <v>RD5</v>
      </c>
      <c r="H376" s="2">
        <f t="shared" si="60"/>
        <v>0</v>
      </c>
      <c r="I376" s="2">
        <f t="shared" si="61"/>
        <v>69</v>
      </c>
      <c r="J376" s="2" t="str">
        <f t="shared" si="62"/>
        <v>_RP69R</v>
      </c>
      <c r="K376" s="2">
        <f t="shared" si="80"/>
        <v>69</v>
      </c>
      <c r="L376" s="2" t="str">
        <f t="shared" si="81"/>
        <v>D</v>
      </c>
      <c r="M376" s="2" t="str">
        <f t="shared" si="82"/>
        <v>5</v>
      </c>
      <c r="N376" s="2" t="str">
        <f t="shared" si="66"/>
        <v>RPIN</v>
      </c>
      <c r="O376" s="2">
        <f t="shared" si="67"/>
        <v>2</v>
      </c>
      <c r="P376" s="2">
        <f t="shared" si="68"/>
        <v>0</v>
      </c>
    </row>
    <row r="377" spans="1:16">
      <c r="A377" s="2" t="str">
        <f t="shared" si="76"/>
        <v>#define RPOUT_DCY56                 _RP69R                                      //</v>
      </c>
      <c r="B377" s="2" t="str">
        <f t="shared" si="77"/>
        <v xml:space="preserve">                                                            /</v>
      </c>
      <c r="C377" s="2">
        <f t="shared" si="78"/>
        <v>287</v>
      </c>
      <c r="D377" s="2">
        <f t="shared" si="56"/>
        <v>48</v>
      </c>
      <c r="E377" s="2">
        <f t="shared" si="79"/>
        <v>5</v>
      </c>
      <c r="F377" s="2" t="str">
        <f t="shared" si="58"/>
        <v>DCY56</v>
      </c>
      <c r="G377" s="2" t="str">
        <f t="shared" si="59"/>
        <v>RD5</v>
      </c>
      <c r="H377" s="2">
        <f t="shared" si="60"/>
        <v>0</v>
      </c>
      <c r="I377" s="2">
        <f t="shared" si="61"/>
        <v>69</v>
      </c>
      <c r="J377" s="2" t="str">
        <f t="shared" si="62"/>
        <v>_RP69R</v>
      </c>
      <c r="K377" s="2" t="str">
        <f t="shared" si="80"/>
        <v>_RP69R</v>
      </c>
      <c r="L377" s="2" t="str">
        <f t="shared" si="81"/>
        <v>D</v>
      </c>
      <c r="M377" s="2" t="str">
        <f t="shared" si="82"/>
        <v>5</v>
      </c>
      <c r="N377" s="2" t="str">
        <f t="shared" si="66"/>
        <v>RPOUT</v>
      </c>
      <c r="O377" s="2">
        <f t="shared" si="67"/>
        <v>3</v>
      </c>
      <c r="P377" s="2">
        <f t="shared" si="68"/>
        <v>0</v>
      </c>
    </row>
    <row r="378" spans="1:16">
      <c r="A378" s="2" t="str">
        <f t="shared" si="76"/>
        <v xml:space="preserve">                                                                                //</v>
      </c>
      <c r="B378" s="2" t="str">
        <f t="shared" si="77"/>
        <v xml:space="preserve">                                                            /</v>
      </c>
      <c r="C378" s="2">
        <f t="shared" si="78"/>
        <v>288</v>
      </c>
      <c r="D378" s="2">
        <f t="shared" si="56"/>
        <v>48</v>
      </c>
      <c r="E378" s="2">
        <f t="shared" si="79"/>
        <v>6</v>
      </c>
      <c r="F378" s="2" t="str">
        <f t="shared" si="58"/>
        <v>DCY56</v>
      </c>
      <c r="G378" s="2" t="str">
        <f t="shared" si="59"/>
        <v>RD5</v>
      </c>
      <c r="H378" s="2">
        <f t="shared" si="60"/>
        <v>0</v>
      </c>
      <c r="I378" s="2">
        <f t="shared" si="61"/>
        <v>69</v>
      </c>
      <c r="J378" s="2" t="str">
        <f t="shared" si="62"/>
        <v>_RP69R</v>
      </c>
      <c r="K378" s="2">
        <f t="shared" si="80"/>
        <v>0</v>
      </c>
      <c r="L378" s="2" t="str">
        <f t="shared" si="81"/>
        <v>D</v>
      </c>
      <c r="M378" s="2" t="str">
        <f t="shared" si="82"/>
        <v>5</v>
      </c>
      <c r="N378" s="2" t="str">
        <f t="shared" si="66"/>
        <v>ANSEL</v>
      </c>
      <c r="O378" s="2">
        <f t="shared" si="67"/>
        <v>4</v>
      </c>
      <c r="P378" s="2" t="str">
        <f t="shared" si="68"/>
        <v>ANS</v>
      </c>
    </row>
    <row r="379" spans="1:16">
      <c r="A379" s="2" t="str">
        <f t="shared" si="76"/>
        <v>#define PORT_CCN35                  PORTDbits.RD5                               //</v>
      </c>
      <c r="B379" s="2" t="str">
        <f t="shared" si="77"/>
        <v xml:space="preserve">                                                            /</v>
      </c>
      <c r="C379" s="2">
        <f t="shared" si="78"/>
        <v>289</v>
      </c>
      <c r="D379" s="2">
        <f t="shared" si="56"/>
        <v>49</v>
      </c>
      <c r="E379" s="2">
        <f t="shared" si="79"/>
        <v>1</v>
      </c>
      <c r="F379" s="2" t="str">
        <f t="shared" si="58"/>
        <v>CCN35</v>
      </c>
      <c r="G379" s="2" t="str">
        <f t="shared" si="59"/>
        <v>RD5</v>
      </c>
      <c r="H379" s="2">
        <f t="shared" si="60"/>
        <v>0</v>
      </c>
      <c r="I379" s="2">
        <f t="shared" si="61"/>
        <v>69</v>
      </c>
      <c r="J379" s="2" t="str">
        <f t="shared" si="62"/>
        <v>_RP69R</v>
      </c>
      <c r="K379" s="2" t="str">
        <f t="shared" si="80"/>
        <v>PORTDbits.RD5</v>
      </c>
      <c r="L379" s="2" t="str">
        <f t="shared" si="81"/>
        <v>D</v>
      </c>
      <c r="M379" s="2" t="str">
        <f t="shared" si="82"/>
        <v>5</v>
      </c>
      <c r="N379" s="2" t="str">
        <f t="shared" si="66"/>
        <v>PORT</v>
      </c>
      <c r="O379" s="2">
        <f t="shared" si="67"/>
        <v>1</v>
      </c>
      <c r="P379" s="2" t="str">
        <f t="shared" si="68"/>
        <v>R</v>
      </c>
    </row>
    <row r="380" spans="1:16">
      <c r="A380" s="2" t="str">
        <f t="shared" si="76"/>
        <v>#define TRIS_CCN35                  TRISDbits.TRISD5                            //</v>
      </c>
      <c r="B380" s="2" t="str">
        <f t="shared" si="77"/>
        <v xml:space="preserve">                                                            /</v>
      </c>
      <c r="C380" s="2">
        <f t="shared" si="78"/>
        <v>290</v>
      </c>
      <c r="D380" s="2">
        <f t="shared" si="56"/>
        <v>49</v>
      </c>
      <c r="E380" s="2">
        <f t="shared" si="79"/>
        <v>2</v>
      </c>
      <c r="F380" s="2" t="str">
        <f t="shared" si="58"/>
        <v>CCN35</v>
      </c>
      <c r="G380" s="2" t="str">
        <f t="shared" si="59"/>
        <v>RD5</v>
      </c>
      <c r="H380" s="2">
        <f t="shared" si="60"/>
        <v>0</v>
      </c>
      <c r="I380" s="2">
        <f t="shared" si="61"/>
        <v>69</v>
      </c>
      <c r="J380" s="2" t="str">
        <f t="shared" si="62"/>
        <v>_RP69R</v>
      </c>
      <c r="K380" s="2" t="str">
        <f t="shared" si="80"/>
        <v>TRISDbits.TRISD5</v>
      </c>
      <c r="L380" s="2" t="str">
        <f t="shared" si="81"/>
        <v>D</v>
      </c>
      <c r="M380" s="2" t="str">
        <f t="shared" si="82"/>
        <v>5</v>
      </c>
      <c r="N380" s="2" t="str">
        <f t="shared" si="66"/>
        <v>TRIS</v>
      </c>
      <c r="O380" s="2">
        <f t="shared" si="67"/>
        <v>1</v>
      </c>
      <c r="P380" s="2" t="str">
        <f t="shared" si="68"/>
        <v>TRIS</v>
      </c>
    </row>
    <row r="381" spans="1:16">
      <c r="A381" s="2" t="str">
        <f t="shared" si="76"/>
        <v>#define LAT_CCN35                   LATDbits.LATD5                              //</v>
      </c>
      <c r="B381" s="2" t="str">
        <f t="shared" si="77"/>
        <v xml:space="preserve">                                                            /</v>
      </c>
      <c r="C381" s="2">
        <f t="shared" si="78"/>
        <v>291</v>
      </c>
      <c r="D381" s="2">
        <f t="shared" si="56"/>
        <v>49</v>
      </c>
      <c r="E381" s="2">
        <f t="shared" si="79"/>
        <v>3</v>
      </c>
      <c r="F381" s="2" t="str">
        <f t="shared" si="58"/>
        <v>CCN35</v>
      </c>
      <c r="G381" s="2" t="str">
        <f t="shared" si="59"/>
        <v>RD5</v>
      </c>
      <c r="H381" s="2">
        <f t="shared" si="60"/>
        <v>0</v>
      </c>
      <c r="I381" s="2">
        <f t="shared" si="61"/>
        <v>69</v>
      </c>
      <c r="J381" s="2" t="str">
        <f t="shared" si="62"/>
        <v>_RP69R</v>
      </c>
      <c r="K381" s="2" t="str">
        <f t="shared" si="80"/>
        <v>LATDbits.LATD5</v>
      </c>
      <c r="L381" s="2" t="str">
        <f t="shared" si="81"/>
        <v>D</v>
      </c>
      <c r="M381" s="2" t="str">
        <f t="shared" si="82"/>
        <v>5</v>
      </c>
      <c r="N381" s="2" t="str">
        <f t="shared" si="66"/>
        <v>LAT</v>
      </c>
      <c r="O381" s="2">
        <f t="shared" si="67"/>
        <v>1</v>
      </c>
      <c r="P381" s="2" t="str">
        <f t="shared" si="68"/>
        <v>LAT</v>
      </c>
    </row>
    <row r="382" spans="1:16">
      <c r="A382" s="2" t="str">
        <f t="shared" si="76"/>
        <v>#define RPIN_CCN35                  69                                          //</v>
      </c>
      <c r="B382" s="2" t="str">
        <f t="shared" si="77"/>
        <v xml:space="preserve">                                                            /</v>
      </c>
      <c r="C382" s="2">
        <f t="shared" si="78"/>
        <v>292</v>
      </c>
      <c r="D382" s="2">
        <f t="shared" si="56"/>
        <v>49</v>
      </c>
      <c r="E382" s="2">
        <f t="shared" si="79"/>
        <v>4</v>
      </c>
      <c r="F382" s="2" t="str">
        <f t="shared" si="58"/>
        <v>CCN35</v>
      </c>
      <c r="G382" s="2" t="str">
        <f t="shared" si="59"/>
        <v>RD5</v>
      </c>
      <c r="H382" s="2">
        <f t="shared" si="60"/>
        <v>0</v>
      </c>
      <c r="I382" s="2">
        <f t="shared" si="61"/>
        <v>69</v>
      </c>
      <c r="J382" s="2" t="str">
        <f t="shared" si="62"/>
        <v>_RP69R</v>
      </c>
      <c r="K382" s="2">
        <f t="shared" si="80"/>
        <v>69</v>
      </c>
      <c r="L382" s="2" t="str">
        <f t="shared" si="81"/>
        <v>D</v>
      </c>
      <c r="M382" s="2" t="str">
        <f t="shared" si="82"/>
        <v>5</v>
      </c>
      <c r="N382" s="2" t="str">
        <f t="shared" si="66"/>
        <v>RPIN</v>
      </c>
      <c r="O382" s="2">
        <f t="shared" si="67"/>
        <v>2</v>
      </c>
      <c r="P382" s="2">
        <f t="shared" si="68"/>
        <v>0</v>
      </c>
    </row>
    <row r="383" spans="1:16">
      <c r="A383" s="2" t="str">
        <f t="shared" si="76"/>
        <v>#define RPOUT_CCN35                 _RP69R                                      //</v>
      </c>
      <c r="B383" s="2" t="str">
        <f t="shared" si="77"/>
        <v xml:space="preserve">                                                            /</v>
      </c>
      <c r="C383" s="2">
        <f t="shared" si="78"/>
        <v>293</v>
      </c>
      <c r="D383" s="2">
        <f t="shared" si="56"/>
        <v>49</v>
      </c>
      <c r="E383" s="2">
        <f t="shared" si="79"/>
        <v>5</v>
      </c>
      <c r="F383" s="2" t="str">
        <f t="shared" si="58"/>
        <v>CCN35</v>
      </c>
      <c r="G383" s="2" t="str">
        <f t="shared" si="59"/>
        <v>RD5</v>
      </c>
      <c r="H383" s="2">
        <f t="shared" si="60"/>
        <v>0</v>
      </c>
      <c r="I383" s="2">
        <f t="shared" si="61"/>
        <v>69</v>
      </c>
      <c r="J383" s="2" t="str">
        <f t="shared" si="62"/>
        <v>_RP69R</v>
      </c>
      <c r="K383" s="2" t="str">
        <f t="shared" si="80"/>
        <v>_RP69R</v>
      </c>
      <c r="L383" s="2" t="str">
        <f t="shared" si="81"/>
        <v>D</v>
      </c>
      <c r="M383" s="2" t="str">
        <f t="shared" si="82"/>
        <v>5</v>
      </c>
      <c r="N383" s="2" t="str">
        <f t="shared" si="66"/>
        <v>RPOUT</v>
      </c>
      <c r="O383" s="2">
        <f t="shared" si="67"/>
        <v>3</v>
      </c>
      <c r="P383" s="2">
        <f t="shared" si="68"/>
        <v>0</v>
      </c>
    </row>
    <row r="384" spans="1:16">
      <c r="A384" s="2" t="str">
        <f t="shared" si="76"/>
        <v xml:space="preserve">                                                                                //</v>
      </c>
      <c r="B384" s="2" t="str">
        <f t="shared" si="77"/>
        <v xml:space="preserve">                                                            /</v>
      </c>
      <c r="C384" s="2">
        <f t="shared" si="78"/>
        <v>294</v>
      </c>
      <c r="D384" s="2">
        <f t="shared" si="56"/>
        <v>49</v>
      </c>
      <c r="E384" s="2">
        <f t="shared" si="79"/>
        <v>6</v>
      </c>
      <c r="F384" s="2" t="str">
        <f t="shared" si="58"/>
        <v>CCN35</v>
      </c>
      <c r="G384" s="2" t="str">
        <f t="shared" si="59"/>
        <v>RD5</v>
      </c>
      <c r="H384" s="2">
        <f t="shared" si="60"/>
        <v>0</v>
      </c>
      <c r="I384" s="2">
        <f t="shared" si="61"/>
        <v>69</v>
      </c>
      <c r="J384" s="2" t="str">
        <f t="shared" si="62"/>
        <v>_RP69R</v>
      </c>
      <c r="K384" s="2">
        <f t="shared" si="80"/>
        <v>0</v>
      </c>
      <c r="L384" s="2" t="str">
        <f t="shared" si="81"/>
        <v>D</v>
      </c>
      <c r="M384" s="2" t="str">
        <f t="shared" si="82"/>
        <v>5</v>
      </c>
      <c r="N384" s="2" t="str">
        <f t="shared" si="66"/>
        <v>ANSEL</v>
      </c>
      <c r="O384" s="2">
        <f t="shared" si="67"/>
        <v>4</v>
      </c>
      <c r="P384" s="2" t="str">
        <f t="shared" si="68"/>
        <v>ANS</v>
      </c>
    </row>
    <row r="385" spans="1:16">
      <c r="A385" s="2" t="str">
        <f t="shared" si="76"/>
        <v>#define PORT_M56                    PORTDbits.RD4                               //</v>
      </c>
      <c r="B385" s="2" t="str">
        <f t="shared" si="77"/>
        <v xml:space="preserve">                                                            /</v>
      </c>
      <c r="C385" s="2">
        <f t="shared" si="78"/>
        <v>295</v>
      </c>
      <c r="D385" s="2">
        <f t="shared" si="56"/>
        <v>50</v>
      </c>
      <c r="E385" s="2">
        <f t="shared" si="79"/>
        <v>1</v>
      </c>
      <c r="F385" s="2" t="str">
        <f t="shared" si="58"/>
        <v>M56</v>
      </c>
      <c r="G385" s="2" t="str">
        <f t="shared" si="59"/>
        <v>RD4</v>
      </c>
      <c r="H385" s="2">
        <f t="shared" si="60"/>
        <v>0</v>
      </c>
      <c r="I385" s="2">
        <f t="shared" si="61"/>
        <v>68</v>
      </c>
      <c r="J385" s="2" t="str">
        <f t="shared" si="62"/>
        <v>_RP68R</v>
      </c>
      <c r="K385" s="2" t="str">
        <f t="shared" si="80"/>
        <v>PORTDbits.RD4</v>
      </c>
      <c r="L385" s="2" t="str">
        <f t="shared" si="81"/>
        <v>D</v>
      </c>
      <c r="M385" s="2" t="str">
        <f t="shared" si="82"/>
        <v>4</v>
      </c>
      <c r="N385" s="2" t="str">
        <f t="shared" si="66"/>
        <v>PORT</v>
      </c>
      <c r="O385" s="2">
        <f t="shared" si="67"/>
        <v>1</v>
      </c>
      <c r="P385" s="2" t="str">
        <f t="shared" si="68"/>
        <v>R</v>
      </c>
    </row>
    <row r="386" spans="1:16">
      <c r="A386" s="2" t="str">
        <f t="shared" si="76"/>
        <v>#define TRIS_M56                    TRISDbits.TRISD4                            //</v>
      </c>
      <c r="B386" s="2" t="str">
        <f t="shared" si="77"/>
        <v xml:space="preserve">                                                            /</v>
      </c>
      <c r="C386" s="2">
        <f t="shared" si="78"/>
        <v>296</v>
      </c>
      <c r="D386" s="2">
        <f t="shared" si="56"/>
        <v>50</v>
      </c>
      <c r="E386" s="2">
        <f t="shared" si="79"/>
        <v>2</v>
      </c>
      <c r="F386" s="2" t="str">
        <f t="shared" si="58"/>
        <v>M56</v>
      </c>
      <c r="G386" s="2" t="str">
        <f t="shared" si="59"/>
        <v>RD4</v>
      </c>
      <c r="H386" s="2">
        <f t="shared" si="60"/>
        <v>0</v>
      </c>
      <c r="I386" s="2">
        <f t="shared" si="61"/>
        <v>68</v>
      </c>
      <c r="J386" s="2" t="str">
        <f t="shared" si="62"/>
        <v>_RP68R</v>
      </c>
      <c r="K386" s="2" t="str">
        <f t="shared" si="80"/>
        <v>TRISDbits.TRISD4</v>
      </c>
      <c r="L386" s="2" t="str">
        <f t="shared" si="81"/>
        <v>D</v>
      </c>
      <c r="M386" s="2" t="str">
        <f t="shared" si="82"/>
        <v>4</v>
      </c>
      <c r="N386" s="2" t="str">
        <f t="shared" si="66"/>
        <v>TRIS</v>
      </c>
      <c r="O386" s="2">
        <f t="shared" si="67"/>
        <v>1</v>
      </c>
      <c r="P386" s="2" t="str">
        <f t="shared" si="68"/>
        <v>TRIS</v>
      </c>
    </row>
    <row r="387" spans="1:16">
      <c r="A387" s="2" t="str">
        <f t="shared" si="76"/>
        <v>#define LAT_M56                     LATDbits.LATD4                              //</v>
      </c>
      <c r="B387" s="2" t="str">
        <f t="shared" si="77"/>
        <v xml:space="preserve">                                                            /</v>
      </c>
      <c r="C387" s="2">
        <f t="shared" si="78"/>
        <v>297</v>
      </c>
      <c r="D387" s="2">
        <f t="shared" si="56"/>
        <v>50</v>
      </c>
      <c r="E387" s="2">
        <f t="shared" si="79"/>
        <v>3</v>
      </c>
      <c r="F387" s="2" t="str">
        <f t="shared" si="58"/>
        <v>M56</v>
      </c>
      <c r="G387" s="2" t="str">
        <f t="shared" si="59"/>
        <v>RD4</v>
      </c>
      <c r="H387" s="2">
        <f t="shared" si="60"/>
        <v>0</v>
      </c>
      <c r="I387" s="2">
        <f t="shared" si="61"/>
        <v>68</v>
      </c>
      <c r="J387" s="2" t="str">
        <f t="shared" si="62"/>
        <v>_RP68R</v>
      </c>
      <c r="K387" s="2" t="str">
        <f t="shared" si="80"/>
        <v>LATDbits.LATD4</v>
      </c>
      <c r="L387" s="2" t="str">
        <f t="shared" si="81"/>
        <v>D</v>
      </c>
      <c r="M387" s="2" t="str">
        <f t="shared" si="82"/>
        <v>4</v>
      </c>
      <c r="N387" s="2" t="str">
        <f t="shared" si="66"/>
        <v>LAT</v>
      </c>
      <c r="O387" s="2">
        <f t="shared" si="67"/>
        <v>1</v>
      </c>
      <c r="P387" s="2" t="str">
        <f t="shared" si="68"/>
        <v>LAT</v>
      </c>
    </row>
    <row r="388" spans="1:16">
      <c r="A388" s="2" t="str">
        <f t="shared" si="76"/>
        <v>#define RPIN_M56                    68                                          //</v>
      </c>
      <c r="B388" s="2" t="str">
        <f t="shared" si="77"/>
        <v xml:space="preserve">                                                            /</v>
      </c>
      <c r="C388" s="2">
        <f t="shared" si="78"/>
        <v>298</v>
      </c>
      <c r="D388" s="2">
        <f t="shared" si="56"/>
        <v>50</v>
      </c>
      <c r="E388" s="2">
        <f t="shared" si="79"/>
        <v>4</v>
      </c>
      <c r="F388" s="2" t="str">
        <f t="shared" si="58"/>
        <v>M56</v>
      </c>
      <c r="G388" s="2" t="str">
        <f t="shared" si="59"/>
        <v>RD4</v>
      </c>
      <c r="H388" s="2">
        <f t="shared" si="60"/>
        <v>0</v>
      </c>
      <c r="I388" s="2">
        <f t="shared" si="61"/>
        <v>68</v>
      </c>
      <c r="J388" s="2" t="str">
        <f t="shared" si="62"/>
        <v>_RP68R</v>
      </c>
      <c r="K388" s="2">
        <f t="shared" si="80"/>
        <v>68</v>
      </c>
      <c r="L388" s="2" t="str">
        <f t="shared" si="81"/>
        <v>D</v>
      </c>
      <c r="M388" s="2" t="str">
        <f t="shared" si="82"/>
        <v>4</v>
      </c>
      <c r="N388" s="2" t="str">
        <f t="shared" si="66"/>
        <v>RPIN</v>
      </c>
      <c r="O388" s="2">
        <f t="shared" si="67"/>
        <v>2</v>
      </c>
      <c r="P388" s="2">
        <f t="shared" si="68"/>
        <v>0</v>
      </c>
    </row>
    <row r="389" spans="1:16">
      <c r="A389" s="2" t="str">
        <f t="shared" si="76"/>
        <v>#define RPOUT_M56                   _RP68R                                      //</v>
      </c>
      <c r="B389" s="2" t="str">
        <f t="shared" si="77"/>
        <v xml:space="preserve">                                                            /</v>
      </c>
      <c r="C389" s="2">
        <f t="shared" si="78"/>
        <v>299</v>
      </c>
      <c r="D389" s="2">
        <f t="shared" si="56"/>
        <v>50</v>
      </c>
      <c r="E389" s="2">
        <f t="shared" si="79"/>
        <v>5</v>
      </c>
      <c r="F389" s="2" t="str">
        <f t="shared" si="58"/>
        <v>M56</v>
      </c>
      <c r="G389" s="2" t="str">
        <f t="shared" si="59"/>
        <v>RD4</v>
      </c>
      <c r="H389" s="2">
        <f t="shared" si="60"/>
        <v>0</v>
      </c>
      <c r="I389" s="2">
        <f t="shared" si="61"/>
        <v>68</v>
      </c>
      <c r="J389" s="2" t="str">
        <f t="shared" si="62"/>
        <v>_RP68R</v>
      </c>
      <c r="K389" s="2" t="str">
        <f t="shared" si="80"/>
        <v>_RP68R</v>
      </c>
      <c r="L389" s="2" t="str">
        <f t="shared" si="81"/>
        <v>D</v>
      </c>
      <c r="M389" s="2" t="str">
        <f t="shared" si="82"/>
        <v>4</v>
      </c>
      <c r="N389" s="2" t="str">
        <f t="shared" si="66"/>
        <v>RPOUT</v>
      </c>
      <c r="O389" s="2">
        <f t="shared" si="67"/>
        <v>3</v>
      </c>
      <c r="P389" s="2">
        <f t="shared" si="68"/>
        <v>0</v>
      </c>
    </row>
    <row r="390" spans="1:16">
      <c r="A390" s="2" t="str">
        <f t="shared" si="76"/>
        <v xml:space="preserve">                                                                                //</v>
      </c>
      <c r="B390" s="2" t="str">
        <f t="shared" si="77"/>
        <v xml:space="preserve">                                                            /</v>
      </c>
      <c r="C390" s="2">
        <f t="shared" si="78"/>
        <v>300</v>
      </c>
      <c r="D390" s="2">
        <f t="shared" si="56"/>
        <v>50</v>
      </c>
      <c r="E390" s="2">
        <f t="shared" si="79"/>
        <v>6</v>
      </c>
      <c r="F390" s="2" t="str">
        <f t="shared" si="58"/>
        <v>M56</v>
      </c>
      <c r="G390" s="2" t="str">
        <f t="shared" si="59"/>
        <v>RD4</v>
      </c>
      <c r="H390" s="2">
        <f t="shared" si="60"/>
        <v>0</v>
      </c>
      <c r="I390" s="2">
        <f t="shared" si="61"/>
        <v>68</v>
      </c>
      <c r="J390" s="2" t="str">
        <f t="shared" si="62"/>
        <v>_RP68R</v>
      </c>
      <c r="K390" s="2">
        <f t="shared" si="80"/>
        <v>0</v>
      </c>
      <c r="L390" s="2" t="str">
        <f t="shared" si="81"/>
        <v>D</v>
      </c>
      <c r="M390" s="2" t="str">
        <f t="shared" si="82"/>
        <v>4</v>
      </c>
      <c r="N390" s="2" t="str">
        <f t="shared" si="66"/>
        <v>ANSEL</v>
      </c>
      <c r="O390" s="2">
        <f t="shared" si="67"/>
        <v>4</v>
      </c>
      <c r="P390" s="2" t="str">
        <f t="shared" si="68"/>
        <v>ANS</v>
      </c>
    </row>
    <row r="391" spans="1:16">
      <c r="A391" s="2" t="str">
        <f t="shared" si="76"/>
        <v>#define PORT_CCN36                  PORTDbits.RD4                               //</v>
      </c>
      <c r="B391" s="2" t="str">
        <f t="shared" si="77"/>
        <v xml:space="preserve">                                                            /</v>
      </c>
      <c r="C391" s="2">
        <f t="shared" si="78"/>
        <v>301</v>
      </c>
      <c r="D391" s="2">
        <f t="shared" si="56"/>
        <v>51</v>
      </c>
      <c r="E391" s="2">
        <f t="shared" si="79"/>
        <v>1</v>
      </c>
      <c r="F391" s="2" t="str">
        <f t="shared" si="58"/>
        <v>CCN36</v>
      </c>
      <c r="G391" s="2" t="str">
        <f t="shared" si="59"/>
        <v>RD4</v>
      </c>
      <c r="H391" s="2">
        <f t="shared" si="60"/>
        <v>0</v>
      </c>
      <c r="I391" s="2">
        <f t="shared" si="61"/>
        <v>68</v>
      </c>
      <c r="J391" s="2" t="str">
        <f t="shared" si="62"/>
        <v>_RP68R</v>
      </c>
      <c r="K391" s="2" t="str">
        <f t="shared" si="80"/>
        <v>PORTDbits.RD4</v>
      </c>
      <c r="L391" s="2" t="str">
        <f t="shared" si="81"/>
        <v>D</v>
      </c>
      <c r="M391" s="2" t="str">
        <f t="shared" si="82"/>
        <v>4</v>
      </c>
      <c r="N391" s="2" t="str">
        <f t="shared" si="66"/>
        <v>PORT</v>
      </c>
      <c r="O391" s="2">
        <f t="shared" si="67"/>
        <v>1</v>
      </c>
      <c r="P391" s="2" t="str">
        <f t="shared" si="68"/>
        <v>R</v>
      </c>
    </row>
    <row r="392" spans="1:16">
      <c r="A392" s="2" t="str">
        <f t="shared" si="76"/>
        <v>#define TRIS_CCN36                  TRISDbits.TRISD4                            //</v>
      </c>
      <c r="B392" s="2" t="str">
        <f t="shared" si="77"/>
        <v xml:space="preserve">                                                            /</v>
      </c>
      <c r="C392" s="2">
        <f t="shared" si="78"/>
        <v>302</v>
      </c>
      <c r="D392" s="2">
        <f t="shared" si="56"/>
        <v>51</v>
      </c>
      <c r="E392" s="2">
        <f t="shared" si="79"/>
        <v>2</v>
      </c>
      <c r="F392" s="2" t="str">
        <f t="shared" si="58"/>
        <v>CCN36</v>
      </c>
      <c r="G392" s="2" t="str">
        <f t="shared" si="59"/>
        <v>RD4</v>
      </c>
      <c r="H392" s="2">
        <f t="shared" si="60"/>
        <v>0</v>
      </c>
      <c r="I392" s="2">
        <f t="shared" si="61"/>
        <v>68</v>
      </c>
      <c r="J392" s="2" t="str">
        <f t="shared" si="62"/>
        <v>_RP68R</v>
      </c>
      <c r="K392" s="2" t="str">
        <f t="shared" si="80"/>
        <v>TRISDbits.TRISD4</v>
      </c>
      <c r="L392" s="2" t="str">
        <f t="shared" si="81"/>
        <v>D</v>
      </c>
      <c r="M392" s="2" t="str">
        <f t="shared" si="82"/>
        <v>4</v>
      </c>
      <c r="N392" s="2" t="str">
        <f t="shared" si="66"/>
        <v>TRIS</v>
      </c>
      <c r="O392" s="2">
        <f t="shared" si="67"/>
        <v>1</v>
      </c>
      <c r="P392" s="2" t="str">
        <f t="shared" si="68"/>
        <v>TRIS</v>
      </c>
    </row>
    <row r="393" spans="1:16">
      <c r="A393" s="2" t="str">
        <f t="shared" si="76"/>
        <v>#define LAT_CCN36                   LATDbits.LATD4                              //</v>
      </c>
      <c r="B393" s="2" t="str">
        <f t="shared" si="77"/>
        <v xml:space="preserve">                                                            /</v>
      </c>
      <c r="C393" s="2">
        <f t="shared" si="78"/>
        <v>303</v>
      </c>
      <c r="D393" s="2">
        <f t="shared" si="56"/>
        <v>51</v>
      </c>
      <c r="E393" s="2">
        <f t="shared" si="79"/>
        <v>3</v>
      </c>
      <c r="F393" s="2" t="str">
        <f t="shared" si="58"/>
        <v>CCN36</v>
      </c>
      <c r="G393" s="2" t="str">
        <f t="shared" si="59"/>
        <v>RD4</v>
      </c>
      <c r="H393" s="2">
        <f t="shared" si="60"/>
        <v>0</v>
      </c>
      <c r="I393" s="2">
        <f t="shared" si="61"/>
        <v>68</v>
      </c>
      <c r="J393" s="2" t="str">
        <f t="shared" si="62"/>
        <v>_RP68R</v>
      </c>
      <c r="K393" s="2" t="str">
        <f t="shared" si="80"/>
        <v>LATDbits.LATD4</v>
      </c>
      <c r="L393" s="2" t="str">
        <f t="shared" si="81"/>
        <v>D</v>
      </c>
      <c r="M393" s="2" t="str">
        <f t="shared" si="82"/>
        <v>4</v>
      </c>
      <c r="N393" s="2" t="str">
        <f t="shared" si="66"/>
        <v>LAT</v>
      </c>
      <c r="O393" s="2">
        <f t="shared" si="67"/>
        <v>1</v>
      </c>
      <c r="P393" s="2" t="str">
        <f t="shared" si="68"/>
        <v>LAT</v>
      </c>
    </row>
    <row r="394" spans="1:16">
      <c r="A394" s="2" t="str">
        <f t="shared" si="76"/>
        <v>#define RPIN_CCN36                  68                                          //</v>
      </c>
      <c r="B394" s="2" t="str">
        <f t="shared" si="77"/>
        <v xml:space="preserve">                                                            /</v>
      </c>
      <c r="C394" s="2">
        <f t="shared" si="78"/>
        <v>304</v>
      </c>
      <c r="D394" s="2">
        <f t="shared" si="56"/>
        <v>51</v>
      </c>
      <c r="E394" s="2">
        <f t="shared" si="79"/>
        <v>4</v>
      </c>
      <c r="F394" s="2" t="str">
        <f t="shared" si="58"/>
        <v>CCN36</v>
      </c>
      <c r="G394" s="2" t="str">
        <f t="shared" si="59"/>
        <v>RD4</v>
      </c>
      <c r="H394" s="2">
        <f t="shared" si="60"/>
        <v>0</v>
      </c>
      <c r="I394" s="2">
        <f t="shared" si="61"/>
        <v>68</v>
      </c>
      <c r="J394" s="2" t="str">
        <f t="shared" si="62"/>
        <v>_RP68R</v>
      </c>
      <c r="K394" s="2">
        <f t="shared" si="80"/>
        <v>68</v>
      </c>
      <c r="L394" s="2" t="str">
        <f t="shared" si="81"/>
        <v>D</v>
      </c>
      <c r="M394" s="2" t="str">
        <f t="shared" si="82"/>
        <v>4</v>
      </c>
      <c r="N394" s="2" t="str">
        <f t="shared" si="66"/>
        <v>RPIN</v>
      </c>
      <c r="O394" s="2">
        <f t="shared" si="67"/>
        <v>2</v>
      </c>
      <c r="P394" s="2">
        <f t="shared" si="68"/>
        <v>0</v>
      </c>
    </row>
    <row r="395" spans="1:16">
      <c r="A395" s="2" t="str">
        <f t="shared" si="76"/>
        <v>#define RPOUT_CCN36                 _RP68R                                      //</v>
      </c>
      <c r="B395" s="2" t="str">
        <f t="shared" si="77"/>
        <v xml:space="preserve">                                                            /</v>
      </c>
      <c r="C395" s="2">
        <f t="shared" si="78"/>
        <v>305</v>
      </c>
      <c r="D395" s="2">
        <f t="shared" si="56"/>
        <v>51</v>
      </c>
      <c r="E395" s="2">
        <f t="shared" si="79"/>
        <v>5</v>
      </c>
      <c r="F395" s="2" t="str">
        <f t="shared" si="58"/>
        <v>CCN36</v>
      </c>
      <c r="G395" s="2" t="str">
        <f t="shared" si="59"/>
        <v>RD4</v>
      </c>
      <c r="H395" s="2">
        <f t="shared" si="60"/>
        <v>0</v>
      </c>
      <c r="I395" s="2">
        <f t="shared" si="61"/>
        <v>68</v>
      </c>
      <c r="J395" s="2" t="str">
        <f t="shared" si="62"/>
        <v>_RP68R</v>
      </c>
      <c r="K395" s="2" t="str">
        <f t="shared" si="80"/>
        <v>_RP68R</v>
      </c>
      <c r="L395" s="2" t="str">
        <f t="shared" si="81"/>
        <v>D</v>
      </c>
      <c r="M395" s="2" t="str">
        <f t="shared" si="82"/>
        <v>4</v>
      </c>
      <c r="N395" s="2" t="str">
        <f t="shared" si="66"/>
        <v>RPOUT</v>
      </c>
      <c r="O395" s="2">
        <f t="shared" si="67"/>
        <v>3</v>
      </c>
      <c r="P395" s="2">
        <f t="shared" si="68"/>
        <v>0</v>
      </c>
    </row>
    <row r="396" spans="1:16">
      <c r="A396" s="2" t="str">
        <f t="shared" si="76"/>
        <v xml:space="preserve">                                                                                //</v>
      </c>
      <c r="B396" s="2" t="str">
        <f t="shared" si="77"/>
        <v xml:space="preserve">                                                            /</v>
      </c>
      <c r="C396" s="2">
        <f t="shared" si="78"/>
        <v>306</v>
      </c>
      <c r="D396" s="2">
        <f t="shared" si="56"/>
        <v>51</v>
      </c>
      <c r="E396" s="2">
        <f t="shared" si="79"/>
        <v>6</v>
      </c>
      <c r="F396" s="2" t="str">
        <f t="shared" si="58"/>
        <v>CCN36</v>
      </c>
      <c r="G396" s="2" t="str">
        <f t="shared" si="59"/>
        <v>RD4</v>
      </c>
      <c r="H396" s="2">
        <f t="shared" si="60"/>
        <v>0</v>
      </c>
      <c r="I396" s="2">
        <f t="shared" si="61"/>
        <v>68</v>
      </c>
      <c r="J396" s="2" t="str">
        <f t="shared" si="62"/>
        <v>_RP68R</v>
      </c>
      <c r="K396" s="2">
        <f t="shared" si="80"/>
        <v>0</v>
      </c>
      <c r="L396" s="2" t="str">
        <f t="shared" si="81"/>
        <v>D</v>
      </c>
      <c r="M396" s="2" t="str">
        <f t="shared" si="82"/>
        <v>4</v>
      </c>
      <c r="N396" s="2" t="str">
        <f t="shared" si="66"/>
        <v>ANSEL</v>
      </c>
      <c r="O396" s="2">
        <f t="shared" si="67"/>
        <v>4</v>
      </c>
      <c r="P396" s="2" t="str">
        <f t="shared" si="68"/>
        <v>ANS</v>
      </c>
    </row>
    <row r="397" spans="1:16">
      <c r="A397" s="2" t="str">
        <f t="shared" si="76"/>
        <v>#define PORT_TQ56                   PORTDbits.RD3                               //</v>
      </c>
      <c r="B397" s="2" t="str">
        <f t="shared" si="77"/>
        <v xml:space="preserve">                                                            /</v>
      </c>
      <c r="C397" s="2">
        <f t="shared" si="78"/>
        <v>307</v>
      </c>
      <c r="D397" s="2">
        <f t="shared" si="56"/>
        <v>52</v>
      </c>
      <c r="E397" s="2">
        <f t="shared" si="79"/>
        <v>1</v>
      </c>
      <c r="F397" s="2" t="str">
        <f t="shared" si="58"/>
        <v>TQ56</v>
      </c>
      <c r="G397" s="2" t="str">
        <f t="shared" si="59"/>
        <v>RD3</v>
      </c>
      <c r="H397" s="2">
        <f t="shared" si="60"/>
        <v>0</v>
      </c>
      <c r="I397" s="2">
        <f t="shared" si="61"/>
        <v>67</v>
      </c>
      <c r="J397" s="2" t="str">
        <f t="shared" si="62"/>
        <v>_RP67R</v>
      </c>
      <c r="K397" s="2" t="str">
        <f t="shared" si="80"/>
        <v>PORTDbits.RD3</v>
      </c>
      <c r="L397" s="2" t="str">
        <f t="shared" si="81"/>
        <v>D</v>
      </c>
      <c r="M397" s="2" t="str">
        <f t="shared" si="82"/>
        <v>3</v>
      </c>
      <c r="N397" s="2" t="str">
        <f t="shared" si="66"/>
        <v>PORT</v>
      </c>
      <c r="O397" s="2">
        <f t="shared" si="67"/>
        <v>1</v>
      </c>
      <c r="P397" s="2" t="str">
        <f t="shared" si="68"/>
        <v>R</v>
      </c>
    </row>
    <row r="398" spans="1:16">
      <c r="A398" s="2" t="str">
        <f t="shared" si="76"/>
        <v>#define TRIS_TQ56                   TRISDbits.TRISD3                            //</v>
      </c>
      <c r="B398" s="2" t="str">
        <f t="shared" si="77"/>
        <v xml:space="preserve">                                                            /</v>
      </c>
      <c r="C398" s="2">
        <f t="shared" si="78"/>
        <v>308</v>
      </c>
      <c r="D398" s="2">
        <f t="shared" si="56"/>
        <v>52</v>
      </c>
      <c r="E398" s="2">
        <f t="shared" si="79"/>
        <v>2</v>
      </c>
      <c r="F398" s="2" t="str">
        <f t="shared" si="58"/>
        <v>TQ56</v>
      </c>
      <c r="G398" s="2" t="str">
        <f t="shared" si="59"/>
        <v>RD3</v>
      </c>
      <c r="H398" s="2">
        <f t="shared" si="60"/>
        <v>0</v>
      </c>
      <c r="I398" s="2">
        <f t="shared" si="61"/>
        <v>67</v>
      </c>
      <c r="J398" s="2" t="str">
        <f t="shared" si="62"/>
        <v>_RP67R</v>
      </c>
      <c r="K398" s="2" t="str">
        <f t="shared" si="80"/>
        <v>TRISDbits.TRISD3</v>
      </c>
      <c r="L398" s="2" t="str">
        <f t="shared" si="81"/>
        <v>D</v>
      </c>
      <c r="M398" s="2" t="str">
        <f t="shared" si="82"/>
        <v>3</v>
      </c>
      <c r="N398" s="2" t="str">
        <f t="shared" si="66"/>
        <v>TRIS</v>
      </c>
      <c r="O398" s="2">
        <f t="shared" si="67"/>
        <v>1</v>
      </c>
      <c r="P398" s="2" t="str">
        <f t="shared" si="68"/>
        <v>TRIS</v>
      </c>
    </row>
    <row r="399" spans="1:16">
      <c r="A399" s="2" t="str">
        <f t="shared" si="76"/>
        <v>#define LAT_TQ56                    LATDbits.LATD3                              //</v>
      </c>
      <c r="B399" s="2" t="str">
        <f t="shared" si="77"/>
        <v xml:space="preserve">                                                            /</v>
      </c>
      <c r="C399" s="2">
        <f t="shared" si="78"/>
        <v>309</v>
      </c>
      <c r="D399" s="2">
        <f t="shared" si="56"/>
        <v>52</v>
      </c>
      <c r="E399" s="2">
        <f t="shared" si="79"/>
        <v>3</v>
      </c>
      <c r="F399" s="2" t="str">
        <f t="shared" si="58"/>
        <v>TQ56</v>
      </c>
      <c r="G399" s="2" t="str">
        <f t="shared" si="59"/>
        <v>RD3</v>
      </c>
      <c r="H399" s="2">
        <f t="shared" si="60"/>
        <v>0</v>
      </c>
      <c r="I399" s="2">
        <f t="shared" si="61"/>
        <v>67</v>
      </c>
      <c r="J399" s="2" t="str">
        <f t="shared" si="62"/>
        <v>_RP67R</v>
      </c>
      <c r="K399" s="2" t="str">
        <f t="shared" si="80"/>
        <v>LATDbits.LATD3</v>
      </c>
      <c r="L399" s="2" t="str">
        <f t="shared" si="81"/>
        <v>D</v>
      </c>
      <c r="M399" s="2" t="str">
        <f t="shared" si="82"/>
        <v>3</v>
      </c>
      <c r="N399" s="2" t="str">
        <f t="shared" si="66"/>
        <v>LAT</v>
      </c>
      <c r="O399" s="2">
        <f t="shared" si="67"/>
        <v>1</v>
      </c>
      <c r="P399" s="2" t="str">
        <f t="shared" si="68"/>
        <v>LAT</v>
      </c>
    </row>
    <row r="400" spans="1:16">
      <c r="A400" s="2" t="str">
        <f t="shared" si="76"/>
        <v>#define RPIN_TQ56                   67                                          //</v>
      </c>
      <c r="B400" s="2" t="str">
        <f t="shared" si="77"/>
        <v xml:space="preserve">                                                            /</v>
      </c>
      <c r="C400" s="2">
        <f t="shared" si="78"/>
        <v>310</v>
      </c>
      <c r="D400" s="2">
        <f t="shared" si="56"/>
        <v>52</v>
      </c>
      <c r="E400" s="2">
        <f t="shared" si="79"/>
        <v>4</v>
      </c>
      <c r="F400" s="2" t="str">
        <f t="shared" si="58"/>
        <v>TQ56</v>
      </c>
      <c r="G400" s="2" t="str">
        <f t="shared" si="59"/>
        <v>RD3</v>
      </c>
      <c r="H400" s="2">
        <f t="shared" si="60"/>
        <v>0</v>
      </c>
      <c r="I400" s="2">
        <f t="shared" si="61"/>
        <v>67</v>
      </c>
      <c r="J400" s="2" t="str">
        <f t="shared" si="62"/>
        <v>_RP67R</v>
      </c>
      <c r="K400" s="2">
        <f t="shared" si="80"/>
        <v>67</v>
      </c>
      <c r="L400" s="2" t="str">
        <f t="shared" si="81"/>
        <v>D</v>
      </c>
      <c r="M400" s="2" t="str">
        <f t="shared" si="82"/>
        <v>3</v>
      </c>
      <c r="N400" s="2" t="str">
        <f t="shared" si="66"/>
        <v>RPIN</v>
      </c>
      <c r="O400" s="2">
        <f t="shared" si="67"/>
        <v>2</v>
      </c>
      <c r="P400" s="2">
        <f t="shared" si="68"/>
        <v>0</v>
      </c>
    </row>
    <row r="401" spans="1:16">
      <c r="A401" s="2" t="str">
        <f t="shared" si="76"/>
        <v>#define RPOUT_TQ56                  _RP67R                                      //</v>
      </c>
      <c r="B401" s="2" t="str">
        <f t="shared" si="77"/>
        <v xml:space="preserve">                                                            /</v>
      </c>
      <c r="C401" s="2">
        <f t="shared" si="78"/>
        <v>311</v>
      </c>
      <c r="D401" s="2">
        <f t="shared" si="56"/>
        <v>52</v>
      </c>
      <c r="E401" s="2">
        <f t="shared" si="79"/>
        <v>5</v>
      </c>
      <c r="F401" s="2" t="str">
        <f t="shared" si="58"/>
        <v>TQ56</v>
      </c>
      <c r="G401" s="2" t="str">
        <f t="shared" si="59"/>
        <v>RD3</v>
      </c>
      <c r="H401" s="2">
        <f t="shared" si="60"/>
        <v>0</v>
      </c>
      <c r="I401" s="2">
        <f t="shared" si="61"/>
        <v>67</v>
      </c>
      <c r="J401" s="2" t="str">
        <f t="shared" si="62"/>
        <v>_RP67R</v>
      </c>
      <c r="K401" s="2" t="str">
        <f t="shared" si="80"/>
        <v>_RP67R</v>
      </c>
      <c r="L401" s="2" t="str">
        <f t="shared" si="81"/>
        <v>D</v>
      </c>
      <c r="M401" s="2" t="str">
        <f t="shared" si="82"/>
        <v>3</v>
      </c>
      <c r="N401" s="2" t="str">
        <f t="shared" si="66"/>
        <v>RPOUT</v>
      </c>
      <c r="O401" s="2">
        <f t="shared" si="67"/>
        <v>3</v>
      </c>
      <c r="P401" s="2">
        <f t="shared" si="68"/>
        <v>0</v>
      </c>
    </row>
    <row r="402" spans="1:16">
      <c r="A402" s="2" t="str">
        <f t="shared" si="76"/>
        <v xml:space="preserve">                                                                                //</v>
      </c>
      <c r="B402" s="2" t="str">
        <f t="shared" si="77"/>
        <v xml:space="preserve">                                                            /</v>
      </c>
      <c r="C402" s="2">
        <f t="shared" si="78"/>
        <v>312</v>
      </c>
      <c r="D402" s="2">
        <f t="shared" si="56"/>
        <v>52</v>
      </c>
      <c r="E402" s="2">
        <f t="shared" si="79"/>
        <v>6</v>
      </c>
      <c r="F402" s="2" t="str">
        <f t="shared" si="58"/>
        <v>TQ56</v>
      </c>
      <c r="G402" s="2" t="str">
        <f t="shared" si="59"/>
        <v>RD3</v>
      </c>
      <c r="H402" s="2">
        <f t="shared" si="60"/>
        <v>0</v>
      </c>
      <c r="I402" s="2">
        <f t="shared" si="61"/>
        <v>67</v>
      </c>
      <c r="J402" s="2" t="str">
        <f t="shared" si="62"/>
        <v>_RP67R</v>
      </c>
      <c r="K402" s="2">
        <f t="shared" si="80"/>
        <v>0</v>
      </c>
      <c r="L402" s="2" t="str">
        <f t="shared" si="81"/>
        <v>D</v>
      </c>
      <c r="M402" s="2" t="str">
        <f t="shared" si="82"/>
        <v>3</v>
      </c>
      <c r="N402" s="2" t="str">
        <f t="shared" si="66"/>
        <v>ANSEL</v>
      </c>
      <c r="O402" s="2">
        <f t="shared" si="67"/>
        <v>4</v>
      </c>
      <c r="P402" s="2" t="str">
        <f t="shared" si="68"/>
        <v>ANS</v>
      </c>
    </row>
    <row r="403" spans="1:16">
      <c r="A403" s="2" t="str">
        <f t="shared" si="76"/>
        <v>#define PORT_CCN37                  PORTDbits.RD3                               //</v>
      </c>
      <c r="B403" s="2" t="str">
        <f t="shared" si="77"/>
        <v xml:space="preserve">                                                            /</v>
      </c>
      <c r="C403" s="2">
        <f t="shared" si="78"/>
        <v>313</v>
      </c>
      <c r="D403" s="2">
        <f t="shared" si="56"/>
        <v>53</v>
      </c>
      <c r="E403" s="2">
        <f t="shared" si="79"/>
        <v>1</v>
      </c>
      <c r="F403" s="2" t="str">
        <f t="shared" si="58"/>
        <v>CCN37</v>
      </c>
      <c r="G403" s="2" t="str">
        <f t="shared" si="59"/>
        <v>RD3</v>
      </c>
      <c r="H403" s="2">
        <f t="shared" si="60"/>
        <v>0</v>
      </c>
      <c r="I403" s="2">
        <f t="shared" si="61"/>
        <v>67</v>
      </c>
      <c r="J403" s="2" t="str">
        <f t="shared" si="62"/>
        <v>_RP67R</v>
      </c>
      <c r="K403" s="2" t="str">
        <f t="shared" si="80"/>
        <v>PORTDbits.RD3</v>
      </c>
      <c r="L403" s="2" t="str">
        <f t="shared" si="81"/>
        <v>D</v>
      </c>
      <c r="M403" s="2" t="str">
        <f t="shared" si="82"/>
        <v>3</v>
      </c>
      <c r="N403" s="2" t="str">
        <f t="shared" si="66"/>
        <v>PORT</v>
      </c>
      <c r="O403" s="2">
        <f t="shared" si="67"/>
        <v>1</v>
      </c>
      <c r="P403" s="2" t="str">
        <f t="shared" si="68"/>
        <v>R</v>
      </c>
    </row>
    <row r="404" spans="1:16">
      <c r="A404" s="2" t="str">
        <f t="shared" si="76"/>
        <v>#define TRIS_CCN37                  TRISDbits.TRISD3                            //</v>
      </c>
      <c r="B404" s="2" t="str">
        <f t="shared" si="77"/>
        <v xml:space="preserve">                                                            /</v>
      </c>
      <c r="C404" s="2">
        <f t="shared" si="78"/>
        <v>314</v>
      </c>
      <c r="D404" s="2">
        <f t="shared" si="56"/>
        <v>53</v>
      </c>
      <c r="E404" s="2">
        <f t="shared" si="79"/>
        <v>2</v>
      </c>
      <c r="F404" s="2" t="str">
        <f t="shared" si="58"/>
        <v>CCN37</v>
      </c>
      <c r="G404" s="2" t="str">
        <f t="shared" si="59"/>
        <v>RD3</v>
      </c>
      <c r="H404" s="2">
        <f t="shared" si="60"/>
        <v>0</v>
      </c>
      <c r="I404" s="2">
        <f t="shared" si="61"/>
        <v>67</v>
      </c>
      <c r="J404" s="2" t="str">
        <f t="shared" si="62"/>
        <v>_RP67R</v>
      </c>
      <c r="K404" s="2" t="str">
        <f t="shared" si="80"/>
        <v>TRISDbits.TRISD3</v>
      </c>
      <c r="L404" s="2" t="str">
        <f t="shared" si="81"/>
        <v>D</v>
      </c>
      <c r="M404" s="2" t="str">
        <f t="shared" si="82"/>
        <v>3</v>
      </c>
      <c r="N404" s="2" t="str">
        <f t="shared" si="66"/>
        <v>TRIS</v>
      </c>
      <c r="O404" s="2">
        <f t="shared" si="67"/>
        <v>1</v>
      </c>
      <c r="P404" s="2" t="str">
        <f t="shared" si="68"/>
        <v>TRIS</v>
      </c>
    </row>
    <row r="405" spans="1:16">
      <c r="A405" s="2" t="str">
        <f t="shared" ref="A405:A444" si="83">IF(K405=0,REPT(" ",80),"#define "&amp;LEFT(N405&amp;"_"&amp;F405&amp;REPT(" ",20),25)&amp;"   "&amp;LEFT(K405&amp;REPT(" ",44),44))&amp;"//"</f>
        <v>#define LAT_CCN37                   LATDbits.LATD3                              //</v>
      </c>
      <c r="B405" s="2" t="str">
        <f t="shared" si="77"/>
        <v xml:space="preserve">                                                            /</v>
      </c>
      <c r="C405" s="2">
        <f t="shared" ref="C405:C444" si="84">C404+1</f>
        <v>315</v>
      </c>
      <c r="D405" s="2">
        <f t="shared" si="56"/>
        <v>53</v>
      </c>
      <c r="E405" s="2">
        <f t="shared" ref="E405:E444" si="85">C405-(D405-1)*6</f>
        <v>3</v>
      </c>
      <c r="F405" s="2" t="str">
        <f t="shared" si="58"/>
        <v>CCN37</v>
      </c>
      <c r="G405" s="2" t="str">
        <f t="shared" si="59"/>
        <v>RD3</v>
      </c>
      <c r="H405" s="2">
        <f t="shared" si="60"/>
        <v>0</v>
      </c>
      <c r="I405" s="2">
        <f t="shared" si="61"/>
        <v>67</v>
      </c>
      <c r="J405" s="2" t="str">
        <f t="shared" si="62"/>
        <v>_RP67R</v>
      </c>
      <c r="K405" s="2" t="str">
        <f t="shared" ref="K405:K444" si="86">IF(O405=2,I405,IF(O405=3,J405,IF(AND(O405=4,H405=0),0,N405&amp;L405&amp;"bits."&amp;P405&amp;L405&amp;M405)))</f>
        <v>LATDbits.LATD3</v>
      </c>
      <c r="L405" s="2" t="str">
        <f t="shared" ref="L405:L444" si="87">MID(G405,2,1)</f>
        <v>D</v>
      </c>
      <c r="M405" s="2" t="str">
        <f t="shared" ref="M405:M444" si="88">MID(G405,3,3)</f>
        <v>3</v>
      </c>
      <c r="N405" s="2" t="str">
        <f t="shared" si="66"/>
        <v>LAT</v>
      </c>
      <c r="O405" s="2">
        <f t="shared" si="67"/>
        <v>1</v>
      </c>
      <c r="P405" s="2" t="str">
        <f t="shared" si="68"/>
        <v>LAT</v>
      </c>
    </row>
    <row r="406" spans="1:16">
      <c r="A406" s="2" t="str">
        <f t="shared" si="83"/>
        <v>#define RPIN_CCN37                  67                                          //</v>
      </c>
      <c r="B406" s="2" t="str">
        <f t="shared" si="77"/>
        <v xml:space="preserve">                                                            /</v>
      </c>
      <c r="C406" s="2">
        <f t="shared" si="84"/>
        <v>316</v>
      </c>
      <c r="D406" s="2">
        <f t="shared" si="56"/>
        <v>53</v>
      </c>
      <c r="E406" s="2">
        <f t="shared" si="85"/>
        <v>4</v>
      </c>
      <c r="F406" s="2" t="str">
        <f t="shared" si="58"/>
        <v>CCN37</v>
      </c>
      <c r="G406" s="2" t="str">
        <f t="shared" si="59"/>
        <v>RD3</v>
      </c>
      <c r="H406" s="2">
        <f t="shared" si="60"/>
        <v>0</v>
      </c>
      <c r="I406" s="2">
        <f t="shared" si="61"/>
        <v>67</v>
      </c>
      <c r="J406" s="2" t="str">
        <f t="shared" si="62"/>
        <v>_RP67R</v>
      </c>
      <c r="K406" s="2">
        <f t="shared" si="86"/>
        <v>67</v>
      </c>
      <c r="L406" s="2" t="str">
        <f t="shared" si="87"/>
        <v>D</v>
      </c>
      <c r="M406" s="2" t="str">
        <f t="shared" si="88"/>
        <v>3</v>
      </c>
      <c r="N406" s="2" t="str">
        <f t="shared" si="66"/>
        <v>RPIN</v>
      </c>
      <c r="O406" s="2">
        <f t="shared" si="67"/>
        <v>2</v>
      </c>
      <c r="P406" s="2">
        <f t="shared" si="68"/>
        <v>0</v>
      </c>
    </row>
    <row r="407" spans="1:16">
      <c r="A407" s="2" t="str">
        <f t="shared" si="83"/>
        <v>#define RPOUT_CCN37                 _RP67R                                      //</v>
      </c>
      <c r="B407" s="2" t="str">
        <f t="shared" si="77"/>
        <v xml:space="preserve">                                                            /</v>
      </c>
      <c r="C407" s="2">
        <f t="shared" si="84"/>
        <v>317</v>
      </c>
      <c r="D407" s="2">
        <f t="shared" si="56"/>
        <v>53</v>
      </c>
      <c r="E407" s="2">
        <f t="shared" si="85"/>
        <v>5</v>
      </c>
      <c r="F407" s="2" t="str">
        <f t="shared" si="58"/>
        <v>CCN37</v>
      </c>
      <c r="G407" s="2" t="str">
        <f t="shared" si="59"/>
        <v>RD3</v>
      </c>
      <c r="H407" s="2">
        <f t="shared" si="60"/>
        <v>0</v>
      </c>
      <c r="I407" s="2">
        <f t="shared" si="61"/>
        <v>67</v>
      </c>
      <c r="J407" s="2" t="str">
        <f t="shared" si="62"/>
        <v>_RP67R</v>
      </c>
      <c r="K407" s="2" t="str">
        <f t="shared" si="86"/>
        <v>_RP67R</v>
      </c>
      <c r="L407" s="2" t="str">
        <f t="shared" si="87"/>
        <v>D</v>
      </c>
      <c r="M407" s="2" t="str">
        <f t="shared" si="88"/>
        <v>3</v>
      </c>
      <c r="N407" s="2" t="str">
        <f t="shared" si="66"/>
        <v>RPOUT</v>
      </c>
      <c r="O407" s="2">
        <f t="shared" si="67"/>
        <v>3</v>
      </c>
      <c r="P407" s="2">
        <f t="shared" si="68"/>
        <v>0</v>
      </c>
    </row>
    <row r="408" spans="1:16">
      <c r="A408" s="2" t="str">
        <f t="shared" si="83"/>
        <v xml:space="preserve">                                                                                //</v>
      </c>
      <c r="B408" s="2" t="str">
        <f t="shared" si="77"/>
        <v xml:space="preserve">                                                            /</v>
      </c>
      <c r="C408" s="2">
        <f t="shared" si="84"/>
        <v>318</v>
      </c>
      <c r="D408" s="2">
        <f t="shared" si="56"/>
        <v>53</v>
      </c>
      <c r="E408" s="2">
        <f t="shared" si="85"/>
        <v>6</v>
      </c>
      <c r="F408" s="2" t="str">
        <f t="shared" si="58"/>
        <v>CCN37</v>
      </c>
      <c r="G408" s="2" t="str">
        <f t="shared" si="59"/>
        <v>RD3</v>
      </c>
      <c r="H408" s="2">
        <f t="shared" si="60"/>
        <v>0</v>
      </c>
      <c r="I408" s="2">
        <f t="shared" si="61"/>
        <v>67</v>
      </c>
      <c r="J408" s="2" t="str">
        <f t="shared" si="62"/>
        <v>_RP67R</v>
      </c>
      <c r="K408" s="2">
        <f t="shared" si="86"/>
        <v>0</v>
      </c>
      <c r="L408" s="2" t="str">
        <f t="shared" si="87"/>
        <v>D</v>
      </c>
      <c r="M408" s="2" t="str">
        <f t="shared" si="88"/>
        <v>3</v>
      </c>
      <c r="N408" s="2" t="str">
        <f t="shared" si="66"/>
        <v>ANSEL</v>
      </c>
      <c r="O408" s="2">
        <f t="shared" si="67"/>
        <v>4</v>
      </c>
      <c r="P408" s="2" t="str">
        <f t="shared" si="68"/>
        <v>ANS</v>
      </c>
    </row>
    <row r="409" spans="1:16">
      <c r="A409" s="2" t="str">
        <f t="shared" si="83"/>
        <v>#define PORT_AE10                   PORTBbits.RB0                               //</v>
      </c>
      <c r="B409" s="2" t="str">
        <f t="shared" ref="B409:B444" si="89">REPT(" ",60)&amp;"/"</f>
        <v xml:space="preserve">                                                            /</v>
      </c>
      <c r="C409" s="2">
        <f t="shared" si="84"/>
        <v>319</v>
      </c>
      <c r="D409" s="2">
        <f t="shared" si="56"/>
        <v>54</v>
      </c>
      <c r="E409" s="2">
        <f t="shared" si="85"/>
        <v>1</v>
      </c>
      <c r="F409" s="2" t="str">
        <f t="shared" si="58"/>
        <v>AE10</v>
      </c>
      <c r="G409" s="2" t="str">
        <f t="shared" si="59"/>
        <v>RB0</v>
      </c>
      <c r="H409" s="2">
        <f t="shared" si="60"/>
        <v>1</v>
      </c>
      <c r="I409" s="2">
        <f t="shared" si="61"/>
        <v>32</v>
      </c>
      <c r="J409" s="2">
        <f t="shared" si="62"/>
        <v>0</v>
      </c>
      <c r="K409" s="2" t="str">
        <f t="shared" si="86"/>
        <v>PORTBbits.RB0</v>
      </c>
      <c r="L409" s="2" t="str">
        <f t="shared" si="87"/>
        <v>B</v>
      </c>
      <c r="M409" s="2" t="str">
        <f t="shared" si="88"/>
        <v>0</v>
      </c>
      <c r="N409" s="2" t="str">
        <f t="shared" si="66"/>
        <v>PORT</v>
      </c>
      <c r="O409" s="2">
        <f t="shared" si="67"/>
        <v>1</v>
      </c>
      <c r="P409" s="2" t="str">
        <f t="shared" si="68"/>
        <v>R</v>
      </c>
    </row>
    <row r="410" spans="1:16">
      <c r="A410" s="2" t="str">
        <f t="shared" si="83"/>
        <v>#define TRIS_AE10                   TRISBbits.TRISB0                            //</v>
      </c>
      <c r="B410" s="2" t="str">
        <f t="shared" si="89"/>
        <v xml:space="preserve">                                                            /</v>
      </c>
      <c r="C410" s="2">
        <f t="shared" si="84"/>
        <v>320</v>
      </c>
      <c r="D410" s="2">
        <f t="shared" si="56"/>
        <v>54</v>
      </c>
      <c r="E410" s="2">
        <f t="shared" si="85"/>
        <v>2</v>
      </c>
      <c r="F410" s="2" t="str">
        <f t="shared" si="58"/>
        <v>AE10</v>
      </c>
      <c r="G410" s="2" t="str">
        <f t="shared" si="59"/>
        <v>RB0</v>
      </c>
      <c r="H410" s="2">
        <f t="shared" si="60"/>
        <v>1</v>
      </c>
      <c r="I410" s="2">
        <f t="shared" si="61"/>
        <v>32</v>
      </c>
      <c r="J410" s="2">
        <f t="shared" si="62"/>
        <v>0</v>
      </c>
      <c r="K410" s="2" t="str">
        <f t="shared" si="86"/>
        <v>TRISBbits.TRISB0</v>
      </c>
      <c r="L410" s="2" t="str">
        <f t="shared" si="87"/>
        <v>B</v>
      </c>
      <c r="M410" s="2" t="str">
        <f t="shared" si="88"/>
        <v>0</v>
      </c>
      <c r="N410" s="2" t="str">
        <f t="shared" si="66"/>
        <v>TRIS</v>
      </c>
      <c r="O410" s="2">
        <f t="shared" si="67"/>
        <v>1</v>
      </c>
      <c r="P410" s="2" t="str">
        <f t="shared" si="68"/>
        <v>TRIS</v>
      </c>
    </row>
    <row r="411" spans="1:16">
      <c r="A411" s="2" t="str">
        <f t="shared" si="83"/>
        <v>#define LAT_AE10                    LATBbits.LATB0                              //</v>
      </c>
      <c r="B411" s="2" t="str">
        <f t="shared" si="89"/>
        <v xml:space="preserve">                                                            /</v>
      </c>
      <c r="C411" s="2">
        <f t="shared" si="84"/>
        <v>321</v>
      </c>
      <c r="D411" s="2">
        <f t="shared" si="56"/>
        <v>54</v>
      </c>
      <c r="E411" s="2">
        <f t="shared" si="85"/>
        <v>3</v>
      </c>
      <c r="F411" s="2" t="str">
        <f t="shared" si="58"/>
        <v>AE10</v>
      </c>
      <c r="G411" s="2" t="str">
        <f t="shared" si="59"/>
        <v>RB0</v>
      </c>
      <c r="H411" s="2">
        <f t="shared" si="60"/>
        <v>1</v>
      </c>
      <c r="I411" s="2">
        <f t="shared" si="61"/>
        <v>32</v>
      </c>
      <c r="J411" s="2">
        <f t="shared" si="62"/>
        <v>0</v>
      </c>
      <c r="K411" s="2" t="str">
        <f t="shared" si="86"/>
        <v>LATBbits.LATB0</v>
      </c>
      <c r="L411" s="2" t="str">
        <f t="shared" si="87"/>
        <v>B</v>
      </c>
      <c r="M411" s="2" t="str">
        <f t="shared" si="88"/>
        <v>0</v>
      </c>
      <c r="N411" s="2" t="str">
        <f t="shared" si="66"/>
        <v>LAT</v>
      </c>
      <c r="O411" s="2">
        <f t="shared" si="67"/>
        <v>1</v>
      </c>
      <c r="P411" s="2" t="str">
        <f t="shared" si="68"/>
        <v>LAT</v>
      </c>
    </row>
    <row r="412" spans="1:16">
      <c r="A412" s="2" t="str">
        <f t="shared" si="83"/>
        <v>#define RPIN_AE10                   32                                          //</v>
      </c>
      <c r="B412" s="2" t="str">
        <f t="shared" si="89"/>
        <v xml:space="preserve">                                                            /</v>
      </c>
      <c r="C412" s="2">
        <f t="shared" si="84"/>
        <v>322</v>
      </c>
      <c r="D412" s="2">
        <f t="shared" si="56"/>
        <v>54</v>
      </c>
      <c r="E412" s="2">
        <f t="shared" si="85"/>
        <v>4</v>
      </c>
      <c r="F412" s="2" t="str">
        <f t="shared" si="58"/>
        <v>AE10</v>
      </c>
      <c r="G412" s="2" t="str">
        <f t="shared" si="59"/>
        <v>RB0</v>
      </c>
      <c r="H412" s="2">
        <f t="shared" si="60"/>
        <v>1</v>
      </c>
      <c r="I412" s="2">
        <f t="shared" si="61"/>
        <v>32</v>
      </c>
      <c r="J412" s="2">
        <f t="shared" si="62"/>
        <v>0</v>
      </c>
      <c r="K412" s="2">
        <f t="shared" si="86"/>
        <v>32</v>
      </c>
      <c r="L412" s="2" t="str">
        <f t="shared" si="87"/>
        <v>B</v>
      </c>
      <c r="M412" s="2" t="str">
        <f t="shared" si="88"/>
        <v>0</v>
      </c>
      <c r="N412" s="2" t="str">
        <f t="shared" si="66"/>
        <v>RPIN</v>
      </c>
      <c r="O412" s="2">
        <f t="shared" si="67"/>
        <v>2</v>
      </c>
      <c r="P412" s="2">
        <f t="shared" si="68"/>
        <v>0</v>
      </c>
    </row>
    <row r="413" spans="1:16">
      <c r="A413" s="2" t="str">
        <f t="shared" si="83"/>
        <v xml:space="preserve">                                                                                //</v>
      </c>
      <c r="B413" s="2" t="str">
        <f t="shared" si="89"/>
        <v xml:space="preserve">                                                            /</v>
      </c>
      <c r="C413" s="2">
        <f t="shared" si="84"/>
        <v>323</v>
      </c>
      <c r="D413" s="2">
        <f t="shared" si="56"/>
        <v>54</v>
      </c>
      <c r="E413" s="2">
        <f t="shared" si="85"/>
        <v>5</v>
      </c>
      <c r="F413" s="2" t="str">
        <f t="shared" si="58"/>
        <v>AE10</v>
      </c>
      <c r="G413" s="2" t="str">
        <f t="shared" si="59"/>
        <v>RB0</v>
      </c>
      <c r="H413" s="2">
        <f t="shared" si="60"/>
        <v>1</v>
      </c>
      <c r="I413" s="2">
        <f t="shared" si="61"/>
        <v>32</v>
      </c>
      <c r="J413" s="2">
        <f t="shared" si="62"/>
        <v>0</v>
      </c>
      <c r="K413" s="2">
        <f t="shared" si="86"/>
        <v>0</v>
      </c>
      <c r="L413" s="2" t="str">
        <f t="shared" si="87"/>
        <v>B</v>
      </c>
      <c r="M413" s="2" t="str">
        <f t="shared" si="88"/>
        <v>0</v>
      </c>
      <c r="N413" s="2" t="str">
        <f t="shared" si="66"/>
        <v>RPOUT</v>
      </c>
      <c r="O413" s="2">
        <f t="shared" si="67"/>
        <v>3</v>
      </c>
      <c r="P413" s="2">
        <f t="shared" si="68"/>
        <v>0</v>
      </c>
    </row>
    <row r="414" spans="1:16">
      <c r="A414" s="2" t="str">
        <f t="shared" si="83"/>
        <v>#define ANSEL_AE10                  ANSELBbits.ANSB0                            //</v>
      </c>
      <c r="B414" s="2" t="str">
        <f t="shared" si="89"/>
        <v xml:space="preserve">                                                            /</v>
      </c>
      <c r="C414" s="2">
        <f t="shared" si="84"/>
        <v>324</v>
      </c>
      <c r="D414" s="2">
        <f t="shared" si="56"/>
        <v>54</v>
      </c>
      <c r="E414" s="2">
        <f t="shared" si="85"/>
        <v>6</v>
      </c>
      <c r="F414" s="2" t="str">
        <f t="shared" si="58"/>
        <v>AE10</v>
      </c>
      <c r="G414" s="2" t="str">
        <f t="shared" si="59"/>
        <v>RB0</v>
      </c>
      <c r="H414" s="2">
        <f t="shared" si="60"/>
        <v>1</v>
      </c>
      <c r="I414" s="2">
        <f t="shared" si="61"/>
        <v>32</v>
      </c>
      <c r="J414" s="2">
        <f t="shared" si="62"/>
        <v>0</v>
      </c>
      <c r="K414" s="2" t="str">
        <f t="shared" si="86"/>
        <v>ANSELBbits.ANSB0</v>
      </c>
      <c r="L414" s="2" t="str">
        <f t="shared" si="87"/>
        <v>B</v>
      </c>
      <c r="M414" s="2" t="str">
        <f t="shared" si="88"/>
        <v>0</v>
      </c>
      <c r="N414" s="2" t="str">
        <f t="shared" si="66"/>
        <v>ANSEL</v>
      </c>
      <c r="O414" s="2">
        <f t="shared" si="67"/>
        <v>4</v>
      </c>
      <c r="P414" s="2" t="str">
        <f t="shared" si="68"/>
        <v>ANS</v>
      </c>
    </row>
    <row r="415" spans="1:16">
      <c r="A415" s="2" t="str">
        <f t="shared" si="83"/>
        <v>#define PORT_AE11                   PORTBbits.RB1                               //</v>
      </c>
      <c r="B415" s="2" t="str">
        <f t="shared" si="89"/>
        <v xml:space="preserve">                                                            /</v>
      </c>
      <c r="C415" s="2">
        <f t="shared" si="84"/>
        <v>325</v>
      </c>
      <c r="D415" s="2">
        <f t="shared" si="56"/>
        <v>55</v>
      </c>
      <c r="E415" s="2">
        <f t="shared" si="85"/>
        <v>1</v>
      </c>
      <c r="F415" s="2" t="str">
        <f t="shared" si="58"/>
        <v>AE11</v>
      </c>
      <c r="G415" s="2" t="str">
        <f t="shared" si="59"/>
        <v>RB1</v>
      </c>
      <c r="H415" s="2">
        <f t="shared" si="60"/>
        <v>1</v>
      </c>
      <c r="I415" s="2">
        <f t="shared" si="61"/>
        <v>33</v>
      </c>
      <c r="J415" s="2">
        <f t="shared" si="62"/>
        <v>0</v>
      </c>
      <c r="K415" s="2" t="str">
        <f t="shared" si="86"/>
        <v>PORTBbits.RB1</v>
      </c>
      <c r="L415" s="2" t="str">
        <f t="shared" si="87"/>
        <v>B</v>
      </c>
      <c r="M415" s="2" t="str">
        <f t="shared" si="88"/>
        <v>1</v>
      </c>
      <c r="N415" s="2" t="str">
        <f t="shared" si="66"/>
        <v>PORT</v>
      </c>
      <c r="O415" s="2">
        <f t="shared" si="67"/>
        <v>1</v>
      </c>
      <c r="P415" s="2" t="str">
        <f t="shared" si="68"/>
        <v>R</v>
      </c>
    </row>
    <row r="416" spans="1:16">
      <c r="A416" s="2" t="str">
        <f t="shared" si="83"/>
        <v>#define TRIS_AE11                   TRISBbits.TRISB1                            //</v>
      </c>
      <c r="B416" s="2" t="str">
        <f t="shared" si="89"/>
        <v xml:space="preserve">                                                            /</v>
      </c>
      <c r="C416" s="2">
        <f t="shared" si="84"/>
        <v>326</v>
      </c>
      <c r="D416" s="2">
        <f t="shared" si="56"/>
        <v>55</v>
      </c>
      <c r="E416" s="2">
        <f t="shared" si="85"/>
        <v>2</v>
      </c>
      <c r="F416" s="2" t="str">
        <f t="shared" si="58"/>
        <v>AE11</v>
      </c>
      <c r="G416" s="2" t="str">
        <f t="shared" si="59"/>
        <v>RB1</v>
      </c>
      <c r="H416" s="2">
        <f t="shared" si="60"/>
        <v>1</v>
      </c>
      <c r="I416" s="2">
        <f t="shared" si="61"/>
        <v>33</v>
      </c>
      <c r="J416" s="2">
        <f t="shared" si="62"/>
        <v>0</v>
      </c>
      <c r="K416" s="2" t="str">
        <f t="shared" si="86"/>
        <v>TRISBbits.TRISB1</v>
      </c>
      <c r="L416" s="2" t="str">
        <f t="shared" si="87"/>
        <v>B</v>
      </c>
      <c r="M416" s="2" t="str">
        <f t="shared" si="88"/>
        <v>1</v>
      </c>
      <c r="N416" s="2" t="str">
        <f t="shared" si="66"/>
        <v>TRIS</v>
      </c>
      <c r="O416" s="2">
        <f t="shared" si="67"/>
        <v>1</v>
      </c>
      <c r="P416" s="2" t="str">
        <f t="shared" si="68"/>
        <v>TRIS</v>
      </c>
    </row>
    <row r="417" spans="1:16">
      <c r="A417" s="2" t="str">
        <f t="shared" si="83"/>
        <v>#define LAT_AE11                    LATBbits.LATB1                              //</v>
      </c>
      <c r="B417" s="2" t="str">
        <f t="shared" si="89"/>
        <v xml:space="preserve">                                                            /</v>
      </c>
      <c r="C417" s="2">
        <f t="shared" si="84"/>
        <v>327</v>
      </c>
      <c r="D417" s="2">
        <f t="shared" si="56"/>
        <v>55</v>
      </c>
      <c r="E417" s="2">
        <f t="shared" si="85"/>
        <v>3</v>
      </c>
      <c r="F417" s="2" t="str">
        <f t="shared" si="58"/>
        <v>AE11</v>
      </c>
      <c r="G417" s="2" t="str">
        <f t="shared" si="59"/>
        <v>RB1</v>
      </c>
      <c r="H417" s="2">
        <f t="shared" si="60"/>
        <v>1</v>
      </c>
      <c r="I417" s="2">
        <f t="shared" si="61"/>
        <v>33</v>
      </c>
      <c r="J417" s="2">
        <f t="shared" si="62"/>
        <v>0</v>
      </c>
      <c r="K417" s="2" t="str">
        <f t="shared" si="86"/>
        <v>LATBbits.LATB1</v>
      </c>
      <c r="L417" s="2" t="str">
        <f t="shared" si="87"/>
        <v>B</v>
      </c>
      <c r="M417" s="2" t="str">
        <f t="shared" si="88"/>
        <v>1</v>
      </c>
      <c r="N417" s="2" t="str">
        <f t="shared" si="66"/>
        <v>LAT</v>
      </c>
      <c r="O417" s="2">
        <f t="shared" si="67"/>
        <v>1</v>
      </c>
      <c r="P417" s="2" t="str">
        <f t="shared" si="68"/>
        <v>LAT</v>
      </c>
    </row>
    <row r="418" spans="1:16">
      <c r="A418" s="2" t="str">
        <f t="shared" si="83"/>
        <v>#define RPIN_AE11                   33                                          //</v>
      </c>
      <c r="B418" s="2" t="str">
        <f t="shared" si="89"/>
        <v xml:space="preserve">                                                            /</v>
      </c>
      <c r="C418" s="2">
        <f t="shared" si="84"/>
        <v>328</v>
      </c>
      <c r="D418" s="2">
        <f t="shared" si="56"/>
        <v>55</v>
      </c>
      <c r="E418" s="2">
        <f t="shared" si="85"/>
        <v>4</v>
      </c>
      <c r="F418" s="2" t="str">
        <f t="shared" si="58"/>
        <v>AE11</v>
      </c>
      <c r="G418" s="2" t="str">
        <f t="shared" si="59"/>
        <v>RB1</v>
      </c>
      <c r="H418" s="2">
        <f t="shared" si="60"/>
        <v>1</v>
      </c>
      <c r="I418" s="2">
        <f t="shared" si="61"/>
        <v>33</v>
      </c>
      <c r="J418" s="2">
        <f t="shared" si="62"/>
        <v>0</v>
      </c>
      <c r="K418" s="2">
        <f t="shared" si="86"/>
        <v>33</v>
      </c>
      <c r="L418" s="2" t="str">
        <f t="shared" si="87"/>
        <v>B</v>
      </c>
      <c r="M418" s="2" t="str">
        <f t="shared" si="88"/>
        <v>1</v>
      </c>
      <c r="N418" s="2" t="str">
        <f t="shared" si="66"/>
        <v>RPIN</v>
      </c>
      <c r="O418" s="2">
        <f t="shared" si="67"/>
        <v>2</v>
      </c>
      <c r="P418" s="2">
        <f t="shared" si="68"/>
        <v>0</v>
      </c>
    </row>
    <row r="419" spans="1:16">
      <c r="A419" s="2" t="str">
        <f t="shared" si="83"/>
        <v xml:space="preserve">                                                                                //</v>
      </c>
      <c r="B419" s="2" t="str">
        <f t="shared" si="89"/>
        <v xml:space="preserve">                                                            /</v>
      </c>
      <c r="C419" s="2">
        <f t="shared" si="84"/>
        <v>329</v>
      </c>
      <c r="D419" s="2">
        <f t="shared" si="56"/>
        <v>55</v>
      </c>
      <c r="E419" s="2">
        <f t="shared" si="85"/>
        <v>5</v>
      </c>
      <c r="F419" s="2" t="str">
        <f t="shared" si="58"/>
        <v>AE11</v>
      </c>
      <c r="G419" s="2" t="str">
        <f t="shared" si="59"/>
        <v>RB1</v>
      </c>
      <c r="H419" s="2">
        <f t="shared" si="60"/>
        <v>1</v>
      </c>
      <c r="I419" s="2">
        <f t="shared" si="61"/>
        <v>33</v>
      </c>
      <c r="J419" s="2">
        <f t="shared" si="62"/>
        <v>0</v>
      </c>
      <c r="K419" s="2">
        <f t="shared" si="86"/>
        <v>0</v>
      </c>
      <c r="L419" s="2" t="str">
        <f t="shared" si="87"/>
        <v>B</v>
      </c>
      <c r="M419" s="2" t="str">
        <f t="shared" si="88"/>
        <v>1</v>
      </c>
      <c r="N419" s="2" t="str">
        <f t="shared" si="66"/>
        <v>RPOUT</v>
      </c>
      <c r="O419" s="2">
        <f t="shared" si="67"/>
        <v>3</v>
      </c>
      <c r="P419" s="2">
        <f t="shared" si="68"/>
        <v>0</v>
      </c>
    </row>
    <row r="420" spans="1:16">
      <c r="A420" s="2" t="str">
        <f t="shared" si="83"/>
        <v>#define ANSEL_AE11                  ANSELBbits.ANSB1                            //</v>
      </c>
      <c r="B420" s="2" t="str">
        <f t="shared" si="89"/>
        <v xml:space="preserve">                                                            /</v>
      </c>
      <c r="C420" s="2">
        <f t="shared" si="84"/>
        <v>330</v>
      </c>
      <c r="D420" s="2">
        <f t="shared" si="56"/>
        <v>55</v>
      </c>
      <c r="E420" s="2">
        <f t="shared" si="85"/>
        <v>6</v>
      </c>
      <c r="F420" s="2" t="str">
        <f t="shared" si="58"/>
        <v>AE11</v>
      </c>
      <c r="G420" s="2" t="str">
        <f t="shared" si="59"/>
        <v>RB1</v>
      </c>
      <c r="H420" s="2">
        <f t="shared" si="60"/>
        <v>1</v>
      </c>
      <c r="I420" s="2">
        <f t="shared" si="61"/>
        <v>33</v>
      </c>
      <c r="J420" s="2">
        <f t="shared" si="62"/>
        <v>0</v>
      </c>
      <c r="K420" s="2" t="str">
        <f t="shared" si="86"/>
        <v>ANSELBbits.ANSB1</v>
      </c>
      <c r="L420" s="2" t="str">
        <f t="shared" si="87"/>
        <v>B</v>
      </c>
      <c r="M420" s="2" t="str">
        <f t="shared" si="88"/>
        <v>1</v>
      </c>
      <c r="N420" s="2" t="str">
        <f t="shared" si="66"/>
        <v>ANSEL</v>
      </c>
      <c r="O420" s="2">
        <f t="shared" si="67"/>
        <v>4</v>
      </c>
      <c r="P420" s="2" t="str">
        <f t="shared" si="68"/>
        <v>ANS</v>
      </c>
    </row>
    <row r="421" spans="1:16">
      <c r="A421" s="2" t="str">
        <f t="shared" si="83"/>
        <v>#define PORT_AE12                   PORTBbits.RB2                               //</v>
      </c>
      <c r="B421" s="2" t="str">
        <f t="shared" si="89"/>
        <v xml:space="preserve">                                                            /</v>
      </c>
      <c r="C421" s="2">
        <f t="shared" si="84"/>
        <v>331</v>
      </c>
      <c r="D421" s="2">
        <f t="shared" si="56"/>
        <v>56</v>
      </c>
      <c r="E421" s="2">
        <f t="shared" si="85"/>
        <v>1</v>
      </c>
      <c r="F421" s="2" t="str">
        <f t="shared" si="58"/>
        <v>AE12</v>
      </c>
      <c r="G421" s="2" t="str">
        <f t="shared" si="59"/>
        <v>RB2</v>
      </c>
      <c r="H421" s="2">
        <f t="shared" si="60"/>
        <v>1</v>
      </c>
      <c r="I421" s="2">
        <f t="shared" si="61"/>
        <v>34</v>
      </c>
      <c r="J421" s="2">
        <f t="shared" si="62"/>
        <v>0</v>
      </c>
      <c r="K421" s="2" t="str">
        <f t="shared" si="86"/>
        <v>PORTBbits.RB2</v>
      </c>
      <c r="L421" s="2" t="str">
        <f t="shared" si="87"/>
        <v>B</v>
      </c>
      <c r="M421" s="2" t="str">
        <f t="shared" si="88"/>
        <v>2</v>
      </c>
      <c r="N421" s="2" t="str">
        <f t="shared" si="66"/>
        <v>PORT</v>
      </c>
      <c r="O421" s="2">
        <f t="shared" si="67"/>
        <v>1</v>
      </c>
      <c r="P421" s="2" t="str">
        <f t="shared" si="68"/>
        <v>R</v>
      </c>
    </row>
    <row r="422" spans="1:16">
      <c r="A422" s="2" t="str">
        <f t="shared" si="83"/>
        <v>#define TRIS_AE12                   TRISBbits.TRISB2                            //</v>
      </c>
      <c r="B422" s="2" t="str">
        <f t="shared" si="89"/>
        <v xml:space="preserve">                                                            /</v>
      </c>
      <c r="C422" s="2">
        <f t="shared" si="84"/>
        <v>332</v>
      </c>
      <c r="D422" s="2">
        <f t="shared" si="56"/>
        <v>56</v>
      </c>
      <c r="E422" s="2">
        <f t="shared" si="85"/>
        <v>2</v>
      </c>
      <c r="F422" s="2" t="str">
        <f t="shared" si="58"/>
        <v>AE12</v>
      </c>
      <c r="G422" s="2" t="str">
        <f t="shared" si="59"/>
        <v>RB2</v>
      </c>
      <c r="H422" s="2">
        <f t="shared" si="60"/>
        <v>1</v>
      </c>
      <c r="I422" s="2">
        <f t="shared" si="61"/>
        <v>34</v>
      </c>
      <c r="J422" s="2">
        <f t="shared" si="62"/>
        <v>0</v>
      </c>
      <c r="K422" s="2" t="str">
        <f t="shared" si="86"/>
        <v>TRISBbits.TRISB2</v>
      </c>
      <c r="L422" s="2" t="str">
        <f t="shared" si="87"/>
        <v>B</v>
      </c>
      <c r="M422" s="2" t="str">
        <f t="shared" si="88"/>
        <v>2</v>
      </c>
      <c r="N422" s="2" t="str">
        <f t="shared" si="66"/>
        <v>TRIS</v>
      </c>
      <c r="O422" s="2">
        <f t="shared" si="67"/>
        <v>1</v>
      </c>
      <c r="P422" s="2" t="str">
        <f t="shared" si="68"/>
        <v>TRIS</v>
      </c>
    </row>
    <row r="423" spans="1:16">
      <c r="A423" s="2" t="str">
        <f t="shared" si="83"/>
        <v>#define LAT_AE12                    LATBbits.LATB2                              //</v>
      </c>
      <c r="B423" s="2" t="str">
        <f t="shared" si="89"/>
        <v xml:space="preserve">                                                            /</v>
      </c>
      <c r="C423" s="2">
        <f t="shared" si="84"/>
        <v>333</v>
      </c>
      <c r="D423" s="2">
        <f t="shared" si="56"/>
        <v>56</v>
      </c>
      <c r="E423" s="2">
        <f t="shared" si="85"/>
        <v>3</v>
      </c>
      <c r="F423" s="2" t="str">
        <f t="shared" si="58"/>
        <v>AE12</v>
      </c>
      <c r="G423" s="2" t="str">
        <f t="shared" si="59"/>
        <v>RB2</v>
      </c>
      <c r="H423" s="2">
        <f t="shared" si="60"/>
        <v>1</v>
      </c>
      <c r="I423" s="2">
        <f t="shared" si="61"/>
        <v>34</v>
      </c>
      <c r="J423" s="2">
        <f t="shared" si="62"/>
        <v>0</v>
      </c>
      <c r="K423" s="2" t="str">
        <f t="shared" si="86"/>
        <v>LATBbits.LATB2</v>
      </c>
      <c r="L423" s="2" t="str">
        <f t="shared" si="87"/>
        <v>B</v>
      </c>
      <c r="M423" s="2" t="str">
        <f t="shared" si="88"/>
        <v>2</v>
      </c>
      <c r="N423" s="2" t="str">
        <f t="shared" si="66"/>
        <v>LAT</v>
      </c>
      <c r="O423" s="2">
        <f t="shared" si="67"/>
        <v>1</v>
      </c>
      <c r="P423" s="2" t="str">
        <f t="shared" si="68"/>
        <v>LAT</v>
      </c>
    </row>
    <row r="424" spans="1:16">
      <c r="A424" s="2" t="str">
        <f t="shared" si="83"/>
        <v>#define RPIN_AE12                   34                                          //</v>
      </c>
      <c r="B424" s="2" t="str">
        <f t="shared" si="89"/>
        <v xml:space="preserve">                                                            /</v>
      </c>
      <c r="C424" s="2">
        <f t="shared" si="84"/>
        <v>334</v>
      </c>
      <c r="D424" s="2">
        <f t="shared" si="56"/>
        <v>56</v>
      </c>
      <c r="E424" s="2">
        <f t="shared" si="85"/>
        <v>4</v>
      </c>
      <c r="F424" s="2" t="str">
        <f t="shared" si="58"/>
        <v>AE12</v>
      </c>
      <c r="G424" s="2" t="str">
        <f t="shared" si="59"/>
        <v>RB2</v>
      </c>
      <c r="H424" s="2">
        <f t="shared" si="60"/>
        <v>1</v>
      </c>
      <c r="I424" s="2">
        <f t="shared" si="61"/>
        <v>34</v>
      </c>
      <c r="J424" s="2">
        <f t="shared" si="62"/>
        <v>0</v>
      </c>
      <c r="K424" s="2">
        <f t="shared" si="86"/>
        <v>34</v>
      </c>
      <c r="L424" s="2" t="str">
        <f t="shared" si="87"/>
        <v>B</v>
      </c>
      <c r="M424" s="2" t="str">
        <f t="shared" si="88"/>
        <v>2</v>
      </c>
      <c r="N424" s="2" t="str">
        <f t="shared" si="66"/>
        <v>RPIN</v>
      </c>
      <c r="O424" s="2">
        <f t="shared" si="67"/>
        <v>2</v>
      </c>
      <c r="P424" s="2">
        <f t="shared" si="68"/>
        <v>0</v>
      </c>
    </row>
    <row r="425" spans="1:16">
      <c r="A425" s="2" t="str">
        <f t="shared" si="83"/>
        <v xml:space="preserve">                                                                                //</v>
      </c>
      <c r="B425" s="2" t="str">
        <f t="shared" si="89"/>
        <v xml:space="preserve">                                                            /</v>
      </c>
      <c r="C425" s="2">
        <f t="shared" si="84"/>
        <v>335</v>
      </c>
      <c r="D425" s="2">
        <f t="shared" si="56"/>
        <v>56</v>
      </c>
      <c r="E425" s="2">
        <f t="shared" si="85"/>
        <v>5</v>
      </c>
      <c r="F425" s="2" t="str">
        <f t="shared" si="58"/>
        <v>AE12</v>
      </c>
      <c r="G425" s="2" t="str">
        <f t="shared" si="59"/>
        <v>RB2</v>
      </c>
      <c r="H425" s="2">
        <f t="shared" si="60"/>
        <v>1</v>
      </c>
      <c r="I425" s="2">
        <f t="shared" si="61"/>
        <v>34</v>
      </c>
      <c r="J425" s="2">
        <f t="shared" si="62"/>
        <v>0</v>
      </c>
      <c r="K425" s="2">
        <f t="shared" si="86"/>
        <v>0</v>
      </c>
      <c r="L425" s="2" t="str">
        <f t="shared" si="87"/>
        <v>B</v>
      </c>
      <c r="M425" s="2" t="str">
        <f t="shared" si="88"/>
        <v>2</v>
      </c>
      <c r="N425" s="2" t="str">
        <f t="shared" si="66"/>
        <v>RPOUT</v>
      </c>
      <c r="O425" s="2">
        <f t="shared" si="67"/>
        <v>3</v>
      </c>
      <c r="P425" s="2">
        <f t="shared" si="68"/>
        <v>0</v>
      </c>
    </row>
    <row r="426" spans="1:16">
      <c r="A426" s="2" t="str">
        <f t="shared" si="83"/>
        <v>#define ANSEL_AE12                  ANSELBbits.ANSB2                            //</v>
      </c>
      <c r="B426" s="2" t="str">
        <f t="shared" si="89"/>
        <v xml:space="preserve">                                                            /</v>
      </c>
      <c r="C426" s="2">
        <f t="shared" si="84"/>
        <v>336</v>
      </c>
      <c r="D426" s="2">
        <f t="shared" si="56"/>
        <v>56</v>
      </c>
      <c r="E426" s="2">
        <f t="shared" si="85"/>
        <v>6</v>
      </c>
      <c r="F426" s="2" t="str">
        <f t="shared" si="58"/>
        <v>AE12</v>
      </c>
      <c r="G426" s="2" t="str">
        <f t="shared" si="59"/>
        <v>RB2</v>
      </c>
      <c r="H426" s="2">
        <f t="shared" si="60"/>
        <v>1</v>
      </c>
      <c r="I426" s="2">
        <f t="shared" si="61"/>
        <v>34</v>
      </c>
      <c r="J426" s="2">
        <f t="shared" si="62"/>
        <v>0</v>
      </c>
      <c r="K426" s="2" t="str">
        <f t="shared" si="86"/>
        <v>ANSELBbits.ANSB2</v>
      </c>
      <c r="L426" s="2" t="str">
        <f t="shared" si="87"/>
        <v>B</v>
      </c>
      <c r="M426" s="2" t="str">
        <f t="shared" si="88"/>
        <v>2</v>
      </c>
      <c r="N426" s="2" t="str">
        <f t="shared" si="66"/>
        <v>ANSEL</v>
      </c>
      <c r="O426" s="2">
        <f t="shared" si="67"/>
        <v>4</v>
      </c>
      <c r="P426" s="2" t="str">
        <f t="shared" si="68"/>
        <v>ANS</v>
      </c>
    </row>
    <row r="427" spans="1:16">
      <c r="A427" s="2" t="str">
        <f t="shared" si="83"/>
        <v>#define PORT_AE20                   PORTBbits.RB3                               //</v>
      </c>
      <c r="B427" s="2" t="str">
        <f t="shared" si="89"/>
        <v xml:space="preserve">                                                            /</v>
      </c>
      <c r="C427" s="2">
        <f t="shared" si="84"/>
        <v>337</v>
      </c>
      <c r="D427" s="2">
        <f t="shared" si="56"/>
        <v>57</v>
      </c>
      <c r="E427" s="2">
        <f t="shared" si="85"/>
        <v>1</v>
      </c>
      <c r="F427" s="2" t="str">
        <f t="shared" si="58"/>
        <v>AE20</v>
      </c>
      <c r="G427" s="2" t="str">
        <f t="shared" si="59"/>
        <v>RB3</v>
      </c>
      <c r="H427" s="2">
        <f t="shared" si="60"/>
        <v>1</v>
      </c>
      <c r="I427" s="2">
        <f t="shared" si="61"/>
        <v>35</v>
      </c>
      <c r="J427" s="2">
        <f t="shared" si="62"/>
        <v>0</v>
      </c>
      <c r="K427" s="2" t="str">
        <f t="shared" si="86"/>
        <v>PORTBbits.RB3</v>
      </c>
      <c r="L427" s="2" t="str">
        <f t="shared" si="87"/>
        <v>B</v>
      </c>
      <c r="M427" s="2" t="str">
        <f t="shared" si="88"/>
        <v>3</v>
      </c>
      <c r="N427" s="2" t="str">
        <f t="shared" si="66"/>
        <v>PORT</v>
      </c>
      <c r="O427" s="2">
        <f t="shared" si="67"/>
        <v>1</v>
      </c>
      <c r="P427" s="2" t="str">
        <f t="shared" si="68"/>
        <v>R</v>
      </c>
    </row>
    <row r="428" spans="1:16">
      <c r="A428" s="2" t="str">
        <f t="shared" si="83"/>
        <v>#define TRIS_AE20                   TRISBbits.TRISB3                            //</v>
      </c>
      <c r="B428" s="2" t="str">
        <f t="shared" si="89"/>
        <v xml:space="preserve">                                                            /</v>
      </c>
      <c r="C428" s="2">
        <f t="shared" si="84"/>
        <v>338</v>
      </c>
      <c r="D428" s="2">
        <f t="shared" si="56"/>
        <v>57</v>
      </c>
      <c r="E428" s="2">
        <f t="shared" si="85"/>
        <v>2</v>
      </c>
      <c r="F428" s="2" t="str">
        <f t="shared" si="58"/>
        <v>AE20</v>
      </c>
      <c r="G428" s="2" t="str">
        <f t="shared" si="59"/>
        <v>RB3</v>
      </c>
      <c r="H428" s="2">
        <f t="shared" si="60"/>
        <v>1</v>
      </c>
      <c r="I428" s="2">
        <f t="shared" si="61"/>
        <v>35</v>
      </c>
      <c r="J428" s="2">
        <f t="shared" si="62"/>
        <v>0</v>
      </c>
      <c r="K428" s="2" t="str">
        <f t="shared" si="86"/>
        <v>TRISBbits.TRISB3</v>
      </c>
      <c r="L428" s="2" t="str">
        <f t="shared" si="87"/>
        <v>B</v>
      </c>
      <c r="M428" s="2" t="str">
        <f t="shared" si="88"/>
        <v>3</v>
      </c>
      <c r="N428" s="2" t="str">
        <f t="shared" si="66"/>
        <v>TRIS</v>
      </c>
      <c r="O428" s="2">
        <f t="shared" si="67"/>
        <v>1</v>
      </c>
      <c r="P428" s="2" t="str">
        <f t="shared" si="68"/>
        <v>TRIS</v>
      </c>
    </row>
    <row r="429" spans="1:16">
      <c r="A429" s="2" t="str">
        <f t="shared" si="83"/>
        <v>#define LAT_AE20                    LATBbits.LATB3                              //</v>
      </c>
      <c r="B429" s="2" t="str">
        <f t="shared" si="89"/>
        <v xml:space="preserve">                                                            /</v>
      </c>
      <c r="C429" s="2">
        <f t="shared" si="84"/>
        <v>339</v>
      </c>
      <c r="D429" s="2">
        <f t="shared" si="56"/>
        <v>57</v>
      </c>
      <c r="E429" s="2">
        <f t="shared" si="85"/>
        <v>3</v>
      </c>
      <c r="F429" s="2" t="str">
        <f t="shared" si="58"/>
        <v>AE20</v>
      </c>
      <c r="G429" s="2" t="str">
        <f t="shared" si="59"/>
        <v>RB3</v>
      </c>
      <c r="H429" s="2">
        <f t="shared" si="60"/>
        <v>1</v>
      </c>
      <c r="I429" s="2">
        <f t="shared" si="61"/>
        <v>35</v>
      </c>
      <c r="J429" s="2">
        <f t="shared" si="62"/>
        <v>0</v>
      </c>
      <c r="K429" s="2" t="str">
        <f t="shared" si="86"/>
        <v>LATBbits.LATB3</v>
      </c>
      <c r="L429" s="2" t="str">
        <f t="shared" si="87"/>
        <v>B</v>
      </c>
      <c r="M429" s="2" t="str">
        <f t="shared" si="88"/>
        <v>3</v>
      </c>
      <c r="N429" s="2" t="str">
        <f t="shared" si="66"/>
        <v>LAT</v>
      </c>
      <c r="O429" s="2">
        <f t="shared" si="67"/>
        <v>1</v>
      </c>
      <c r="P429" s="2" t="str">
        <f t="shared" si="68"/>
        <v>LAT</v>
      </c>
    </row>
    <row r="430" spans="1:16">
      <c r="A430" s="2" t="str">
        <f t="shared" si="83"/>
        <v>#define RPIN_AE20                   35                                          //</v>
      </c>
      <c r="B430" s="2" t="str">
        <f t="shared" si="89"/>
        <v xml:space="preserve">                                                            /</v>
      </c>
      <c r="C430" s="2">
        <f t="shared" si="84"/>
        <v>340</v>
      </c>
      <c r="D430" s="2">
        <f t="shared" si="56"/>
        <v>57</v>
      </c>
      <c r="E430" s="2">
        <f t="shared" si="85"/>
        <v>4</v>
      </c>
      <c r="F430" s="2" t="str">
        <f t="shared" si="58"/>
        <v>AE20</v>
      </c>
      <c r="G430" s="2" t="str">
        <f t="shared" si="59"/>
        <v>RB3</v>
      </c>
      <c r="H430" s="2">
        <f t="shared" si="60"/>
        <v>1</v>
      </c>
      <c r="I430" s="2">
        <f t="shared" si="61"/>
        <v>35</v>
      </c>
      <c r="J430" s="2">
        <f t="shared" si="62"/>
        <v>0</v>
      </c>
      <c r="K430" s="2">
        <f t="shared" si="86"/>
        <v>35</v>
      </c>
      <c r="L430" s="2" t="str">
        <f t="shared" si="87"/>
        <v>B</v>
      </c>
      <c r="M430" s="2" t="str">
        <f t="shared" si="88"/>
        <v>3</v>
      </c>
      <c r="N430" s="2" t="str">
        <f t="shared" si="66"/>
        <v>RPIN</v>
      </c>
      <c r="O430" s="2">
        <f t="shared" si="67"/>
        <v>2</v>
      </c>
      <c r="P430" s="2">
        <f t="shared" si="68"/>
        <v>0</v>
      </c>
    </row>
    <row r="431" spans="1:16">
      <c r="A431" s="2" t="str">
        <f t="shared" si="83"/>
        <v xml:space="preserve">                                                                                //</v>
      </c>
      <c r="B431" s="2" t="str">
        <f t="shared" si="89"/>
        <v xml:space="preserve">                                                            /</v>
      </c>
      <c r="C431" s="2">
        <f t="shared" si="84"/>
        <v>341</v>
      </c>
      <c r="D431" s="2">
        <f t="shared" si="56"/>
        <v>57</v>
      </c>
      <c r="E431" s="2">
        <f t="shared" si="85"/>
        <v>5</v>
      </c>
      <c r="F431" s="2" t="str">
        <f t="shared" si="58"/>
        <v>AE20</v>
      </c>
      <c r="G431" s="2" t="str">
        <f t="shared" si="59"/>
        <v>RB3</v>
      </c>
      <c r="H431" s="2">
        <f t="shared" si="60"/>
        <v>1</v>
      </c>
      <c r="I431" s="2">
        <f t="shared" si="61"/>
        <v>35</v>
      </c>
      <c r="J431" s="2">
        <f t="shared" si="62"/>
        <v>0</v>
      </c>
      <c r="K431" s="2">
        <f t="shared" si="86"/>
        <v>0</v>
      </c>
      <c r="L431" s="2" t="str">
        <f t="shared" si="87"/>
        <v>B</v>
      </c>
      <c r="M431" s="2" t="str">
        <f t="shared" si="88"/>
        <v>3</v>
      </c>
      <c r="N431" s="2" t="str">
        <f t="shared" si="66"/>
        <v>RPOUT</v>
      </c>
      <c r="O431" s="2">
        <f t="shared" si="67"/>
        <v>3</v>
      </c>
      <c r="P431" s="2">
        <f t="shared" si="68"/>
        <v>0</v>
      </c>
    </row>
    <row r="432" spans="1:16">
      <c r="A432" s="2" t="str">
        <f t="shared" si="83"/>
        <v>#define ANSEL_AE20                  ANSELBbits.ANSB3                            //</v>
      </c>
      <c r="B432" s="2" t="str">
        <f t="shared" si="89"/>
        <v xml:space="preserve">                                                            /</v>
      </c>
      <c r="C432" s="2">
        <f t="shared" si="84"/>
        <v>342</v>
      </c>
      <c r="D432" s="2">
        <f t="shared" si="56"/>
        <v>57</v>
      </c>
      <c r="E432" s="2">
        <f t="shared" si="85"/>
        <v>6</v>
      </c>
      <c r="F432" s="2" t="str">
        <f t="shared" si="58"/>
        <v>AE20</v>
      </c>
      <c r="G432" s="2" t="str">
        <f t="shared" si="59"/>
        <v>RB3</v>
      </c>
      <c r="H432" s="2">
        <f t="shared" si="60"/>
        <v>1</v>
      </c>
      <c r="I432" s="2">
        <f t="shared" si="61"/>
        <v>35</v>
      </c>
      <c r="J432" s="2">
        <f t="shared" si="62"/>
        <v>0</v>
      </c>
      <c r="K432" s="2" t="str">
        <f t="shared" si="86"/>
        <v>ANSELBbits.ANSB3</v>
      </c>
      <c r="L432" s="2" t="str">
        <f t="shared" si="87"/>
        <v>B</v>
      </c>
      <c r="M432" s="2" t="str">
        <f t="shared" si="88"/>
        <v>3</v>
      </c>
      <c r="N432" s="2" t="str">
        <f t="shared" si="66"/>
        <v>ANSEL</v>
      </c>
      <c r="O432" s="2">
        <f t="shared" si="67"/>
        <v>4</v>
      </c>
      <c r="P432" s="2" t="str">
        <f t="shared" si="68"/>
        <v>ANS</v>
      </c>
    </row>
    <row r="433" spans="1:16">
      <c r="A433" s="2" t="str">
        <f t="shared" si="83"/>
        <v>#define PORT_AE21                   PORTBbits.RB4                               //</v>
      </c>
      <c r="B433" s="2" t="str">
        <f t="shared" si="89"/>
        <v xml:space="preserve">                                                            /</v>
      </c>
      <c r="C433" s="2">
        <f t="shared" si="84"/>
        <v>343</v>
      </c>
      <c r="D433" s="2">
        <f t="shared" si="56"/>
        <v>58</v>
      </c>
      <c r="E433" s="2">
        <f t="shared" si="85"/>
        <v>1</v>
      </c>
      <c r="F433" s="2" t="str">
        <f t="shared" si="58"/>
        <v>AE21</v>
      </c>
      <c r="G433" s="2" t="str">
        <f t="shared" si="59"/>
        <v>RB4</v>
      </c>
      <c r="H433" s="2">
        <f t="shared" si="60"/>
        <v>1</v>
      </c>
      <c r="I433" s="2">
        <f t="shared" si="61"/>
        <v>36</v>
      </c>
      <c r="J433" s="2">
        <f t="shared" si="62"/>
        <v>0</v>
      </c>
      <c r="K433" s="2" t="str">
        <f t="shared" si="86"/>
        <v>PORTBbits.RB4</v>
      </c>
      <c r="L433" s="2" t="str">
        <f t="shared" si="87"/>
        <v>B</v>
      </c>
      <c r="M433" s="2" t="str">
        <f t="shared" si="88"/>
        <v>4</v>
      </c>
      <c r="N433" s="2" t="str">
        <f t="shared" si="66"/>
        <v>PORT</v>
      </c>
      <c r="O433" s="2">
        <f t="shared" si="67"/>
        <v>1</v>
      </c>
      <c r="P433" s="2" t="str">
        <f t="shared" si="68"/>
        <v>R</v>
      </c>
    </row>
    <row r="434" spans="1:16">
      <c r="A434" s="2" t="str">
        <f t="shared" si="83"/>
        <v>#define TRIS_AE21                   TRISBbits.TRISB4                            //</v>
      </c>
      <c r="B434" s="2" t="str">
        <f t="shared" si="89"/>
        <v xml:space="preserve">                                                            /</v>
      </c>
      <c r="C434" s="2">
        <f t="shared" si="84"/>
        <v>344</v>
      </c>
      <c r="D434" s="2">
        <f t="shared" si="56"/>
        <v>58</v>
      </c>
      <c r="E434" s="2">
        <f t="shared" si="85"/>
        <v>2</v>
      </c>
      <c r="F434" s="2" t="str">
        <f t="shared" si="58"/>
        <v>AE21</v>
      </c>
      <c r="G434" s="2" t="str">
        <f t="shared" si="59"/>
        <v>RB4</v>
      </c>
      <c r="H434" s="2">
        <f t="shared" si="60"/>
        <v>1</v>
      </c>
      <c r="I434" s="2">
        <f t="shared" si="61"/>
        <v>36</v>
      </c>
      <c r="J434" s="2">
        <f t="shared" si="62"/>
        <v>0</v>
      </c>
      <c r="K434" s="2" t="str">
        <f t="shared" si="86"/>
        <v>TRISBbits.TRISB4</v>
      </c>
      <c r="L434" s="2" t="str">
        <f t="shared" si="87"/>
        <v>B</v>
      </c>
      <c r="M434" s="2" t="str">
        <f t="shared" si="88"/>
        <v>4</v>
      </c>
      <c r="N434" s="2" t="str">
        <f t="shared" si="66"/>
        <v>TRIS</v>
      </c>
      <c r="O434" s="2">
        <f t="shared" si="67"/>
        <v>1</v>
      </c>
      <c r="P434" s="2" t="str">
        <f t="shared" si="68"/>
        <v>TRIS</v>
      </c>
    </row>
    <row r="435" spans="1:16">
      <c r="A435" s="2" t="str">
        <f t="shared" si="83"/>
        <v>#define LAT_AE21                    LATBbits.LATB4                              //</v>
      </c>
      <c r="B435" s="2" t="str">
        <f t="shared" si="89"/>
        <v xml:space="preserve">                                                            /</v>
      </c>
      <c r="C435" s="2">
        <f t="shared" si="84"/>
        <v>345</v>
      </c>
      <c r="D435" s="2">
        <f t="shared" si="56"/>
        <v>58</v>
      </c>
      <c r="E435" s="2">
        <f t="shared" si="85"/>
        <v>3</v>
      </c>
      <c r="F435" s="2" t="str">
        <f t="shared" si="58"/>
        <v>AE21</v>
      </c>
      <c r="G435" s="2" t="str">
        <f t="shared" si="59"/>
        <v>RB4</v>
      </c>
      <c r="H435" s="2">
        <f t="shared" si="60"/>
        <v>1</v>
      </c>
      <c r="I435" s="2">
        <f t="shared" si="61"/>
        <v>36</v>
      </c>
      <c r="J435" s="2">
        <f t="shared" si="62"/>
        <v>0</v>
      </c>
      <c r="K435" s="2" t="str">
        <f t="shared" si="86"/>
        <v>LATBbits.LATB4</v>
      </c>
      <c r="L435" s="2" t="str">
        <f t="shared" si="87"/>
        <v>B</v>
      </c>
      <c r="M435" s="2" t="str">
        <f t="shared" si="88"/>
        <v>4</v>
      </c>
      <c r="N435" s="2" t="str">
        <f t="shared" si="66"/>
        <v>LAT</v>
      </c>
      <c r="O435" s="2">
        <f t="shared" si="67"/>
        <v>1</v>
      </c>
      <c r="P435" s="2" t="str">
        <f t="shared" si="68"/>
        <v>LAT</v>
      </c>
    </row>
    <row r="436" spans="1:16">
      <c r="A436" s="2" t="str">
        <f t="shared" si="83"/>
        <v>#define RPIN_AE21                   36                                          //</v>
      </c>
      <c r="B436" s="2" t="str">
        <f t="shared" si="89"/>
        <v xml:space="preserve">                                                            /</v>
      </c>
      <c r="C436" s="2">
        <f t="shared" si="84"/>
        <v>346</v>
      </c>
      <c r="D436" s="2">
        <f t="shared" si="56"/>
        <v>58</v>
      </c>
      <c r="E436" s="2">
        <f t="shared" si="85"/>
        <v>4</v>
      </c>
      <c r="F436" s="2" t="str">
        <f t="shared" si="58"/>
        <v>AE21</v>
      </c>
      <c r="G436" s="2" t="str">
        <f t="shared" si="59"/>
        <v>RB4</v>
      </c>
      <c r="H436" s="2">
        <f t="shared" si="60"/>
        <v>1</v>
      </c>
      <c r="I436" s="2">
        <f t="shared" si="61"/>
        <v>36</v>
      </c>
      <c r="J436" s="2">
        <f t="shared" si="62"/>
        <v>0</v>
      </c>
      <c r="K436" s="2">
        <f t="shared" si="86"/>
        <v>36</v>
      </c>
      <c r="L436" s="2" t="str">
        <f t="shared" si="87"/>
        <v>B</v>
      </c>
      <c r="M436" s="2" t="str">
        <f t="shared" si="88"/>
        <v>4</v>
      </c>
      <c r="N436" s="2" t="str">
        <f t="shared" si="66"/>
        <v>RPIN</v>
      </c>
      <c r="O436" s="2">
        <f t="shared" si="67"/>
        <v>2</v>
      </c>
      <c r="P436" s="2">
        <f t="shared" si="68"/>
        <v>0</v>
      </c>
    </row>
    <row r="437" spans="1:16">
      <c r="A437" s="2" t="str">
        <f t="shared" si="83"/>
        <v xml:space="preserve">                                                                                //</v>
      </c>
      <c r="B437" s="2" t="str">
        <f t="shared" si="89"/>
        <v xml:space="preserve">                                                            /</v>
      </c>
      <c r="C437" s="2">
        <f t="shared" si="84"/>
        <v>347</v>
      </c>
      <c r="D437" s="2">
        <f t="shared" si="56"/>
        <v>58</v>
      </c>
      <c r="E437" s="2">
        <f t="shared" si="85"/>
        <v>5</v>
      </c>
      <c r="F437" s="2" t="str">
        <f t="shared" si="58"/>
        <v>AE21</v>
      </c>
      <c r="G437" s="2" t="str">
        <f t="shared" si="59"/>
        <v>RB4</v>
      </c>
      <c r="H437" s="2">
        <f t="shared" si="60"/>
        <v>1</v>
      </c>
      <c r="I437" s="2">
        <f t="shared" si="61"/>
        <v>36</v>
      </c>
      <c r="J437" s="2">
        <f t="shared" si="62"/>
        <v>0</v>
      </c>
      <c r="K437" s="2">
        <f t="shared" si="86"/>
        <v>0</v>
      </c>
      <c r="L437" s="2" t="str">
        <f t="shared" si="87"/>
        <v>B</v>
      </c>
      <c r="M437" s="2" t="str">
        <f t="shared" si="88"/>
        <v>4</v>
      </c>
      <c r="N437" s="2" t="str">
        <f t="shared" si="66"/>
        <v>RPOUT</v>
      </c>
      <c r="O437" s="2">
        <f t="shared" si="67"/>
        <v>3</v>
      </c>
      <c r="P437" s="2">
        <f t="shared" si="68"/>
        <v>0</v>
      </c>
    </row>
    <row r="438" spans="1:16">
      <c r="A438" s="2" t="str">
        <f t="shared" si="83"/>
        <v>#define ANSEL_AE21                  ANSELBbits.ANSB4                            //</v>
      </c>
      <c r="B438" s="2" t="str">
        <f t="shared" si="89"/>
        <v xml:space="preserve">                                                            /</v>
      </c>
      <c r="C438" s="2">
        <f t="shared" si="84"/>
        <v>348</v>
      </c>
      <c r="D438" s="2">
        <f t="shared" si="56"/>
        <v>58</v>
      </c>
      <c r="E438" s="2">
        <f t="shared" si="85"/>
        <v>6</v>
      </c>
      <c r="F438" s="2" t="str">
        <f t="shared" si="58"/>
        <v>AE21</v>
      </c>
      <c r="G438" s="2" t="str">
        <f t="shared" si="59"/>
        <v>RB4</v>
      </c>
      <c r="H438" s="2">
        <f t="shared" si="60"/>
        <v>1</v>
      </c>
      <c r="I438" s="2">
        <f t="shared" si="61"/>
        <v>36</v>
      </c>
      <c r="J438" s="2">
        <f t="shared" si="62"/>
        <v>0</v>
      </c>
      <c r="K438" s="2" t="str">
        <f t="shared" si="86"/>
        <v>ANSELBbits.ANSB4</v>
      </c>
      <c r="L438" s="2" t="str">
        <f t="shared" si="87"/>
        <v>B</v>
      </c>
      <c r="M438" s="2" t="str">
        <f t="shared" si="88"/>
        <v>4</v>
      </c>
      <c r="N438" s="2" t="str">
        <f t="shared" si="66"/>
        <v>ANSEL</v>
      </c>
      <c r="O438" s="2">
        <f t="shared" si="67"/>
        <v>4</v>
      </c>
      <c r="P438" s="2" t="str">
        <f t="shared" si="68"/>
        <v>ANS</v>
      </c>
    </row>
    <row r="439" spans="1:16">
      <c r="A439" s="2" t="str">
        <f t="shared" si="83"/>
        <v>#define PORT_AE22                   PORTBbits.RB5                               //</v>
      </c>
      <c r="B439" s="2" t="str">
        <f t="shared" si="89"/>
        <v xml:space="preserve">                                                            /</v>
      </c>
      <c r="C439" s="2">
        <f t="shared" si="84"/>
        <v>349</v>
      </c>
      <c r="D439" s="2">
        <f t="shared" si="56"/>
        <v>59</v>
      </c>
      <c r="E439" s="2">
        <f t="shared" si="85"/>
        <v>1</v>
      </c>
      <c r="F439" s="2" t="str">
        <f t="shared" si="58"/>
        <v>AE22</v>
      </c>
      <c r="G439" s="2" t="str">
        <f t="shared" si="59"/>
        <v>RB5</v>
      </c>
      <c r="H439" s="2">
        <f t="shared" si="60"/>
        <v>1</v>
      </c>
      <c r="I439" s="2">
        <f t="shared" si="61"/>
        <v>37</v>
      </c>
      <c r="J439" s="2">
        <f t="shared" si="62"/>
        <v>0</v>
      </c>
      <c r="K439" s="2" t="str">
        <f t="shared" si="86"/>
        <v>PORTBbits.RB5</v>
      </c>
      <c r="L439" s="2" t="str">
        <f t="shared" si="87"/>
        <v>B</v>
      </c>
      <c r="M439" s="2" t="str">
        <f t="shared" si="88"/>
        <v>5</v>
      </c>
      <c r="N439" s="2" t="str">
        <f t="shared" si="66"/>
        <v>PORT</v>
      </c>
      <c r="O439" s="2">
        <f t="shared" si="67"/>
        <v>1</v>
      </c>
      <c r="P439" s="2" t="str">
        <f t="shared" si="68"/>
        <v>R</v>
      </c>
    </row>
    <row r="440" spans="1:16">
      <c r="A440" s="2" t="str">
        <f t="shared" si="83"/>
        <v>#define TRIS_AE22                   TRISBbits.TRISB5                            //</v>
      </c>
      <c r="B440" s="2" t="str">
        <f t="shared" si="89"/>
        <v xml:space="preserve">                                                            /</v>
      </c>
      <c r="C440" s="2">
        <f t="shared" si="84"/>
        <v>350</v>
      </c>
      <c r="D440" s="2">
        <f t="shared" si="56"/>
        <v>59</v>
      </c>
      <c r="E440" s="2">
        <f t="shared" si="85"/>
        <v>2</v>
      </c>
      <c r="F440" s="2" t="str">
        <f t="shared" si="58"/>
        <v>AE22</v>
      </c>
      <c r="G440" s="2" t="str">
        <f t="shared" si="59"/>
        <v>RB5</v>
      </c>
      <c r="H440" s="2">
        <f t="shared" si="60"/>
        <v>1</v>
      </c>
      <c r="I440" s="2">
        <f t="shared" si="61"/>
        <v>37</v>
      </c>
      <c r="J440" s="2">
        <f t="shared" si="62"/>
        <v>0</v>
      </c>
      <c r="K440" s="2" t="str">
        <f t="shared" si="86"/>
        <v>TRISBbits.TRISB5</v>
      </c>
      <c r="L440" s="2" t="str">
        <f t="shared" si="87"/>
        <v>B</v>
      </c>
      <c r="M440" s="2" t="str">
        <f t="shared" si="88"/>
        <v>5</v>
      </c>
      <c r="N440" s="2" t="str">
        <f t="shared" si="66"/>
        <v>TRIS</v>
      </c>
      <c r="O440" s="2">
        <f t="shared" si="67"/>
        <v>1</v>
      </c>
      <c r="P440" s="2" t="str">
        <f t="shared" si="68"/>
        <v>TRIS</v>
      </c>
    </row>
    <row r="441" spans="1:16">
      <c r="A441" s="2" t="str">
        <f t="shared" si="83"/>
        <v>#define LAT_AE22                    LATBbits.LATB5                              //</v>
      </c>
      <c r="B441" s="2" t="str">
        <f t="shared" si="89"/>
        <v xml:space="preserve">                                                            /</v>
      </c>
      <c r="C441" s="2">
        <f t="shared" si="84"/>
        <v>351</v>
      </c>
      <c r="D441" s="2">
        <f t="shared" si="56"/>
        <v>59</v>
      </c>
      <c r="E441" s="2">
        <f t="shared" si="85"/>
        <v>3</v>
      </c>
      <c r="F441" s="2" t="str">
        <f t="shared" si="58"/>
        <v>AE22</v>
      </c>
      <c r="G441" s="2" t="str">
        <f t="shared" si="59"/>
        <v>RB5</v>
      </c>
      <c r="H441" s="2">
        <f t="shared" si="60"/>
        <v>1</v>
      </c>
      <c r="I441" s="2">
        <f t="shared" si="61"/>
        <v>37</v>
      </c>
      <c r="J441" s="2">
        <f t="shared" si="62"/>
        <v>0</v>
      </c>
      <c r="K441" s="2" t="str">
        <f t="shared" si="86"/>
        <v>LATBbits.LATB5</v>
      </c>
      <c r="L441" s="2" t="str">
        <f t="shared" si="87"/>
        <v>B</v>
      </c>
      <c r="M441" s="2" t="str">
        <f t="shared" si="88"/>
        <v>5</v>
      </c>
      <c r="N441" s="2" t="str">
        <f t="shared" si="66"/>
        <v>LAT</v>
      </c>
      <c r="O441" s="2">
        <f t="shared" si="67"/>
        <v>1</v>
      </c>
      <c r="P441" s="2" t="str">
        <f t="shared" si="68"/>
        <v>LAT</v>
      </c>
    </row>
    <row r="442" spans="1:16">
      <c r="A442" s="2" t="str">
        <f t="shared" si="83"/>
        <v>#define RPIN_AE22                   37                                          //</v>
      </c>
      <c r="B442" s="2" t="str">
        <f t="shared" si="89"/>
        <v xml:space="preserve">                                                            /</v>
      </c>
      <c r="C442" s="2">
        <f t="shared" si="84"/>
        <v>352</v>
      </c>
      <c r="D442" s="2">
        <f t="shared" si="56"/>
        <v>59</v>
      </c>
      <c r="E442" s="2">
        <f t="shared" si="85"/>
        <v>4</v>
      </c>
      <c r="F442" s="2" t="str">
        <f t="shared" si="58"/>
        <v>AE22</v>
      </c>
      <c r="G442" s="2" t="str">
        <f t="shared" si="59"/>
        <v>RB5</v>
      </c>
      <c r="H442" s="2">
        <f t="shared" si="60"/>
        <v>1</v>
      </c>
      <c r="I442" s="2">
        <f t="shared" si="61"/>
        <v>37</v>
      </c>
      <c r="J442" s="2">
        <f t="shared" si="62"/>
        <v>0</v>
      </c>
      <c r="K442" s="2">
        <f t="shared" si="86"/>
        <v>37</v>
      </c>
      <c r="L442" s="2" t="str">
        <f t="shared" si="87"/>
        <v>B</v>
      </c>
      <c r="M442" s="2" t="str">
        <f t="shared" si="88"/>
        <v>5</v>
      </c>
      <c r="N442" s="2" t="str">
        <f t="shared" si="66"/>
        <v>RPIN</v>
      </c>
      <c r="O442" s="2">
        <f t="shared" si="67"/>
        <v>2</v>
      </c>
      <c r="P442" s="2">
        <f t="shared" si="68"/>
        <v>0</v>
      </c>
    </row>
    <row r="443" spans="1:16">
      <c r="A443" s="2" t="str">
        <f t="shared" si="83"/>
        <v xml:space="preserve">                                                                                //</v>
      </c>
      <c r="B443" s="2" t="str">
        <f t="shared" si="89"/>
        <v xml:space="preserve">                                                            /</v>
      </c>
      <c r="C443" s="2">
        <f t="shared" si="84"/>
        <v>353</v>
      </c>
      <c r="D443" s="2">
        <f t="shared" si="56"/>
        <v>59</v>
      </c>
      <c r="E443" s="2">
        <f t="shared" si="85"/>
        <v>5</v>
      </c>
      <c r="F443" s="2" t="str">
        <f t="shared" si="58"/>
        <v>AE22</v>
      </c>
      <c r="G443" s="2" t="str">
        <f t="shared" si="59"/>
        <v>RB5</v>
      </c>
      <c r="H443" s="2">
        <f t="shared" si="60"/>
        <v>1</v>
      </c>
      <c r="I443" s="2">
        <f t="shared" si="61"/>
        <v>37</v>
      </c>
      <c r="J443" s="2">
        <f t="shared" si="62"/>
        <v>0</v>
      </c>
      <c r="K443" s="2">
        <f t="shared" si="86"/>
        <v>0</v>
      </c>
      <c r="L443" s="2" t="str">
        <f t="shared" si="87"/>
        <v>B</v>
      </c>
      <c r="M443" s="2" t="str">
        <f t="shared" si="88"/>
        <v>5</v>
      </c>
      <c r="N443" s="2" t="str">
        <f t="shared" si="66"/>
        <v>RPOUT</v>
      </c>
      <c r="O443" s="2">
        <f t="shared" si="67"/>
        <v>3</v>
      </c>
      <c r="P443" s="2">
        <f t="shared" si="68"/>
        <v>0</v>
      </c>
    </row>
    <row r="444" spans="1:16">
      <c r="A444" s="2" t="str">
        <f t="shared" si="83"/>
        <v>#define ANSEL_AE22                  ANSELBbits.ANSB5                            //</v>
      </c>
      <c r="B444" s="2" t="str">
        <f t="shared" si="89"/>
        <v xml:space="preserve">                                                            /</v>
      </c>
      <c r="C444" s="2">
        <f t="shared" si="84"/>
        <v>354</v>
      </c>
      <c r="D444" s="2">
        <f t="shared" si="56"/>
        <v>59</v>
      </c>
      <c r="E444" s="2">
        <f t="shared" si="85"/>
        <v>6</v>
      </c>
      <c r="F444" s="2" t="str">
        <f t="shared" si="58"/>
        <v>AE22</v>
      </c>
      <c r="G444" s="2" t="str">
        <f t="shared" si="59"/>
        <v>RB5</v>
      </c>
      <c r="H444" s="2">
        <f t="shared" si="60"/>
        <v>1</v>
      </c>
      <c r="I444" s="2">
        <f t="shared" si="61"/>
        <v>37</v>
      </c>
      <c r="J444" s="2">
        <f t="shared" si="62"/>
        <v>0</v>
      </c>
      <c r="K444" s="2" t="str">
        <f t="shared" si="86"/>
        <v>ANSELBbits.ANSB5</v>
      </c>
      <c r="L444" s="2" t="str">
        <f t="shared" si="87"/>
        <v>B</v>
      </c>
      <c r="M444" s="2" t="str">
        <f t="shared" si="88"/>
        <v>5</v>
      </c>
      <c r="N444" s="2" t="str">
        <f t="shared" si="66"/>
        <v>ANSEL</v>
      </c>
      <c r="O444" s="2">
        <f t="shared" si="67"/>
        <v>4</v>
      </c>
      <c r="P444" s="2" t="str">
        <f t="shared" si="68"/>
        <v>ANS</v>
      </c>
    </row>
    <row r="445" spans="1:16">
      <c r="A445" s="2" t="str">
        <f t="shared" si="54"/>
        <v>#define PORT_DE11                   PORTFbits.RF1                               //</v>
      </c>
      <c r="B445" s="2" t="str">
        <f t="shared" si="0"/>
        <v xml:space="preserve">                                                            /</v>
      </c>
      <c r="C445" s="2">
        <f t="shared" si="55"/>
        <v>355</v>
      </c>
      <c r="D445" s="2">
        <f t="shared" si="56"/>
        <v>60</v>
      </c>
      <c r="E445" s="2">
        <f t="shared" si="57"/>
        <v>1</v>
      </c>
      <c r="F445" s="2" t="str">
        <f t="shared" si="58"/>
        <v>DE11</v>
      </c>
      <c r="G445" s="2" t="str">
        <f t="shared" si="59"/>
        <v>RF1</v>
      </c>
      <c r="H445" s="2">
        <f t="shared" si="60"/>
        <v>0</v>
      </c>
      <c r="I445" s="2">
        <f t="shared" si="61"/>
        <v>97</v>
      </c>
      <c r="J445" s="2" t="str">
        <f t="shared" si="62"/>
        <v>_RP97R</v>
      </c>
      <c r="K445" s="2" t="str">
        <f t="shared" si="63"/>
        <v>PORTFbits.RF1</v>
      </c>
      <c r="L445" s="2" t="str">
        <f t="shared" si="64"/>
        <v>F</v>
      </c>
      <c r="M445" s="2" t="str">
        <f t="shared" si="65"/>
        <v>1</v>
      </c>
      <c r="N445" s="2" t="str">
        <f t="shared" si="66"/>
        <v>PORT</v>
      </c>
      <c r="O445" s="2">
        <f t="shared" si="67"/>
        <v>1</v>
      </c>
      <c r="P445" s="2" t="str">
        <f t="shared" si="68"/>
        <v>R</v>
      </c>
    </row>
    <row r="446" spans="1:16">
      <c r="A446" s="2" t="str">
        <f t="shared" si="54"/>
        <v>#define TRIS_DE11                   TRISFbits.TRISF1                            //</v>
      </c>
      <c r="B446" s="2" t="str">
        <f t="shared" si="0"/>
        <v xml:space="preserve">                                                            /</v>
      </c>
      <c r="C446" s="2">
        <f t="shared" si="55"/>
        <v>356</v>
      </c>
      <c r="D446" s="2">
        <f t="shared" si="56"/>
        <v>60</v>
      </c>
      <c r="E446" s="2">
        <f t="shared" si="57"/>
        <v>2</v>
      </c>
      <c r="F446" s="2" t="str">
        <f t="shared" si="58"/>
        <v>DE11</v>
      </c>
      <c r="G446" s="2" t="str">
        <f t="shared" si="59"/>
        <v>RF1</v>
      </c>
      <c r="H446" s="2">
        <f t="shared" si="60"/>
        <v>0</v>
      </c>
      <c r="I446" s="2">
        <f t="shared" si="61"/>
        <v>97</v>
      </c>
      <c r="J446" s="2" t="str">
        <f t="shared" si="62"/>
        <v>_RP97R</v>
      </c>
      <c r="K446" s="2" t="str">
        <f t="shared" si="63"/>
        <v>TRISFbits.TRISF1</v>
      </c>
      <c r="L446" s="2" t="str">
        <f t="shared" si="64"/>
        <v>F</v>
      </c>
      <c r="M446" s="2" t="str">
        <f t="shared" si="65"/>
        <v>1</v>
      </c>
      <c r="N446" s="2" t="str">
        <f t="shared" si="66"/>
        <v>TRIS</v>
      </c>
      <c r="O446" s="2">
        <f t="shared" si="67"/>
        <v>1</v>
      </c>
      <c r="P446" s="2" t="str">
        <f t="shared" si="68"/>
        <v>TRIS</v>
      </c>
    </row>
    <row r="447" spans="1:16">
      <c r="A447" s="2" t="str">
        <f t="shared" si="54"/>
        <v>#define LAT_DE11                    LATFbits.LATF1                              //</v>
      </c>
      <c r="B447" s="2" t="str">
        <f t="shared" si="0"/>
        <v xml:space="preserve">                                                            /</v>
      </c>
      <c r="C447" s="2">
        <f t="shared" si="55"/>
        <v>357</v>
      </c>
      <c r="D447" s="2">
        <f t="shared" si="56"/>
        <v>60</v>
      </c>
      <c r="E447" s="2">
        <f t="shared" si="57"/>
        <v>3</v>
      </c>
      <c r="F447" s="2" t="str">
        <f t="shared" si="58"/>
        <v>DE11</v>
      </c>
      <c r="G447" s="2" t="str">
        <f t="shared" si="59"/>
        <v>RF1</v>
      </c>
      <c r="H447" s="2">
        <f t="shared" si="60"/>
        <v>0</v>
      </c>
      <c r="I447" s="2">
        <f t="shared" si="61"/>
        <v>97</v>
      </c>
      <c r="J447" s="2" t="str">
        <f t="shared" si="62"/>
        <v>_RP97R</v>
      </c>
      <c r="K447" s="2" t="str">
        <f t="shared" si="63"/>
        <v>LATFbits.LATF1</v>
      </c>
      <c r="L447" s="2" t="str">
        <f t="shared" si="64"/>
        <v>F</v>
      </c>
      <c r="M447" s="2" t="str">
        <f t="shared" si="65"/>
        <v>1</v>
      </c>
      <c r="N447" s="2" t="str">
        <f t="shared" si="66"/>
        <v>LAT</v>
      </c>
      <c r="O447" s="2">
        <f t="shared" si="67"/>
        <v>1</v>
      </c>
      <c r="P447" s="2" t="str">
        <f t="shared" si="68"/>
        <v>LAT</v>
      </c>
    </row>
    <row r="448" spans="1:16">
      <c r="A448" s="2" t="str">
        <f t="shared" si="54"/>
        <v>#define RPIN_DE11                   97                                          //</v>
      </c>
      <c r="B448" s="2" t="str">
        <f t="shared" si="0"/>
        <v xml:space="preserve">                                                            /</v>
      </c>
      <c r="C448" s="2">
        <f t="shared" si="55"/>
        <v>358</v>
      </c>
      <c r="D448" s="2">
        <f t="shared" si="56"/>
        <v>60</v>
      </c>
      <c r="E448" s="2">
        <f t="shared" si="57"/>
        <v>4</v>
      </c>
      <c r="F448" s="2" t="str">
        <f t="shared" si="58"/>
        <v>DE11</v>
      </c>
      <c r="G448" s="2" t="str">
        <f t="shared" si="59"/>
        <v>RF1</v>
      </c>
      <c r="H448" s="2">
        <f t="shared" si="60"/>
        <v>0</v>
      </c>
      <c r="I448" s="2">
        <f t="shared" si="61"/>
        <v>97</v>
      </c>
      <c r="J448" s="2" t="str">
        <f t="shared" si="62"/>
        <v>_RP97R</v>
      </c>
      <c r="K448" s="2">
        <f t="shared" si="63"/>
        <v>97</v>
      </c>
      <c r="L448" s="2" t="str">
        <f t="shared" si="64"/>
        <v>F</v>
      </c>
      <c r="M448" s="2" t="str">
        <f t="shared" si="65"/>
        <v>1</v>
      </c>
      <c r="N448" s="2" t="str">
        <f t="shared" si="66"/>
        <v>RPIN</v>
      </c>
      <c r="O448" s="2">
        <f t="shared" si="67"/>
        <v>2</v>
      </c>
      <c r="P448" s="2">
        <f t="shared" si="68"/>
        <v>0</v>
      </c>
    </row>
    <row r="449" spans="1:16">
      <c r="A449" s="2" t="str">
        <f t="shared" si="54"/>
        <v>#define RPOUT_DE11                  _RP97R                                      //</v>
      </c>
      <c r="B449" s="2" t="str">
        <f t="shared" si="0"/>
        <v xml:space="preserve">                                                            /</v>
      </c>
      <c r="C449" s="2">
        <f t="shared" si="55"/>
        <v>359</v>
      </c>
      <c r="D449" s="2">
        <f t="shared" si="56"/>
        <v>60</v>
      </c>
      <c r="E449" s="2">
        <f t="shared" si="57"/>
        <v>5</v>
      </c>
      <c r="F449" s="2" t="str">
        <f t="shared" si="58"/>
        <v>DE11</v>
      </c>
      <c r="G449" s="2" t="str">
        <f t="shared" si="59"/>
        <v>RF1</v>
      </c>
      <c r="H449" s="2">
        <f t="shared" si="60"/>
        <v>0</v>
      </c>
      <c r="I449" s="2">
        <f t="shared" si="61"/>
        <v>97</v>
      </c>
      <c r="J449" s="2" t="str">
        <f t="shared" si="62"/>
        <v>_RP97R</v>
      </c>
      <c r="K449" s="2" t="str">
        <f t="shared" si="63"/>
        <v>_RP97R</v>
      </c>
      <c r="L449" s="2" t="str">
        <f t="shared" si="64"/>
        <v>F</v>
      </c>
      <c r="M449" s="2" t="str">
        <f t="shared" si="65"/>
        <v>1</v>
      </c>
      <c r="N449" s="2" t="str">
        <f t="shared" si="66"/>
        <v>RPOUT</v>
      </c>
      <c r="O449" s="2">
        <f t="shared" si="67"/>
        <v>3</v>
      </c>
      <c r="P449" s="2">
        <f t="shared" si="68"/>
        <v>0</v>
      </c>
    </row>
    <row r="450" spans="1:16">
      <c r="A450" s="2" t="str">
        <f t="shared" si="54"/>
        <v xml:space="preserve">                                                                                //</v>
      </c>
      <c r="B450" s="2" t="str">
        <f t="shared" si="0"/>
        <v xml:space="preserve">                                                            /</v>
      </c>
      <c r="C450" s="2">
        <f t="shared" si="55"/>
        <v>360</v>
      </c>
      <c r="D450" s="2">
        <f t="shared" si="56"/>
        <v>60</v>
      </c>
      <c r="E450" s="2">
        <f t="shared" si="57"/>
        <v>6</v>
      </c>
      <c r="F450" s="2" t="str">
        <f t="shared" si="58"/>
        <v>DE11</v>
      </c>
      <c r="G450" s="2" t="str">
        <f t="shared" si="59"/>
        <v>RF1</v>
      </c>
      <c r="H450" s="2">
        <f t="shared" si="60"/>
        <v>0</v>
      </c>
      <c r="I450" s="2">
        <f t="shared" si="61"/>
        <v>97</v>
      </c>
      <c r="J450" s="2" t="str">
        <f t="shared" si="62"/>
        <v>_RP97R</v>
      </c>
      <c r="K450" s="2">
        <f t="shared" si="63"/>
        <v>0</v>
      </c>
      <c r="L450" s="2" t="str">
        <f t="shared" si="64"/>
        <v>F</v>
      </c>
      <c r="M450" s="2" t="str">
        <f t="shared" si="65"/>
        <v>1</v>
      </c>
      <c r="N450" s="2" t="str">
        <f t="shared" si="66"/>
        <v>ANSEL</v>
      </c>
      <c r="O450" s="2">
        <f t="shared" si="67"/>
        <v>4</v>
      </c>
      <c r="P450" s="2" t="str">
        <f t="shared" si="68"/>
        <v>ANS</v>
      </c>
    </row>
    <row r="451" spans="1:16">
      <c r="A451" s="2" t="str">
        <f t="shared" si="54"/>
        <v>#define PORT_DE12                   PORTFbits.RF0                               //</v>
      </c>
      <c r="B451" s="2" t="str">
        <f t="shared" si="0"/>
        <v xml:space="preserve">                                                            /</v>
      </c>
      <c r="C451" s="2">
        <f t="shared" si="55"/>
        <v>361</v>
      </c>
      <c r="D451" s="2">
        <f t="shared" si="56"/>
        <v>61</v>
      </c>
      <c r="E451" s="2">
        <f t="shared" si="57"/>
        <v>1</v>
      </c>
      <c r="F451" s="2" t="str">
        <f t="shared" si="58"/>
        <v>DE12</v>
      </c>
      <c r="G451" s="2" t="str">
        <f t="shared" si="59"/>
        <v>RF0</v>
      </c>
      <c r="H451" s="2">
        <f t="shared" si="60"/>
        <v>0</v>
      </c>
      <c r="I451" s="2">
        <f t="shared" si="61"/>
        <v>96</v>
      </c>
      <c r="J451" s="2" t="str">
        <f t="shared" si="62"/>
        <v>_RP96R</v>
      </c>
      <c r="K451" s="2" t="str">
        <f t="shared" si="63"/>
        <v>PORTFbits.RF0</v>
      </c>
      <c r="L451" s="2" t="str">
        <f t="shared" si="64"/>
        <v>F</v>
      </c>
      <c r="M451" s="2" t="str">
        <f t="shared" si="65"/>
        <v>0</v>
      </c>
      <c r="N451" s="2" t="str">
        <f t="shared" si="66"/>
        <v>PORT</v>
      </c>
      <c r="O451" s="2">
        <f t="shared" si="67"/>
        <v>1</v>
      </c>
      <c r="P451" s="2" t="str">
        <f t="shared" si="68"/>
        <v>R</v>
      </c>
    </row>
    <row r="452" spans="1:16">
      <c r="A452" s="2" t="str">
        <f t="shared" si="54"/>
        <v>#define TRIS_DE12                   TRISFbits.TRISF0                            //</v>
      </c>
      <c r="B452" s="2" t="str">
        <f t="shared" si="0"/>
        <v xml:space="preserve">                                                            /</v>
      </c>
      <c r="C452" s="2">
        <f t="shared" si="55"/>
        <v>362</v>
      </c>
      <c r="D452" s="2">
        <f t="shared" si="56"/>
        <v>61</v>
      </c>
      <c r="E452" s="2">
        <f t="shared" si="57"/>
        <v>2</v>
      </c>
      <c r="F452" s="2" t="str">
        <f t="shared" si="58"/>
        <v>DE12</v>
      </c>
      <c r="G452" s="2" t="str">
        <f t="shared" si="59"/>
        <v>RF0</v>
      </c>
      <c r="H452" s="2">
        <f t="shared" si="60"/>
        <v>0</v>
      </c>
      <c r="I452" s="2">
        <f t="shared" si="61"/>
        <v>96</v>
      </c>
      <c r="J452" s="2" t="str">
        <f t="shared" si="62"/>
        <v>_RP96R</v>
      </c>
      <c r="K452" s="2" t="str">
        <f t="shared" si="63"/>
        <v>TRISFbits.TRISF0</v>
      </c>
      <c r="L452" s="2" t="str">
        <f t="shared" si="64"/>
        <v>F</v>
      </c>
      <c r="M452" s="2" t="str">
        <f t="shared" si="65"/>
        <v>0</v>
      </c>
      <c r="N452" s="2" t="str">
        <f t="shared" si="66"/>
        <v>TRIS</v>
      </c>
      <c r="O452" s="2">
        <f t="shared" si="67"/>
        <v>1</v>
      </c>
      <c r="P452" s="2" t="str">
        <f t="shared" si="68"/>
        <v>TRIS</v>
      </c>
    </row>
    <row r="453" spans="1:16">
      <c r="A453" s="2" t="str">
        <f t="shared" si="54"/>
        <v>#define LAT_DE12                    LATFbits.LATF0                              //</v>
      </c>
      <c r="B453" s="2" t="str">
        <f t="shared" si="0"/>
        <v xml:space="preserve">                                                            /</v>
      </c>
      <c r="C453" s="2">
        <f t="shared" si="55"/>
        <v>363</v>
      </c>
      <c r="D453" s="2">
        <f t="shared" si="56"/>
        <v>61</v>
      </c>
      <c r="E453" s="2">
        <f t="shared" si="57"/>
        <v>3</v>
      </c>
      <c r="F453" s="2" t="str">
        <f t="shared" si="58"/>
        <v>DE12</v>
      </c>
      <c r="G453" s="2" t="str">
        <f t="shared" si="59"/>
        <v>RF0</v>
      </c>
      <c r="H453" s="2">
        <f t="shared" si="60"/>
        <v>0</v>
      </c>
      <c r="I453" s="2">
        <f t="shared" si="61"/>
        <v>96</v>
      </c>
      <c r="J453" s="2" t="str">
        <f t="shared" si="62"/>
        <v>_RP96R</v>
      </c>
      <c r="K453" s="2" t="str">
        <f t="shared" si="63"/>
        <v>LATFbits.LATF0</v>
      </c>
      <c r="L453" s="2" t="str">
        <f t="shared" si="64"/>
        <v>F</v>
      </c>
      <c r="M453" s="2" t="str">
        <f t="shared" si="65"/>
        <v>0</v>
      </c>
      <c r="N453" s="2" t="str">
        <f t="shared" si="66"/>
        <v>LAT</v>
      </c>
      <c r="O453" s="2">
        <f t="shared" si="67"/>
        <v>1</v>
      </c>
      <c r="P453" s="2" t="str">
        <f t="shared" si="68"/>
        <v>LAT</v>
      </c>
    </row>
    <row r="454" spans="1:16">
      <c r="A454" s="2" t="str">
        <f t="shared" si="54"/>
        <v>#define RPIN_DE12                   96                                          //</v>
      </c>
      <c r="B454" s="2" t="str">
        <f t="shared" si="0"/>
        <v xml:space="preserve">                                                            /</v>
      </c>
      <c r="C454" s="2">
        <f t="shared" si="55"/>
        <v>364</v>
      </c>
      <c r="D454" s="2">
        <f t="shared" si="56"/>
        <v>61</v>
      </c>
      <c r="E454" s="2">
        <f t="shared" si="57"/>
        <v>4</v>
      </c>
      <c r="F454" s="2" t="str">
        <f t="shared" si="58"/>
        <v>DE12</v>
      </c>
      <c r="G454" s="2" t="str">
        <f t="shared" si="59"/>
        <v>RF0</v>
      </c>
      <c r="H454" s="2">
        <f t="shared" si="60"/>
        <v>0</v>
      </c>
      <c r="I454" s="2">
        <f t="shared" si="61"/>
        <v>96</v>
      </c>
      <c r="J454" s="2" t="str">
        <f t="shared" si="62"/>
        <v>_RP96R</v>
      </c>
      <c r="K454" s="2">
        <f t="shared" si="63"/>
        <v>96</v>
      </c>
      <c r="L454" s="2" t="str">
        <f t="shared" si="64"/>
        <v>F</v>
      </c>
      <c r="M454" s="2" t="str">
        <f t="shared" si="65"/>
        <v>0</v>
      </c>
      <c r="N454" s="2" t="str">
        <f t="shared" si="66"/>
        <v>RPIN</v>
      </c>
      <c r="O454" s="2">
        <f t="shared" si="67"/>
        <v>2</v>
      </c>
      <c r="P454" s="2">
        <f t="shared" si="68"/>
        <v>0</v>
      </c>
    </row>
    <row r="455" spans="1:16">
      <c r="A455" s="2" t="str">
        <f t="shared" si="54"/>
        <v>#define RPOUT_DE12                  _RP96R                                      //</v>
      </c>
      <c r="B455" s="2" t="str">
        <f t="shared" si="0"/>
        <v xml:space="preserve">                                                            /</v>
      </c>
      <c r="C455" s="2">
        <f t="shared" si="55"/>
        <v>365</v>
      </c>
      <c r="D455" s="2">
        <f t="shared" si="56"/>
        <v>61</v>
      </c>
      <c r="E455" s="2">
        <f t="shared" si="57"/>
        <v>5</v>
      </c>
      <c r="F455" s="2" t="str">
        <f t="shared" si="58"/>
        <v>DE12</v>
      </c>
      <c r="G455" s="2" t="str">
        <f t="shared" si="59"/>
        <v>RF0</v>
      </c>
      <c r="H455" s="2">
        <f t="shared" si="60"/>
        <v>0</v>
      </c>
      <c r="I455" s="2">
        <f t="shared" si="61"/>
        <v>96</v>
      </c>
      <c r="J455" s="2" t="str">
        <f t="shared" si="62"/>
        <v>_RP96R</v>
      </c>
      <c r="K455" s="2" t="str">
        <f t="shared" si="63"/>
        <v>_RP96R</v>
      </c>
      <c r="L455" s="2" t="str">
        <f t="shared" si="64"/>
        <v>F</v>
      </c>
      <c r="M455" s="2" t="str">
        <f t="shared" si="65"/>
        <v>0</v>
      </c>
      <c r="N455" s="2" t="str">
        <f t="shared" si="66"/>
        <v>RPOUT</v>
      </c>
      <c r="O455" s="2">
        <f t="shared" si="67"/>
        <v>3</v>
      </c>
      <c r="P455" s="2">
        <f t="shared" si="68"/>
        <v>0</v>
      </c>
    </row>
    <row r="456" spans="1:16">
      <c r="A456" s="2" t="str">
        <f t="shared" si="54"/>
        <v xml:space="preserve">                                                                                //</v>
      </c>
      <c r="B456" s="2" t="str">
        <f t="shared" si="0"/>
        <v xml:space="preserve">                                                            /</v>
      </c>
      <c r="C456" s="2">
        <f t="shared" si="55"/>
        <v>366</v>
      </c>
      <c r="D456" s="2">
        <f t="shared" si="56"/>
        <v>61</v>
      </c>
      <c r="E456" s="2">
        <f t="shared" si="57"/>
        <v>6</v>
      </c>
      <c r="F456" s="2" t="str">
        <f t="shared" si="58"/>
        <v>DE12</v>
      </c>
      <c r="G456" s="2" t="str">
        <f t="shared" si="59"/>
        <v>RF0</v>
      </c>
      <c r="H456" s="2">
        <f t="shared" si="60"/>
        <v>0</v>
      </c>
      <c r="I456" s="2">
        <f t="shared" si="61"/>
        <v>96</v>
      </c>
      <c r="J456" s="2" t="str">
        <f t="shared" si="62"/>
        <v>_RP96R</v>
      </c>
      <c r="K456" s="2">
        <f t="shared" si="63"/>
        <v>0</v>
      </c>
      <c r="L456" s="2" t="str">
        <f t="shared" si="64"/>
        <v>F</v>
      </c>
      <c r="M456" s="2" t="str">
        <f t="shared" si="65"/>
        <v>0</v>
      </c>
      <c r="N456" s="2" t="str">
        <f t="shared" si="66"/>
        <v>ANSEL</v>
      </c>
      <c r="O456" s="2">
        <f t="shared" si="67"/>
        <v>4</v>
      </c>
      <c r="P456" s="2" t="str">
        <f t="shared" si="68"/>
        <v>ANS</v>
      </c>
    </row>
    <row r="457" spans="1:16">
      <c r="A457" s="2" t="str">
        <f t="shared" si="54"/>
        <v>#define PORT_DE21                   PORTDbits.RD2                               //</v>
      </c>
      <c r="B457" s="2" t="str">
        <f t="shared" si="0"/>
        <v xml:space="preserve">                                                            /</v>
      </c>
      <c r="C457" s="2">
        <f t="shared" si="55"/>
        <v>367</v>
      </c>
      <c r="D457" s="2">
        <f t="shared" si="56"/>
        <v>62</v>
      </c>
      <c r="E457" s="2">
        <f t="shared" si="57"/>
        <v>1</v>
      </c>
      <c r="F457" s="2" t="str">
        <f t="shared" si="58"/>
        <v>DE21</v>
      </c>
      <c r="G457" s="2" t="str">
        <f t="shared" si="59"/>
        <v>RD2</v>
      </c>
      <c r="H457" s="2">
        <f t="shared" si="60"/>
        <v>0</v>
      </c>
      <c r="I457" s="2">
        <f t="shared" si="61"/>
        <v>66</v>
      </c>
      <c r="J457" s="2" t="str">
        <f t="shared" si="62"/>
        <v>_RP66R</v>
      </c>
      <c r="K457" s="2" t="str">
        <f t="shared" si="63"/>
        <v>PORTDbits.RD2</v>
      </c>
      <c r="L457" s="2" t="str">
        <f t="shared" si="64"/>
        <v>D</v>
      </c>
      <c r="M457" s="2" t="str">
        <f t="shared" si="65"/>
        <v>2</v>
      </c>
      <c r="N457" s="2" t="str">
        <f t="shared" si="66"/>
        <v>PORT</v>
      </c>
      <c r="O457" s="2">
        <f t="shared" si="67"/>
        <v>1</v>
      </c>
      <c r="P457" s="2" t="str">
        <f t="shared" si="68"/>
        <v>R</v>
      </c>
    </row>
    <row r="458" spans="1:16">
      <c r="A458" s="2" t="str">
        <f t="shared" si="54"/>
        <v>#define TRIS_DE21                   TRISDbits.TRISD2                            //</v>
      </c>
      <c r="B458" s="2" t="str">
        <f t="shared" si="0"/>
        <v xml:space="preserve">                                                            /</v>
      </c>
      <c r="C458" s="2">
        <f t="shared" si="55"/>
        <v>368</v>
      </c>
      <c r="D458" s="2">
        <f t="shared" si="56"/>
        <v>62</v>
      </c>
      <c r="E458" s="2">
        <f t="shared" si="57"/>
        <v>2</v>
      </c>
      <c r="F458" s="2" t="str">
        <f t="shared" si="58"/>
        <v>DE21</v>
      </c>
      <c r="G458" s="2" t="str">
        <f t="shared" si="59"/>
        <v>RD2</v>
      </c>
      <c r="H458" s="2">
        <f t="shared" si="60"/>
        <v>0</v>
      </c>
      <c r="I458" s="2">
        <f t="shared" si="61"/>
        <v>66</v>
      </c>
      <c r="J458" s="2" t="str">
        <f t="shared" si="62"/>
        <v>_RP66R</v>
      </c>
      <c r="K458" s="2" t="str">
        <f t="shared" si="63"/>
        <v>TRISDbits.TRISD2</v>
      </c>
      <c r="L458" s="2" t="str">
        <f t="shared" si="64"/>
        <v>D</v>
      </c>
      <c r="M458" s="2" t="str">
        <f t="shared" si="65"/>
        <v>2</v>
      </c>
      <c r="N458" s="2" t="str">
        <f t="shared" si="66"/>
        <v>TRIS</v>
      </c>
      <c r="O458" s="2">
        <f t="shared" si="67"/>
        <v>1</v>
      </c>
      <c r="P458" s="2" t="str">
        <f t="shared" si="68"/>
        <v>TRIS</v>
      </c>
    </row>
    <row r="459" spans="1:16">
      <c r="A459" s="2" t="str">
        <f t="shared" si="54"/>
        <v>#define LAT_DE21                    LATDbits.LATD2                              //</v>
      </c>
      <c r="B459" s="2" t="str">
        <f t="shared" si="0"/>
        <v xml:space="preserve">                                                            /</v>
      </c>
      <c r="C459" s="2">
        <f t="shared" si="55"/>
        <v>369</v>
      </c>
      <c r="D459" s="2">
        <f t="shared" si="56"/>
        <v>62</v>
      </c>
      <c r="E459" s="2">
        <f t="shared" si="57"/>
        <v>3</v>
      </c>
      <c r="F459" s="2" t="str">
        <f t="shared" si="58"/>
        <v>DE21</v>
      </c>
      <c r="G459" s="2" t="str">
        <f t="shared" si="59"/>
        <v>RD2</v>
      </c>
      <c r="H459" s="2">
        <f t="shared" si="60"/>
        <v>0</v>
      </c>
      <c r="I459" s="2">
        <f t="shared" si="61"/>
        <v>66</v>
      </c>
      <c r="J459" s="2" t="str">
        <f t="shared" si="62"/>
        <v>_RP66R</v>
      </c>
      <c r="K459" s="2" t="str">
        <f t="shared" si="63"/>
        <v>LATDbits.LATD2</v>
      </c>
      <c r="L459" s="2" t="str">
        <f t="shared" si="64"/>
        <v>D</v>
      </c>
      <c r="M459" s="2" t="str">
        <f t="shared" si="65"/>
        <v>2</v>
      </c>
      <c r="N459" s="2" t="str">
        <f t="shared" si="66"/>
        <v>LAT</v>
      </c>
      <c r="O459" s="2">
        <f t="shared" si="67"/>
        <v>1</v>
      </c>
      <c r="P459" s="2" t="str">
        <f t="shared" si="68"/>
        <v>LAT</v>
      </c>
    </row>
    <row r="460" spans="1:16">
      <c r="A460" s="2" t="str">
        <f t="shared" si="54"/>
        <v>#define RPIN_DE21                   66                                          //</v>
      </c>
      <c r="B460" s="2" t="str">
        <f t="shared" si="0"/>
        <v xml:space="preserve">                                                            /</v>
      </c>
      <c r="C460" s="2">
        <f t="shared" si="55"/>
        <v>370</v>
      </c>
      <c r="D460" s="2">
        <f t="shared" si="56"/>
        <v>62</v>
      </c>
      <c r="E460" s="2">
        <f t="shared" si="57"/>
        <v>4</v>
      </c>
      <c r="F460" s="2" t="str">
        <f t="shared" si="58"/>
        <v>DE21</v>
      </c>
      <c r="G460" s="2" t="str">
        <f t="shared" si="59"/>
        <v>RD2</v>
      </c>
      <c r="H460" s="2">
        <f t="shared" si="60"/>
        <v>0</v>
      </c>
      <c r="I460" s="2">
        <f t="shared" si="61"/>
        <v>66</v>
      </c>
      <c r="J460" s="2" t="str">
        <f t="shared" si="62"/>
        <v>_RP66R</v>
      </c>
      <c r="K460" s="2">
        <f t="shared" si="63"/>
        <v>66</v>
      </c>
      <c r="L460" s="2" t="str">
        <f t="shared" si="64"/>
        <v>D</v>
      </c>
      <c r="M460" s="2" t="str">
        <f t="shared" si="65"/>
        <v>2</v>
      </c>
      <c r="N460" s="2" t="str">
        <f t="shared" si="66"/>
        <v>RPIN</v>
      </c>
      <c r="O460" s="2">
        <f t="shared" si="67"/>
        <v>2</v>
      </c>
      <c r="P460" s="2">
        <f t="shared" si="68"/>
        <v>0</v>
      </c>
    </row>
    <row r="461" spans="1:16">
      <c r="A461" s="2" t="str">
        <f t="shared" si="54"/>
        <v>#define RPOUT_DE21                  _RP66R                                      //</v>
      </c>
      <c r="B461" s="2" t="str">
        <f t="shared" si="0"/>
        <v xml:space="preserve">                                                            /</v>
      </c>
      <c r="C461" s="2">
        <f t="shared" si="55"/>
        <v>371</v>
      </c>
      <c r="D461" s="2">
        <f t="shared" si="56"/>
        <v>62</v>
      </c>
      <c r="E461" s="2">
        <f t="shared" si="57"/>
        <v>5</v>
      </c>
      <c r="F461" s="2" t="str">
        <f t="shared" si="58"/>
        <v>DE21</v>
      </c>
      <c r="G461" s="2" t="str">
        <f t="shared" si="59"/>
        <v>RD2</v>
      </c>
      <c r="H461" s="2">
        <f t="shared" si="60"/>
        <v>0</v>
      </c>
      <c r="I461" s="2">
        <f t="shared" si="61"/>
        <v>66</v>
      </c>
      <c r="J461" s="2" t="str">
        <f t="shared" si="62"/>
        <v>_RP66R</v>
      </c>
      <c r="K461" s="2" t="str">
        <f t="shared" si="63"/>
        <v>_RP66R</v>
      </c>
      <c r="L461" s="2" t="str">
        <f t="shared" si="64"/>
        <v>D</v>
      </c>
      <c r="M461" s="2" t="str">
        <f t="shared" si="65"/>
        <v>2</v>
      </c>
      <c r="N461" s="2" t="str">
        <f t="shared" si="66"/>
        <v>RPOUT</v>
      </c>
      <c r="O461" s="2">
        <f t="shared" si="67"/>
        <v>3</v>
      </c>
      <c r="P461" s="2">
        <f t="shared" si="68"/>
        <v>0</v>
      </c>
    </row>
    <row r="462" spans="1:16">
      <c r="A462" s="2" t="str">
        <f t="shared" si="54"/>
        <v xml:space="preserve">                                                                                //</v>
      </c>
      <c r="B462" s="2" t="str">
        <f t="shared" si="0"/>
        <v xml:space="preserve">                                                            /</v>
      </c>
      <c r="C462" s="2">
        <f t="shared" si="55"/>
        <v>372</v>
      </c>
      <c r="D462" s="2">
        <f t="shared" si="56"/>
        <v>62</v>
      </c>
      <c r="E462" s="2">
        <f t="shared" si="57"/>
        <v>6</v>
      </c>
      <c r="F462" s="2" t="str">
        <f t="shared" si="58"/>
        <v>DE21</v>
      </c>
      <c r="G462" s="2" t="str">
        <f t="shared" si="59"/>
        <v>RD2</v>
      </c>
      <c r="H462" s="2">
        <f t="shared" si="60"/>
        <v>0</v>
      </c>
      <c r="I462" s="2">
        <f t="shared" si="61"/>
        <v>66</v>
      </c>
      <c r="J462" s="2" t="str">
        <f t="shared" si="62"/>
        <v>_RP66R</v>
      </c>
      <c r="K462" s="2">
        <f t="shared" si="63"/>
        <v>0</v>
      </c>
      <c r="L462" s="2" t="str">
        <f t="shared" si="64"/>
        <v>D</v>
      </c>
      <c r="M462" s="2" t="str">
        <f t="shared" si="65"/>
        <v>2</v>
      </c>
      <c r="N462" s="2" t="str">
        <f t="shared" si="66"/>
        <v>ANSEL</v>
      </c>
      <c r="O462" s="2">
        <f t="shared" si="67"/>
        <v>4</v>
      </c>
      <c r="P462" s="2" t="str">
        <f t="shared" si="68"/>
        <v>ANS</v>
      </c>
    </row>
    <row r="463" spans="1:16">
      <c r="A463" s="2" t="str">
        <f t="shared" si="54"/>
        <v>#define PORT_DE22                   PORTDbits.RD11                              //</v>
      </c>
      <c r="B463" s="2" t="str">
        <f t="shared" si="0"/>
        <v xml:space="preserve">                                                            /</v>
      </c>
      <c r="C463" s="2">
        <f t="shared" si="55"/>
        <v>373</v>
      </c>
      <c r="D463" s="2">
        <f t="shared" si="56"/>
        <v>63</v>
      </c>
      <c r="E463" s="2">
        <f t="shared" si="57"/>
        <v>1</v>
      </c>
      <c r="F463" s="2" t="str">
        <f t="shared" si="58"/>
        <v>DE22</v>
      </c>
      <c r="G463" s="2" t="str">
        <f t="shared" si="59"/>
        <v>RD11</v>
      </c>
      <c r="H463" s="2">
        <f t="shared" si="60"/>
        <v>0</v>
      </c>
      <c r="I463" s="2">
        <f t="shared" si="61"/>
        <v>65</v>
      </c>
      <c r="J463" s="2" t="str">
        <f t="shared" si="62"/>
        <v>_RP65R</v>
      </c>
      <c r="K463" s="2" t="str">
        <f t="shared" si="63"/>
        <v>PORTDbits.RD11</v>
      </c>
      <c r="L463" s="2" t="str">
        <f t="shared" si="64"/>
        <v>D</v>
      </c>
      <c r="M463" s="2" t="str">
        <f t="shared" si="65"/>
        <v>11</v>
      </c>
      <c r="N463" s="2" t="str">
        <f t="shared" si="66"/>
        <v>PORT</v>
      </c>
      <c r="O463" s="2">
        <f t="shared" si="67"/>
        <v>1</v>
      </c>
      <c r="P463" s="2" t="str">
        <f t="shared" si="68"/>
        <v>R</v>
      </c>
    </row>
    <row r="464" spans="1:16">
      <c r="A464" s="2" t="str">
        <f t="shared" si="54"/>
        <v>#define TRIS_DE22                   TRISDbits.TRISD11                           //</v>
      </c>
      <c r="B464" s="2" t="str">
        <f t="shared" si="0"/>
        <v xml:space="preserve">                                                            /</v>
      </c>
      <c r="C464" s="2">
        <f t="shared" si="55"/>
        <v>374</v>
      </c>
      <c r="D464" s="2">
        <f t="shared" si="56"/>
        <v>63</v>
      </c>
      <c r="E464" s="2">
        <f t="shared" si="57"/>
        <v>2</v>
      </c>
      <c r="F464" s="2" t="str">
        <f t="shared" si="58"/>
        <v>DE22</v>
      </c>
      <c r="G464" s="2" t="str">
        <f t="shared" si="59"/>
        <v>RD11</v>
      </c>
      <c r="H464" s="2">
        <f t="shared" si="60"/>
        <v>0</v>
      </c>
      <c r="I464" s="2">
        <f t="shared" si="61"/>
        <v>65</v>
      </c>
      <c r="J464" s="2" t="str">
        <f t="shared" si="62"/>
        <v>_RP65R</v>
      </c>
      <c r="K464" s="2" t="str">
        <f t="shared" si="63"/>
        <v>TRISDbits.TRISD11</v>
      </c>
      <c r="L464" s="2" t="str">
        <f t="shared" si="64"/>
        <v>D</v>
      </c>
      <c r="M464" s="2" t="str">
        <f t="shared" si="65"/>
        <v>11</v>
      </c>
      <c r="N464" s="2" t="str">
        <f t="shared" si="66"/>
        <v>TRIS</v>
      </c>
      <c r="O464" s="2">
        <f t="shared" si="67"/>
        <v>1</v>
      </c>
      <c r="P464" s="2" t="str">
        <f t="shared" si="68"/>
        <v>TRIS</v>
      </c>
    </row>
    <row r="465" spans="1:16">
      <c r="A465" s="2" t="str">
        <f t="shared" si="54"/>
        <v>#define LAT_DE22                    LATDbits.LATD11                             //</v>
      </c>
      <c r="B465" s="2" t="str">
        <f t="shared" si="0"/>
        <v xml:space="preserve">                                                            /</v>
      </c>
      <c r="C465" s="2">
        <f t="shared" si="55"/>
        <v>375</v>
      </c>
      <c r="D465" s="2">
        <f t="shared" si="56"/>
        <v>63</v>
      </c>
      <c r="E465" s="2">
        <f t="shared" si="57"/>
        <v>3</v>
      </c>
      <c r="F465" s="2" t="str">
        <f t="shared" si="58"/>
        <v>DE22</v>
      </c>
      <c r="G465" s="2" t="str">
        <f t="shared" si="59"/>
        <v>RD11</v>
      </c>
      <c r="H465" s="2">
        <f t="shared" si="60"/>
        <v>0</v>
      </c>
      <c r="I465" s="2">
        <f t="shared" si="61"/>
        <v>65</v>
      </c>
      <c r="J465" s="2" t="str">
        <f t="shared" si="62"/>
        <v>_RP65R</v>
      </c>
      <c r="K465" s="2" t="str">
        <f t="shared" si="63"/>
        <v>LATDbits.LATD11</v>
      </c>
      <c r="L465" s="2" t="str">
        <f t="shared" si="64"/>
        <v>D</v>
      </c>
      <c r="M465" s="2" t="str">
        <f t="shared" si="65"/>
        <v>11</v>
      </c>
      <c r="N465" s="2" t="str">
        <f t="shared" si="66"/>
        <v>LAT</v>
      </c>
      <c r="O465" s="2">
        <f t="shared" si="67"/>
        <v>1</v>
      </c>
      <c r="P465" s="2" t="str">
        <f t="shared" si="68"/>
        <v>LAT</v>
      </c>
    </row>
    <row r="466" spans="1:16">
      <c r="A466" s="2" t="str">
        <f t="shared" si="54"/>
        <v>#define RPIN_DE22                   65                                          //</v>
      </c>
      <c r="B466" s="2" t="str">
        <f t="shared" si="0"/>
        <v xml:space="preserve">                                                            /</v>
      </c>
      <c r="C466" s="2">
        <f t="shared" si="55"/>
        <v>376</v>
      </c>
      <c r="D466" s="2">
        <f t="shared" si="56"/>
        <v>63</v>
      </c>
      <c r="E466" s="2">
        <f t="shared" si="57"/>
        <v>4</v>
      </c>
      <c r="F466" s="2" t="str">
        <f t="shared" si="58"/>
        <v>DE22</v>
      </c>
      <c r="G466" s="2" t="str">
        <f t="shared" si="59"/>
        <v>RD11</v>
      </c>
      <c r="H466" s="2">
        <f t="shared" si="60"/>
        <v>0</v>
      </c>
      <c r="I466" s="2">
        <f t="shared" si="61"/>
        <v>65</v>
      </c>
      <c r="J466" s="2" t="str">
        <f t="shared" si="62"/>
        <v>_RP65R</v>
      </c>
      <c r="K466" s="2">
        <f t="shared" si="63"/>
        <v>65</v>
      </c>
      <c r="L466" s="2" t="str">
        <f t="shared" si="64"/>
        <v>D</v>
      </c>
      <c r="M466" s="2" t="str">
        <f t="shared" si="65"/>
        <v>11</v>
      </c>
      <c r="N466" s="2" t="str">
        <f t="shared" si="66"/>
        <v>RPIN</v>
      </c>
      <c r="O466" s="2">
        <f t="shared" si="67"/>
        <v>2</v>
      </c>
      <c r="P466" s="2">
        <f t="shared" si="68"/>
        <v>0</v>
      </c>
    </row>
    <row r="467" spans="1:16">
      <c r="A467" s="2" t="str">
        <f t="shared" si="54"/>
        <v>#define RPOUT_DE22                  _RP65R                                      //</v>
      </c>
      <c r="B467" s="2" t="str">
        <f t="shared" si="0"/>
        <v xml:space="preserve">                                                            /</v>
      </c>
      <c r="C467" s="2">
        <f t="shared" si="55"/>
        <v>377</v>
      </c>
      <c r="D467" s="2">
        <f t="shared" si="56"/>
        <v>63</v>
      </c>
      <c r="E467" s="2">
        <f t="shared" si="57"/>
        <v>5</v>
      </c>
      <c r="F467" s="2" t="str">
        <f t="shared" si="58"/>
        <v>DE22</v>
      </c>
      <c r="G467" s="2" t="str">
        <f t="shared" si="59"/>
        <v>RD11</v>
      </c>
      <c r="H467" s="2">
        <f t="shared" si="60"/>
        <v>0</v>
      </c>
      <c r="I467" s="2">
        <f t="shared" si="61"/>
        <v>65</v>
      </c>
      <c r="J467" s="2" t="str">
        <f t="shared" si="62"/>
        <v>_RP65R</v>
      </c>
      <c r="K467" s="2" t="str">
        <f t="shared" si="63"/>
        <v>_RP65R</v>
      </c>
      <c r="L467" s="2" t="str">
        <f t="shared" si="64"/>
        <v>D</v>
      </c>
      <c r="M467" s="2" t="str">
        <f t="shared" si="65"/>
        <v>11</v>
      </c>
      <c r="N467" s="2" t="str">
        <f t="shared" si="66"/>
        <v>RPOUT</v>
      </c>
      <c r="O467" s="2">
        <f t="shared" si="67"/>
        <v>3</v>
      </c>
      <c r="P467" s="2">
        <f t="shared" si="68"/>
        <v>0</v>
      </c>
    </row>
    <row r="468" spans="1:16">
      <c r="A468" s="2" t="str">
        <f t="shared" si="54"/>
        <v xml:space="preserve">                                                                                //</v>
      </c>
      <c r="B468" s="2" t="str">
        <f t="shared" si="0"/>
        <v xml:space="preserve">                                                            /</v>
      </c>
      <c r="C468" s="2">
        <f t="shared" si="55"/>
        <v>378</v>
      </c>
      <c r="D468" s="2">
        <f t="shared" si="56"/>
        <v>63</v>
      </c>
      <c r="E468" s="2">
        <f t="shared" si="57"/>
        <v>6</v>
      </c>
      <c r="F468" s="2" t="str">
        <f t="shared" si="58"/>
        <v>DE22</v>
      </c>
      <c r="G468" s="2" t="str">
        <f t="shared" si="59"/>
        <v>RD11</v>
      </c>
      <c r="H468" s="2">
        <f t="shared" si="60"/>
        <v>0</v>
      </c>
      <c r="I468" s="2">
        <f t="shared" si="61"/>
        <v>65</v>
      </c>
      <c r="J468" s="2" t="str">
        <f t="shared" si="62"/>
        <v>_RP65R</v>
      </c>
      <c r="K468" s="2">
        <f t="shared" si="63"/>
        <v>0</v>
      </c>
      <c r="L468" s="2" t="str">
        <f t="shared" si="64"/>
        <v>D</v>
      </c>
      <c r="M468" s="2" t="str">
        <f t="shared" si="65"/>
        <v>11</v>
      </c>
      <c r="N468" s="2" t="str">
        <f t="shared" si="66"/>
        <v>ANSEL</v>
      </c>
      <c r="O468" s="2">
        <f t="shared" si="67"/>
        <v>4</v>
      </c>
      <c r="P468" s="2" t="str">
        <f t="shared" si="68"/>
        <v>ANS</v>
      </c>
    </row>
    <row r="469" spans="1:16">
      <c r="A469" s="2" t="str">
        <f t="shared" ref="A469:A470" si="90">IF(K469=0,REPT(" ",80),"#define "&amp;LEFT(N469&amp;"_"&amp;F469&amp;REPT(" ",20),25)&amp;"   "&amp;LEFT(K469&amp;REPT(" ",44),44))&amp;"//"</f>
        <v xml:space="preserve">                                                                                //</v>
      </c>
    </row>
    <row r="470" spans="1:16">
      <c r="A470" s="2" t="str">
        <f t="shared" si="90"/>
        <v xml:space="preserve">                                                                                //</v>
      </c>
    </row>
    <row r="471" spans="1:16">
      <c r="A471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2016-01-03T13:37:39Z</dcterms:modified>
</cp:coreProperties>
</file>